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activeX/activeX2.xml" ContentType="application/vnd.ms-office.activeX+xml"/>
  <Override PartName="/xl/activeX/activeX2.bin" ContentType="application/vnd.ms-office.activeX"/>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stats\WaitingTimes\Cancellations\Publications\20201201\Output\"/>
    </mc:Choice>
  </mc:AlternateContent>
  <bookViews>
    <workbookView xWindow="-15" yWindow="-15" windowWidth="12120" windowHeight="7665" tabRatio="737" activeTab="1"/>
  </bookViews>
  <sheets>
    <sheet name="Notes" sheetId="8" r:id="rId1"/>
    <sheet name="Publication Table" sheetId="4" r:id="rId2"/>
    <sheet name="Publication Table (%)" sheetId="5" r:id="rId3"/>
    <sheet name="LOOKUPS" sheetId="2" state="hidden" r:id="rId4"/>
    <sheet name="Chart (No. of Cancellations)" sheetId="11" state="veryHidden" r:id="rId5"/>
    <sheet name="Chart (% of Operations)" sheetId="18" r:id="rId6"/>
    <sheet name="Chart (% of Operations)-bar" sheetId="9" state="hidden" r:id="rId7"/>
    <sheet name="Board Chart" sheetId="14" r:id="rId8"/>
    <sheet name="Sheet1" sheetId="16" state="veryHidden" r:id="rId9"/>
    <sheet name="PublicationData" sheetId="17" state="veryHidden" r:id="rId10"/>
  </sheets>
  <externalReferences>
    <externalReference r:id="rId11"/>
  </externalReferences>
  <definedNames>
    <definedName name="_xlnm._FilterDatabase" localSheetId="7" hidden="1">'Board Chart'!$I$28:$R$33</definedName>
    <definedName name="_xlnm._FilterDatabase" localSheetId="9" hidden="1">PublicationData!$A$1:$I$45</definedName>
    <definedName name="Cancelled" localSheetId="5">OFFSET([1]PublicationData!$E$2,0,0,COUNTA([1]PublicationData!$E:$E),1)</definedName>
    <definedName name="Cancelled">OFFSET(PublicationData!$E$2,0,0,COUNTA(PublicationData!$E:$E),1)</definedName>
    <definedName name="ChartClinical" localSheetId="5">OFFSET('Chart (% of Operations)'!#REF!,0,0,1,COUNTA('Chart (% of Operations)'!$70:$70)-COUNTA('Chart (% of Operations)'!$A$70:$H$70))</definedName>
    <definedName name="ChartClinical">OFFSET(#REF!,0,0,1,COUNTA(#REF!)-COUNTA(#REF!))</definedName>
    <definedName name="ChartDates" localSheetId="5">OFFSET('Chart (% of Operations)'!#REF!,0,0,1,COUNTA('Chart (% of Operations)'!$60:$60)-COUNTA('Chart (% of Operations)'!$A$60:$H$60))</definedName>
    <definedName name="ChartDates">OFFSET(#REF!,0,0,1,COUNTA(#REF!)-COUNTA(#REF!))</definedName>
    <definedName name="ChartNonClinical" localSheetId="5">OFFSET('Chart (% of Operations)'!#REF!,0,0,1,COUNTA('Chart (% of Operations)'!$71:$71)-COUNTA('Chart (% of Operations)'!$A$71:$H$71))</definedName>
    <definedName name="ChartNonClinical">OFFSET(#REF!,0,0,1,COUNTA(#REF!)-COUNTA(#REF!))</definedName>
    <definedName name="ChartOps" localSheetId="5">OFFSET('Chart (% of Operations)'!#REF!,0,0,1,COUNTA('Chart (% of Operations)'!$61:$61)-COUNTA('Chart (% of Operations)'!$A$61:$H$61))</definedName>
    <definedName name="ChartOps">OFFSET(#REF!,0,0,1,COUNTA(#REF!)-COUNTA(#REF!))</definedName>
    <definedName name="ChartOther" localSheetId="5">OFFSET('Chart (% of Operations)'!#REF!,0,0,1,COUNTA('Chart (% of Operations)'!$73:$73)-COUNTA('Chart (% of Operations)'!$A$73:$H$73))</definedName>
    <definedName name="ChartOther">OFFSET(#REF!,0,0,1,COUNTA(#REF!)-COUNTA(#REF!))</definedName>
    <definedName name="ChartPatient" localSheetId="5">OFFSET('Chart (% of Operations)'!#REF!,0,0,1,COUNTA('Chart (% of Operations)'!$72:$72)-COUNTA('Chart (% of Operations)'!$A$72:$H$72))</definedName>
    <definedName name="ChartPatient">OFFSET(#REF!,0,0,1,COUNTA(#REF!)-COUNTA(#REF!))</definedName>
    <definedName name="Clinical" localSheetId="5">OFFSET([1]PublicationData!$F$2,0,0,COUNTA([1]PublicationData!$F:$F),1)</definedName>
    <definedName name="Clinical">OFFSET(PublicationData!$F$2,0,0,COUNTA(PublicationData!$F:$F),1)</definedName>
    <definedName name="Dates" localSheetId="5">OFFSET([1]PublicationData!$A$2,0,0,COUNTA([1]PublicationData!$A:$A),1)</definedName>
    <definedName name="Dates">OFFSET(PublicationData!$A$2,0,0,COUNTA(PublicationData!$A:$A),1)</definedName>
    <definedName name="Hospitals" localSheetId="5">OFFSET([1]PublicationData!$C$2,0,0,COUNTA([1]PublicationData!$C:$C),1)</definedName>
    <definedName name="Hospitals">OFFSET(PublicationData!$C$2,0,0,COUNTA(PublicationData!$C:$C),1)</definedName>
    <definedName name="NonClinical" localSheetId="5">OFFSET([1]PublicationData!$G$2,0,0,COUNTA([1]PublicationData!$G:$G),1)</definedName>
    <definedName name="NonClinical">OFFSET(PublicationData!$G$2,0,0,COUNTA(PublicationData!$G:$G),1)</definedName>
    <definedName name="Operations" localSheetId="5">OFFSET([1]PublicationData!$D$2,0,0,COUNTA([1]PublicationData!$D:$D),1)</definedName>
    <definedName name="Operations">OFFSET(PublicationData!$D$2,0,0,COUNTA(PublicationData!$D:$D),1)</definedName>
    <definedName name="Other" localSheetId="5">OFFSET([1]PublicationData!$I$2,0,0,COUNTA([1]PublicationData!$I:$I),1)</definedName>
    <definedName name="Other">OFFSET(PublicationData!$I$2,0,0,COUNTA(PublicationData!$I:$I),1)</definedName>
    <definedName name="Patient" localSheetId="5">OFFSET([1]PublicationData!$H$2,0,0,COUNTA([1]PublicationData!$H:$H),1)</definedName>
    <definedName name="Patient">OFFSET(PublicationData!$H$2,0,0,COUNTA(PublicationData!$H:$H),1)</definedName>
    <definedName name="_xlnm.Print_Area" localSheetId="5">'Chart (% of Operations)'!$A$1:$AC$74</definedName>
    <definedName name="_xlnm.Print_Area" localSheetId="6">'Chart (% of Operations)-bar'!$A$1:$L$44</definedName>
    <definedName name="_xlnm.Print_Area" localSheetId="4">'Chart (No. of Cancellations)'!$A$1:$Z$42</definedName>
    <definedName name="_xlnm.Print_Area" localSheetId="0">Notes!$A$1:$M$34</definedName>
    <definedName name="_xlnm.Print_Titles" localSheetId="1">'Publication Table'!$B:$C,'Publication Table'!$6:$6</definedName>
    <definedName name="_xlnm.Print_Titles" localSheetId="2">'Publication Table (%)'!$D:$E,'Publication Table (%)'!$6:$6</definedName>
  </definedNames>
  <calcPr calcId="162913"/>
</workbook>
</file>

<file path=xl/calcChain.xml><?xml version="1.0" encoding="utf-8"?>
<calcChain xmlns="http://schemas.openxmlformats.org/spreadsheetml/2006/main">
  <c r="BQ452" i="4" l="1"/>
  <c r="BQ453" i="4"/>
  <c r="BQ454" i="4"/>
  <c r="BQ455" i="4"/>
  <c r="BQ456" i="4"/>
  <c r="BQ457" i="4"/>
  <c r="BQ24" i="4" l="1"/>
  <c r="BQ25" i="4"/>
  <c r="BQ26" i="4"/>
  <c r="BQ27" i="4"/>
  <c r="BQ28" i="4"/>
  <c r="BQ29" i="4"/>
  <c r="BQ31" i="4"/>
  <c r="BS31" i="5" s="1"/>
  <c r="BQ32" i="4"/>
  <c r="BQ33" i="4"/>
  <c r="BQ34" i="4"/>
  <c r="BQ35" i="4"/>
  <c r="BQ36" i="4"/>
  <c r="BQ47" i="4"/>
  <c r="BQ39" i="4" s="1"/>
  <c r="BS39" i="5" s="1"/>
  <c r="BQ48" i="4"/>
  <c r="BQ40" i="4" s="1"/>
  <c r="BQ49" i="4"/>
  <c r="BQ41" i="4" s="1"/>
  <c r="BQ50" i="4"/>
  <c r="BQ42" i="4" s="1"/>
  <c r="BQ51" i="4"/>
  <c r="BQ43" i="4" s="1"/>
  <c r="BQ52" i="4"/>
  <c r="BQ44" i="4" s="1"/>
  <c r="BQ63" i="4"/>
  <c r="BS63" i="5" s="1"/>
  <c r="BQ64" i="4"/>
  <c r="BQ65" i="4"/>
  <c r="BQ66" i="4"/>
  <c r="BQ67" i="4"/>
  <c r="BQ68" i="4"/>
  <c r="BQ70" i="4"/>
  <c r="BS70" i="5" s="1"/>
  <c r="BQ71" i="4"/>
  <c r="BQ72" i="4"/>
  <c r="BQ73" i="4"/>
  <c r="BQ74" i="4"/>
  <c r="BQ75" i="4"/>
  <c r="BQ77" i="4"/>
  <c r="BS77" i="5" s="1"/>
  <c r="BQ78" i="4"/>
  <c r="BQ79" i="4"/>
  <c r="BQ80" i="4"/>
  <c r="BQ81" i="4"/>
  <c r="BQ82" i="4"/>
  <c r="BQ93" i="4"/>
  <c r="BS93" i="5" s="1"/>
  <c r="BQ94" i="4"/>
  <c r="BQ95" i="4"/>
  <c r="BQ96" i="4"/>
  <c r="BQ97" i="4"/>
  <c r="BQ98" i="4"/>
  <c r="BQ100" i="4"/>
  <c r="BQ101" i="4"/>
  <c r="BQ102" i="4"/>
  <c r="BQ103" i="4"/>
  <c r="BQ104" i="4"/>
  <c r="BQ105" i="4"/>
  <c r="BQ116" i="4"/>
  <c r="BS116" i="5" s="1"/>
  <c r="BQ117" i="4"/>
  <c r="BQ118" i="4"/>
  <c r="BQ119" i="4"/>
  <c r="BQ120" i="4"/>
  <c r="BQ121" i="4"/>
  <c r="BQ123" i="4"/>
  <c r="BS123" i="5" s="1"/>
  <c r="BQ124" i="4"/>
  <c r="BQ125" i="4"/>
  <c r="BQ126" i="4"/>
  <c r="BQ127" i="4"/>
  <c r="BQ128" i="4"/>
  <c r="BQ140" i="4"/>
  <c r="BS139" i="5" s="1"/>
  <c r="BQ141" i="4"/>
  <c r="BQ142" i="4"/>
  <c r="BQ143" i="4"/>
  <c r="BQ144" i="4"/>
  <c r="BQ145" i="4"/>
  <c r="BQ147" i="4"/>
  <c r="BS146" i="5" s="1"/>
  <c r="BQ148" i="4"/>
  <c r="BQ149" i="4"/>
  <c r="BQ150" i="4"/>
  <c r="BQ151" i="4"/>
  <c r="BQ152" i="4"/>
  <c r="BQ154" i="4"/>
  <c r="BS153" i="5" s="1"/>
  <c r="BQ155" i="4"/>
  <c r="BQ156" i="4"/>
  <c r="BQ157" i="4"/>
  <c r="BQ158" i="4"/>
  <c r="BQ159" i="4"/>
  <c r="BQ161" i="4"/>
  <c r="BS160" i="5" s="1"/>
  <c r="BQ162" i="4"/>
  <c r="BQ163" i="4"/>
  <c r="BQ164" i="4"/>
  <c r="BQ165" i="4"/>
  <c r="BQ166" i="4"/>
  <c r="BQ168" i="4"/>
  <c r="BS167" i="5" s="1"/>
  <c r="BQ169" i="4"/>
  <c r="BQ170" i="4"/>
  <c r="BQ171" i="4"/>
  <c r="BQ172" i="4"/>
  <c r="BQ173" i="4"/>
  <c r="BQ184" i="4"/>
  <c r="BS183" i="5" s="1"/>
  <c r="BQ185" i="4"/>
  <c r="BQ186" i="4"/>
  <c r="BQ187" i="4"/>
  <c r="BQ188" i="4"/>
  <c r="BQ189" i="4"/>
  <c r="BQ191" i="4"/>
  <c r="BS190" i="5" s="1"/>
  <c r="BQ192" i="4"/>
  <c r="BQ193" i="4"/>
  <c r="BQ194" i="4"/>
  <c r="BQ195" i="4"/>
  <c r="BQ196" i="4"/>
  <c r="BQ198" i="4"/>
  <c r="BS197" i="5" s="1"/>
  <c r="BQ199" i="4"/>
  <c r="BQ200" i="4"/>
  <c r="BQ201" i="4"/>
  <c r="BQ202" i="4"/>
  <c r="BQ203" i="4"/>
  <c r="BQ205" i="4"/>
  <c r="BS204" i="5" s="1"/>
  <c r="BQ206" i="4"/>
  <c r="BQ207" i="4"/>
  <c r="BQ208" i="4"/>
  <c r="BQ209" i="4"/>
  <c r="BQ210" i="4"/>
  <c r="BQ212" i="4"/>
  <c r="BS211" i="5" s="1"/>
  <c r="BQ213" i="4"/>
  <c r="BQ214" i="4"/>
  <c r="BQ215" i="4"/>
  <c r="BQ216" i="4"/>
  <c r="BQ217" i="4"/>
  <c r="BQ219" i="4"/>
  <c r="BS218" i="5" s="1"/>
  <c r="BQ220" i="4"/>
  <c r="BQ221" i="4"/>
  <c r="BQ222" i="4"/>
  <c r="BQ223" i="4"/>
  <c r="BQ224" i="4"/>
  <c r="BQ226" i="4"/>
  <c r="BS225" i="5" s="1"/>
  <c r="BQ227" i="4"/>
  <c r="BQ228" i="4"/>
  <c r="BQ229" i="4"/>
  <c r="BQ230" i="4"/>
  <c r="BQ231" i="4"/>
  <c r="BQ233" i="4"/>
  <c r="BS232" i="5" s="1"/>
  <c r="BQ234" i="4"/>
  <c r="BQ235" i="4"/>
  <c r="BQ236" i="4"/>
  <c r="BQ237" i="4"/>
  <c r="BQ238" i="4"/>
  <c r="BQ240" i="4"/>
  <c r="BS239" i="5" s="1"/>
  <c r="BQ241" i="4"/>
  <c r="BQ242" i="4"/>
  <c r="BQ243" i="4"/>
  <c r="BQ244" i="4"/>
  <c r="BQ245" i="4"/>
  <c r="BQ256" i="4"/>
  <c r="BS255" i="5" s="1"/>
  <c r="BQ257" i="4"/>
  <c r="BQ258" i="4"/>
  <c r="BQ259" i="4"/>
  <c r="BQ260" i="4"/>
  <c r="BQ261" i="4"/>
  <c r="BQ263" i="4"/>
  <c r="BS262" i="5" s="1"/>
  <c r="BQ264" i="4"/>
  <c r="BQ265" i="4"/>
  <c r="BQ266" i="4"/>
  <c r="BQ267" i="4"/>
  <c r="BQ268" i="4"/>
  <c r="BQ270" i="4"/>
  <c r="BS269" i="5" s="1"/>
  <c r="BQ271" i="4"/>
  <c r="BQ272" i="4"/>
  <c r="BQ273" i="4"/>
  <c r="BQ274" i="4"/>
  <c r="BQ275" i="4"/>
  <c r="BQ277" i="4"/>
  <c r="BS276" i="5" s="1"/>
  <c r="BQ278" i="4"/>
  <c r="BQ279" i="4"/>
  <c r="BQ280" i="4"/>
  <c r="BQ281" i="4"/>
  <c r="BQ282" i="4"/>
  <c r="BQ293" i="4"/>
  <c r="BS292" i="5" s="1"/>
  <c r="BQ294" i="4"/>
  <c r="BQ295" i="4"/>
  <c r="BQ296" i="4"/>
  <c r="BQ297" i="4"/>
  <c r="BQ298" i="4"/>
  <c r="BQ300" i="4"/>
  <c r="BS299" i="5" s="1"/>
  <c r="BQ301" i="4"/>
  <c r="BQ302" i="4"/>
  <c r="BQ303" i="4"/>
  <c r="BQ304" i="4"/>
  <c r="BQ305" i="4"/>
  <c r="BQ307" i="4"/>
  <c r="BS306" i="5" s="1"/>
  <c r="BQ308" i="4"/>
  <c r="BQ309" i="4"/>
  <c r="BQ310" i="4"/>
  <c r="BQ311" i="4"/>
  <c r="BQ312" i="4"/>
  <c r="BQ323" i="4"/>
  <c r="BS322" i="5" s="1"/>
  <c r="BQ324" i="4"/>
  <c r="BQ325" i="4"/>
  <c r="BQ326" i="4"/>
  <c r="BQ327" i="4"/>
  <c r="BQ328" i="4"/>
  <c r="BQ337" i="4"/>
  <c r="BS336" i="5" s="1"/>
  <c r="BQ338" i="4"/>
  <c r="BQ339" i="4"/>
  <c r="BQ340" i="4"/>
  <c r="BQ341" i="4"/>
  <c r="BQ342" i="4"/>
  <c r="BQ344" i="4"/>
  <c r="BS343" i="5" s="1"/>
  <c r="BQ345" i="4"/>
  <c r="BQ346" i="4"/>
  <c r="BQ347" i="4"/>
  <c r="BQ348" i="4"/>
  <c r="BQ349" i="4"/>
  <c r="BQ351" i="4"/>
  <c r="BS350" i="5" s="1"/>
  <c r="BQ352" i="4"/>
  <c r="BQ353" i="4"/>
  <c r="BQ354" i="4"/>
  <c r="BQ355" i="4"/>
  <c r="BQ356" i="4"/>
  <c r="BQ358" i="4"/>
  <c r="BS357" i="5" s="1"/>
  <c r="BQ359" i="4"/>
  <c r="BQ360" i="4"/>
  <c r="BQ361" i="4"/>
  <c r="BQ362" i="4"/>
  <c r="BQ363" i="4"/>
  <c r="BQ374" i="4"/>
  <c r="BQ366" i="4" s="1"/>
  <c r="BS365" i="5" s="1"/>
  <c r="BQ375" i="4"/>
  <c r="BQ367" i="4" s="1"/>
  <c r="BQ376" i="4"/>
  <c r="BQ368" i="4" s="1"/>
  <c r="BQ377" i="4"/>
  <c r="BQ369" i="4" s="1"/>
  <c r="BQ378" i="4"/>
  <c r="BQ370" i="4" s="1"/>
  <c r="BQ379" i="4"/>
  <c r="BQ371" i="4" s="1"/>
  <c r="BQ390" i="4"/>
  <c r="BQ382" i="4" s="1"/>
  <c r="BS381" i="5" s="1"/>
  <c r="BQ391" i="4"/>
  <c r="BQ383" i="4" s="1"/>
  <c r="BQ392" i="4"/>
  <c r="BQ384" i="4" s="1"/>
  <c r="BQ393" i="4"/>
  <c r="BQ385" i="4" s="1"/>
  <c r="BQ394" i="4"/>
  <c r="BQ386" i="4" s="1"/>
  <c r="BQ395" i="4"/>
  <c r="BQ406" i="4"/>
  <c r="BS405" i="5" s="1"/>
  <c r="BQ407" i="4"/>
  <c r="BQ408" i="4"/>
  <c r="BQ409" i="4"/>
  <c r="BQ410" i="4"/>
  <c r="BQ411" i="4"/>
  <c r="BQ413" i="4"/>
  <c r="BS412" i="5" s="1"/>
  <c r="BQ414" i="4"/>
  <c r="BQ415" i="4"/>
  <c r="BQ416" i="4"/>
  <c r="BQ417" i="4"/>
  <c r="BQ418" i="4"/>
  <c r="BQ420" i="4"/>
  <c r="BS419" i="5" s="1"/>
  <c r="BQ421" i="4"/>
  <c r="BQ422" i="4"/>
  <c r="BQ423" i="4"/>
  <c r="BQ424" i="4"/>
  <c r="BQ425" i="4"/>
  <c r="BQ436" i="4"/>
  <c r="BQ428" i="4" s="1"/>
  <c r="BS427" i="5" s="1"/>
  <c r="BQ437" i="4"/>
  <c r="BQ429" i="4" s="1"/>
  <c r="BQ438" i="4"/>
  <c r="BQ430" i="4" s="1"/>
  <c r="BQ439" i="4"/>
  <c r="BQ431" i="4" s="1"/>
  <c r="BQ440" i="4"/>
  <c r="BQ432" i="4" s="1"/>
  <c r="BQ441" i="4"/>
  <c r="BQ433" i="4" s="1"/>
  <c r="BQ444" i="4"/>
  <c r="BS443" i="5" s="1"/>
  <c r="BQ445" i="4"/>
  <c r="BQ446" i="4"/>
  <c r="BQ447" i="4"/>
  <c r="BQ448" i="4"/>
  <c r="BQ449" i="4"/>
  <c r="BS446" i="5" l="1"/>
  <c r="BS444" i="5"/>
  <c r="BS447" i="5"/>
  <c r="BS445" i="5"/>
  <c r="BS448" i="5"/>
  <c r="BS201" i="5"/>
  <c r="BS164" i="5"/>
  <c r="BS127" i="5"/>
  <c r="BS81" i="5"/>
  <c r="BS35" i="5"/>
  <c r="BS385" i="5"/>
  <c r="BS347" i="5"/>
  <c r="BS303" i="5"/>
  <c r="BS266" i="5"/>
  <c r="BS229" i="5"/>
  <c r="BS431" i="5"/>
  <c r="BS34" i="5"/>
  <c r="BS33" i="5"/>
  <c r="BQ16" i="4"/>
  <c r="BS16" i="5" s="1"/>
  <c r="BS421" i="5"/>
  <c r="BS294" i="5"/>
  <c r="BS220" i="5"/>
  <c r="BS367" i="5"/>
  <c r="BS338" i="5"/>
  <c r="BS257" i="5"/>
  <c r="BS155" i="5"/>
  <c r="BS118" i="5"/>
  <c r="BS72" i="5"/>
  <c r="BS413" i="5"/>
  <c r="BS192" i="5"/>
  <c r="BS216" i="5"/>
  <c r="BS188" i="5"/>
  <c r="BS80" i="5"/>
  <c r="BS79" i="5"/>
  <c r="BS149" i="5"/>
  <c r="BS78" i="5"/>
  <c r="BS168" i="5"/>
  <c r="BS140" i="5"/>
  <c r="BS345" i="5"/>
  <c r="BS301" i="5"/>
  <c r="BS264" i="5"/>
  <c r="BS227" i="5"/>
  <c r="BS199" i="5"/>
  <c r="BS162" i="5"/>
  <c r="BS369" i="5"/>
  <c r="BS340" i="5"/>
  <c r="BS296" i="5"/>
  <c r="BS259" i="5"/>
  <c r="BS222" i="5"/>
  <c r="BS194" i="5"/>
  <c r="BS157" i="5"/>
  <c r="BS120" i="5"/>
  <c r="BS74" i="5"/>
  <c r="BS423" i="5"/>
  <c r="BS228" i="5"/>
  <c r="BS200" i="5"/>
  <c r="BS163" i="5"/>
  <c r="BS126" i="5"/>
  <c r="BS382" i="5"/>
  <c r="BS226" i="5"/>
  <c r="BS198" i="5"/>
  <c r="BS235" i="5"/>
  <c r="BS207" i="5"/>
  <c r="BQ113" i="4"/>
  <c r="BQ21" i="4"/>
  <c r="BS274" i="5"/>
  <c r="BS98" i="5"/>
  <c r="BQ85" i="4"/>
  <c r="BS85" i="5" s="1"/>
  <c r="BS68" i="5"/>
  <c r="BS256" i="5"/>
  <c r="BS158" i="5"/>
  <c r="BS125" i="5"/>
  <c r="BQ109" i="4"/>
  <c r="BS430" i="5"/>
  <c r="BS420" i="5"/>
  <c r="BS410" i="5"/>
  <c r="BS384" i="5"/>
  <c r="BS366" i="5"/>
  <c r="BS355" i="5"/>
  <c r="BS346" i="5"/>
  <c r="BS337" i="5"/>
  <c r="BS311" i="5"/>
  <c r="BS302" i="5"/>
  <c r="BS293" i="5"/>
  <c r="BS237" i="5"/>
  <c r="BS219" i="5"/>
  <c r="BS209" i="5"/>
  <c r="BS191" i="5"/>
  <c r="BS172" i="5"/>
  <c r="BS154" i="5"/>
  <c r="BS144" i="5"/>
  <c r="BS117" i="5"/>
  <c r="BS71" i="5"/>
  <c r="BS44" i="5"/>
  <c r="BS383" i="5"/>
  <c r="BS161" i="5"/>
  <c r="BS265" i="5"/>
  <c r="BS121" i="5"/>
  <c r="BS429" i="5"/>
  <c r="BS354" i="5"/>
  <c r="BS310" i="5"/>
  <c r="BS273" i="5"/>
  <c r="BS236" i="5"/>
  <c r="BS208" i="5"/>
  <c r="BS171" i="5"/>
  <c r="BS143" i="5"/>
  <c r="BS97" i="5"/>
  <c r="BS43" i="5"/>
  <c r="BS428" i="5"/>
  <c r="BS417" i="5"/>
  <c r="BS362" i="5"/>
  <c r="BS353" i="5"/>
  <c r="BS344" i="5"/>
  <c r="BS327" i="5"/>
  <c r="BS309" i="5"/>
  <c r="BS300" i="5"/>
  <c r="BS281" i="5"/>
  <c r="BS272" i="5"/>
  <c r="BS263" i="5"/>
  <c r="BS244" i="5"/>
  <c r="BS170" i="5"/>
  <c r="BS151" i="5"/>
  <c r="BS142" i="5"/>
  <c r="BS96" i="5"/>
  <c r="BS42" i="5"/>
  <c r="BS361" i="5"/>
  <c r="BS352" i="5"/>
  <c r="BS326" i="5"/>
  <c r="BS308" i="5"/>
  <c r="BS280" i="5"/>
  <c r="BS271" i="5"/>
  <c r="BS243" i="5"/>
  <c r="BS234" i="5"/>
  <c r="BS215" i="5"/>
  <c r="BS206" i="5"/>
  <c r="BS187" i="5"/>
  <c r="BS169" i="5"/>
  <c r="BS150" i="5"/>
  <c r="BS141" i="5"/>
  <c r="BS95" i="5"/>
  <c r="BS67" i="5"/>
  <c r="BS41" i="5"/>
  <c r="BS416" i="5"/>
  <c r="BS407" i="5"/>
  <c r="BS424" i="5"/>
  <c r="BS415" i="5"/>
  <c r="BS406" i="5"/>
  <c r="BS370" i="5"/>
  <c r="BS360" i="5"/>
  <c r="BS351" i="5"/>
  <c r="BS341" i="5"/>
  <c r="BS325" i="5"/>
  <c r="BS307" i="5"/>
  <c r="BS297" i="5"/>
  <c r="BS279" i="5"/>
  <c r="BS270" i="5"/>
  <c r="BS260" i="5"/>
  <c r="BS242" i="5"/>
  <c r="BS233" i="5"/>
  <c r="BS223" i="5"/>
  <c r="BS214" i="5"/>
  <c r="BS205" i="5"/>
  <c r="BS195" i="5"/>
  <c r="BS186" i="5"/>
  <c r="BS94" i="5"/>
  <c r="BS75" i="5"/>
  <c r="BS66" i="5"/>
  <c r="BS40" i="5"/>
  <c r="BS324" i="5"/>
  <c r="BS241" i="5"/>
  <c r="BS213" i="5"/>
  <c r="BS185" i="5"/>
  <c r="BS148" i="5"/>
  <c r="BS65" i="5"/>
  <c r="BS414" i="5"/>
  <c r="BS359" i="5"/>
  <c r="BS278" i="5"/>
  <c r="BS432" i="5"/>
  <c r="BS422" i="5"/>
  <c r="BS368" i="5"/>
  <c r="BS358" i="5"/>
  <c r="BS348" i="5"/>
  <c r="BS339" i="5"/>
  <c r="BS323" i="5"/>
  <c r="BS304" i="5"/>
  <c r="BS295" i="5"/>
  <c r="BS277" i="5"/>
  <c r="BS267" i="5"/>
  <c r="BS258" i="5"/>
  <c r="BS240" i="5"/>
  <c r="BS230" i="5"/>
  <c r="BS221" i="5"/>
  <c r="BS212" i="5"/>
  <c r="BS202" i="5"/>
  <c r="BS193" i="5"/>
  <c r="BS184" i="5"/>
  <c r="BS165" i="5"/>
  <c r="BS156" i="5"/>
  <c r="BS147" i="5"/>
  <c r="BS119" i="5"/>
  <c r="BS82" i="5"/>
  <c r="BS73" i="5"/>
  <c r="BS64" i="5"/>
  <c r="BS47" i="5"/>
  <c r="BS48" i="5" s="1"/>
  <c r="BS128" i="5"/>
  <c r="BS36" i="5"/>
  <c r="BQ402" i="4"/>
  <c r="BQ401" i="4"/>
  <c r="BS409" i="5"/>
  <c r="BS389" i="5"/>
  <c r="BS392" i="5" s="1"/>
  <c r="BS24" i="5"/>
  <c r="BS29" i="5" s="1"/>
  <c r="BQ17" i="4"/>
  <c r="BS408" i="5"/>
  <c r="BS124" i="5"/>
  <c r="BS32" i="5"/>
  <c r="BQ286" i="4"/>
  <c r="BQ387" i="4"/>
  <c r="BS386" i="5" s="1"/>
  <c r="BQ87" i="4"/>
  <c r="BQ59" i="4"/>
  <c r="BS435" i="5"/>
  <c r="BS436" i="5" s="1"/>
  <c r="BS373" i="5"/>
  <c r="BS375" i="5" s="1"/>
  <c r="BS100" i="5"/>
  <c r="BS101" i="5" s="1"/>
  <c r="BQ319" i="4"/>
  <c r="BQ320" i="4"/>
  <c r="BQ318" i="4"/>
  <c r="BQ253" i="4"/>
  <c r="BQ134" i="4"/>
  <c r="BQ132" i="4"/>
  <c r="BQ88" i="4"/>
  <c r="BQ86" i="4"/>
  <c r="BQ403" i="4"/>
  <c r="BQ317" i="4"/>
  <c r="BQ289" i="4"/>
  <c r="BQ252" i="4"/>
  <c r="BQ178" i="4"/>
  <c r="BQ112" i="4"/>
  <c r="BQ57" i="4"/>
  <c r="BQ133" i="4"/>
  <c r="BQ290" i="4"/>
  <c r="BQ288" i="4"/>
  <c r="BQ179" i="4"/>
  <c r="BQ177" i="4"/>
  <c r="BQ111" i="4"/>
  <c r="BQ58" i="4"/>
  <c r="BQ56" i="4"/>
  <c r="BQ20" i="4"/>
  <c r="BQ400" i="4"/>
  <c r="BQ398" i="4"/>
  <c r="BS397" i="5" s="1"/>
  <c r="BQ315" i="4"/>
  <c r="BS314" i="5" s="1"/>
  <c r="BQ287" i="4"/>
  <c r="BQ250" i="4"/>
  <c r="BQ176" i="4"/>
  <c r="BS175" i="5" s="1"/>
  <c r="BQ131" i="4"/>
  <c r="BS131" i="5" s="1"/>
  <c r="BQ110" i="4"/>
  <c r="BQ55" i="4"/>
  <c r="BQ19" i="4"/>
  <c r="BQ399" i="4"/>
  <c r="BQ316" i="4"/>
  <c r="BQ251" i="4"/>
  <c r="BQ249" i="4"/>
  <c r="BQ136" i="4"/>
  <c r="BQ90" i="4"/>
  <c r="BQ18" i="4"/>
  <c r="BQ180" i="4"/>
  <c r="BQ285" i="4"/>
  <c r="BS284" i="5" s="1"/>
  <c r="BQ248" i="4"/>
  <c r="BS247" i="5" s="1"/>
  <c r="BQ135" i="4"/>
  <c r="BQ108" i="4"/>
  <c r="BS108" i="5" s="1"/>
  <c r="BQ89" i="4"/>
  <c r="BQ181" i="4"/>
  <c r="BQ60" i="4"/>
  <c r="AH1" i="18"/>
  <c r="BS18" i="5" l="1"/>
  <c r="BS20" i="5"/>
  <c r="BS17" i="5"/>
  <c r="BS21" i="5"/>
  <c r="BS90" i="5"/>
  <c r="BS89" i="5"/>
  <c r="BS88" i="5"/>
  <c r="BS87" i="5"/>
  <c r="BS136" i="5"/>
  <c r="BS250" i="5"/>
  <c r="BS249" i="5"/>
  <c r="BS109" i="5"/>
  <c r="BS439" i="5"/>
  <c r="BS133" i="5"/>
  <c r="BS248" i="5"/>
  <c r="BS393" i="5"/>
  <c r="BS390" i="5"/>
  <c r="BS287" i="5"/>
  <c r="BS316" i="5"/>
  <c r="BS319" i="5"/>
  <c r="BS391" i="5"/>
  <c r="BS285" i="5"/>
  <c r="BS132" i="5"/>
  <c r="BS400" i="5"/>
  <c r="BS103" i="5"/>
  <c r="BS135" i="5"/>
  <c r="BQ10" i="4"/>
  <c r="BS134" i="5"/>
  <c r="BS376" i="5"/>
  <c r="BS315" i="5"/>
  <c r="BS437" i="5"/>
  <c r="BS440" i="5"/>
  <c r="BS113" i="5"/>
  <c r="BS286" i="5"/>
  <c r="BS176" i="5"/>
  <c r="BS251" i="5"/>
  <c r="BS252" i="5"/>
  <c r="BS438" i="5"/>
  <c r="BS378" i="5"/>
  <c r="BS27" i="5"/>
  <c r="BS26" i="5"/>
  <c r="BS398" i="5"/>
  <c r="BS178" i="5"/>
  <c r="BS288" i="5"/>
  <c r="BS317" i="5"/>
  <c r="BS50" i="5"/>
  <c r="BS104" i="5"/>
  <c r="BS112" i="5"/>
  <c r="BS111" i="5"/>
  <c r="BQ12" i="4"/>
  <c r="BS179" i="5"/>
  <c r="BS28" i="5"/>
  <c r="BQ8" i="4"/>
  <c r="BS8" i="5" s="1"/>
  <c r="BS55" i="5"/>
  <c r="BS56" i="5" s="1"/>
  <c r="BS289" i="5"/>
  <c r="BS402" i="5"/>
  <c r="BS318" i="5"/>
  <c r="BS377" i="5"/>
  <c r="BS401" i="5"/>
  <c r="BS105" i="5"/>
  <c r="BS25" i="5"/>
  <c r="BS177" i="5"/>
  <c r="BS180" i="5"/>
  <c r="BS110" i="5"/>
  <c r="BQ9" i="4"/>
  <c r="BS86" i="5"/>
  <c r="BS49" i="5"/>
  <c r="BS51" i="5"/>
  <c r="BS52" i="5"/>
  <c r="BS394" i="5"/>
  <c r="BS102" i="5"/>
  <c r="BQ11" i="4"/>
  <c r="BS19" i="5"/>
  <c r="BS374" i="5"/>
  <c r="BQ13" i="4"/>
  <c r="BS399" i="5"/>
  <c r="BR24" i="5"/>
  <c r="BR31" i="5"/>
  <c r="BR39" i="5"/>
  <c r="BR63" i="5"/>
  <c r="BR70" i="5"/>
  <c r="BR77" i="5"/>
  <c r="BR93" i="5"/>
  <c r="BR100" i="5"/>
  <c r="BR116" i="5"/>
  <c r="BR139" i="5"/>
  <c r="BR146" i="5"/>
  <c r="BR153" i="5"/>
  <c r="BR160" i="5"/>
  <c r="BR167" i="5"/>
  <c r="BR183" i="5"/>
  <c r="BR190" i="5"/>
  <c r="BR197" i="5"/>
  <c r="BR204" i="5"/>
  <c r="BR211" i="5"/>
  <c r="BR218" i="5"/>
  <c r="BR225" i="5"/>
  <c r="BR232" i="5"/>
  <c r="BR239" i="5"/>
  <c r="BR255" i="5"/>
  <c r="BR262" i="5"/>
  <c r="BR269" i="5"/>
  <c r="BR276" i="5"/>
  <c r="BR292" i="5"/>
  <c r="BR299" i="5"/>
  <c r="BR306" i="5"/>
  <c r="BR322" i="5"/>
  <c r="BR336" i="5"/>
  <c r="BR343" i="5"/>
  <c r="BR350" i="5"/>
  <c r="BR357" i="5"/>
  <c r="BR365" i="5"/>
  <c r="BR381" i="5"/>
  <c r="BR412" i="5"/>
  <c r="BR419" i="5"/>
  <c r="BR427" i="5"/>
  <c r="BR443" i="5"/>
  <c r="BS10" i="5" l="1"/>
  <c r="BS13" i="5"/>
  <c r="BS11" i="5"/>
  <c r="BS58" i="5"/>
  <c r="BS60" i="5"/>
  <c r="BS9" i="5"/>
  <c r="BS12" i="5"/>
  <c r="BS57" i="5"/>
  <c r="BS59" i="5"/>
  <c r="BR65" i="5"/>
  <c r="BR64" i="5"/>
  <c r="BR277" i="5"/>
  <c r="BR240" i="5"/>
  <c r="BR212" i="5"/>
  <c r="BR184" i="5"/>
  <c r="BR256" i="5"/>
  <c r="BR265" i="5"/>
  <c r="BR446" i="5"/>
  <c r="BR432" i="5"/>
  <c r="BR304" i="5"/>
  <c r="BR108" i="5"/>
  <c r="BR36" i="5"/>
  <c r="BR413" i="5"/>
  <c r="BR448" i="5"/>
  <c r="BR422" i="5"/>
  <c r="BR295" i="5"/>
  <c r="BR119" i="5"/>
  <c r="BR27" i="5"/>
  <c r="BR226" i="5"/>
  <c r="BR78" i="5"/>
  <c r="BR444" i="5"/>
  <c r="BR423" i="5"/>
  <c r="BR414" i="5"/>
  <c r="BR397" i="5"/>
  <c r="BR369" i="5"/>
  <c r="BR359" i="5"/>
  <c r="BR340" i="5"/>
  <c r="BR324" i="5"/>
  <c r="BR278" i="5"/>
  <c r="BR274" i="5"/>
  <c r="BR259" i="5"/>
  <c r="BR241" i="5"/>
  <c r="BR235" i="5"/>
  <c r="BR222" i="5"/>
  <c r="BR213" i="5"/>
  <c r="BR207" i="5"/>
  <c r="BR194" i="5"/>
  <c r="BR185" i="5"/>
  <c r="BR157" i="5"/>
  <c r="BR148" i="5"/>
  <c r="BR120" i="5"/>
  <c r="BR102" i="5"/>
  <c r="BR98" i="5"/>
  <c r="BR74" i="5"/>
  <c r="BR28" i="5"/>
  <c r="BR386" i="5"/>
  <c r="BR368" i="5"/>
  <c r="BR358" i="5"/>
  <c r="BR348" i="5"/>
  <c r="BR339" i="5"/>
  <c r="BR323" i="5"/>
  <c r="BR267" i="5"/>
  <c r="BR258" i="5"/>
  <c r="BR230" i="5"/>
  <c r="BR221" i="5"/>
  <c r="BR202" i="5"/>
  <c r="BR193" i="5"/>
  <c r="BR165" i="5"/>
  <c r="BR156" i="5"/>
  <c r="BR147" i="5"/>
  <c r="BR101" i="5"/>
  <c r="BR82" i="5"/>
  <c r="BR73" i="5"/>
  <c r="BR431" i="5"/>
  <c r="BR421" i="5"/>
  <c r="BR385" i="5"/>
  <c r="BR367" i="5"/>
  <c r="BR347" i="5"/>
  <c r="BR338" i="5"/>
  <c r="BR303" i="5"/>
  <c r="BR294" i="5"/>
  <c r="BR266" i="5"/>
  <c r="BR257" i="5"/>
  <c r="BR244" i="5"/>
  <c r="BR229" i="5"/>
  <c r="BR220" i="5"/>
  <c r="BR216" i="5"/>
  <c r="BR201" i="5"/>
  <c r="BR192" i="5"/>
  <c r="BR188" i="5"/>
  <c r="BR164" i="5"/>
  <c r="BR155" i="5"/>
  <c r="BR118" i="5"/>
  <c r="BR81" i="5"/>
  <c r="BR72" i="5"/>
  <c r="BR68" i="5"/>
  <c r="BR35" i="5"/>
  <c r="BR382" i="5"/>
  <c r="BR198" i="5"/>
  <c r="BR429" i="5"/>
  <c r="BR383" i="5"/>
  <c r="BR345" i="5"/>
  <c r="BR301" i="5"/>
  <c r="BR264" i="5"/>
  <c r="BR227" i="5"/>
  <c r="BR199" i="5"/>
  <c r="BR162" i="5"/>
  <c r="BR79" i="5"/>
  <c r="BR33" i="5"/>
  <c r="BR354" i="5"/>
  <c r="BR273" i="5"/>
  <c r="BR236" i="5"/>
  <c r="BR143" i="5"/>
  <c r="BR97" i="5"/>
  <c r="BR43" i="5"/>
  <c r="BR445" i="5"/>
  <c r="BR428" i="5"/>
  <c r="BR417" i="5"/>
  <c r="BR362" i="5"/>
  <c r="BR353" i="5"/>
  <c r="BR344" i="5"/>
  <c r="BR327" i="5"/>
  <c r="BR309" i="5"/>
  <c r="BR300" i="5"/>
  <c r="BR281" i="5"/>
  <c r="BR272" i="5"/>
  <c r="BR263" i="5"/>
  <c r="BR170" i="5"/>
  <c r="BR161" i="5"/>
  <c r="BR151" i="5"/>
  <c r="BR142" i="5"/>
  <c r="BR105" i="5"/>
  <c r="BR96" i="5"/>
  <c r="BR42" i="5"/>
  <c r="BR32" i="5"/>
  <c r="BR208" i="5"/>
  <c r="BR171" i="5"/>
  <c r="BR416" i="5"/>
  <c r="BR361" i="5"/>
  <c r="BR326" i="5"/>
  <c r="BR308" i="5"/>
  <c r="BR243" i="5"/>
  <c r="BR234" i="5"/>
  <c r="BR215" i="5"/>
  <c r="BR206" i="5"/>
  <c r="BR187" i="5"/>
  <c r="BR169" i="5"/>
  <c r="BR150" i="5"/>
  <c r="BR141" i="5"/>
  <c r="BR104" i="5"/>
  <c r="BR95" i="5"/>
  <c r="BR67" i="5"/>
  <c r="BR41" i="5"/>
  <c r="BR310" i="5"/>
  <c r="BR352" i="5"/>
  <c r="BR280" i="5"/>
  <c r="BR271" i="5"/>
  <c r="BR424" i="5"/>
  <c r="BR415" i="5"/>
  <c r="BR370" i="5"/>
  <c r="BR360" i="5"/>
  <c r="BR351" i="5"/>
  <c r="BR341" i="5"/>
  <c r="BR325" i="5"/>
  <c r="BR307" i="5"/>
  <c r="BR297" i="5"/>
  <c r="BR279" i="5"/>
  <c r="BR270" i="5"/>
  <c r="BR260" i="5"/>
  <c r="BR242" i="5"/>
  <c r="BR233" i="5"/>
  <c r="BR223" i="5"/>
  <c r="BR214" i="5"/>
  <c r="BR205" i="5"/>
  <c r="BR195" i="5"/>
  <c r="BR186" i="5"/>
  <c r="BR168" i="5"/>
  <c r="BR158" i="5"/>
  <c r="BR149" i="5"/>
  <c r="BR140" i="5"/>
  <c r="BR121" i="5"/>
  <c r="BR103" i="5"/>
  <c r="BR94" i="5"/>
  <c r="BR75" i="5"/>
  <c r="BR66" i="5"/>
  <c r="BR40" i="5"/>
  <c r="BR29" i="5"/>
  <c r="BR26" i="5"/>
  <c r="BR447" i="5"/>
  <c r="BR430" i="5"/>
  <c r="BR420" i="5"/>
  <c r="BR384" i="5"/>
  <c r="BR366" i="5"/>
  <c r="BR355" i="5"/>
  <c r="BR346" i="5"/>
  <c r="BR337" i="5"/>
  <c r="BR311" i="5"/>
  <c r="BR302" i="5"/>
  <c r="BR293" i="5"/>
  <c r="BR237" i="5"/>
  <c r="BR228" i="5"/>
  <c r="BR219" i="5"/>
  <c r="BR209" i="5"/>
  <c r="BR200" i="5"/>
  <c r="BR191" i="5"/>
  <c r="BR172" i="5"/>
  <c r="BR163" i="5"/>
  <c r="BR154" i="5"/>
  <c r="BR144" i="5"/>
  <c r="BR117" i="5"/>
  <c r="BR71" i="5"/>
  <c r="BR44" i="5"/>
  <c r="BR34" i="5"/>
  <c r="BR25" i="5"/>
  <c r="BR47" i="5"/>
  <c r="BR48" i="5" s="1"/>
  <c r="BR451" i="5"/>
  <c r="BR454" i="5" s="1"/>
  <c r="BR389" i="5"/>
  <c r="BR392" i="5" s="1"/>
  <c r="BR123" i="5"/>
  <c r="BR128" i="5" s="1"/>
  <c r="BR80" i="5"/>
  <c r="BR435" i="5"/>
  <c r="BR436" i="5" s="1"/>
  <c r="BR405" i="5"/>
  <c r="BR408" i="5" s="1"/>
  <c r="BR373" i="5"/>
  <c r="BR377" i="5" s="1"/>
  <c r="BR296" i="5"/>
  <c r="BR314" i="5"/>
  <c r="BR85" i="5"/>
  <c r="BR55" i="5"/>
  <c r="BR284" i="5"/>
  <c r="BR16" i="5"/>
  <c r="BR131" i="5"/>
  <c r="BR175" i="5"/>
  <c r="BR247" i="5"/>
  <c r="BQ24" i="5"/>
  <c r="BQ31" i="5"/>
  <c r="BQ39" i="5"/>
  <c r="BQ63" i="5"/>
  <c r="BQ70" i="5"/>
  <c r="BQ77" i="5"/>
  <c r="BQ93" i="5"/>
  <c r="BQ100" i="5"/>
  <c r="BQ116" i="5"/>
  <c r="BQ123" i="5"/>
  <c r="BQ139" i="5"/>
  <c r="BQ146" i="5"/>
  <c r="BQ153" i="5"/>
  <c r="BQ160" i="5"/>
  <c r="BQ167" i="5"/>
  <c r="BQ183" i="5"/>
  <c r="BQ190" i="5"/>
  <c r="BQ197" i="5"/>
  <c r="BQ204" i="5"/>
  <c r="BQ211" i="5"/>
  <c r="BQ218" i="5"/>
  <c r="BQ225" i="5"/>
  <c r="BQ232" i="5"/>
  <c r="BQ239" i="5"/>
  <c r="BQ255" i="5"/>
  <c r="BQ262" i="5"/>
  <c r="BQ269" i="5"/>
  <c r="BQ276" i="5"/>
  <c r="BQ292" i="5"/>
  <c r="BQ299" i="5"/>
  <c r="BQ306" i="5"/>
  <c r="BQ322" i="5"/>
  <c r="BQ336" i="5"/>
  <c r="BQ343" i="5"/>
  <c r="BQ350" i="5"/>
  <c r="BQ357" i="5"/>
  <c r="BQ365" i="5"/>
  <c r="BQ381" i="5"/>
  <c r="BQ405" i="5"/>
  <c r="BQ412" i="5"/>
  <c r="BQ419" i="5"/>
  <c r="BQ427" i="5"/>
  <c r="BQ443" i="5"/>
  <c r="BR110" i="5" l="1"/>
  <c r="BR319" i="5"/>
  <c r="BR113" i="5"/>
  <c r="BR111" i="5"/>
  <c r="BR252" i="5"/>
  <c r="BR398" i="5"/>
  <c r="BR52" i="5"/>
  <c r="BR109" i="5"/>
  <c r="BR135" i="5"/>
  <c r="BR112" i="5"/>
  <c r="BR401" i="5"/>
  <c r="BR402" i="5"/>
  <c r="BR438" i="5"/>
  <c r="BR400" i="5"/>
  <c r="BR399" i="5"/>
  <c r="BR317" i="5"/>
  <c r="BR440" i="5"/>
  <c r="BR125" i="5"/>
  <c r="BR251" i="5"/>
  <c r="BR288" i="5"/>
  <c r="BR289" i="5"/>
  <c r="BR394" i="5"/>
  <c r="BR248" i="5"/>
  <c r="BR18" i="5"/>
  <c r="BR57" i="5"/>
  <c r="BR393" i="5"/>
  <c r="BR437" i="5"/>
  <c r="BR452" i="5"/>
  <c r="BR391" i="5"/>
  <c r="BR250" i="5"/>
  <c r="BR124" i="5"/>
  <c r="BR456" i="5"/>
  <c r="BR51" i="5"/>
  <c r="BR249" i="5"/>
  <c r="BR455" i="5"/>
  <c r="BR439" i="5"/>
  <c r="BR49" i="5"/>
  <c r="BR50" i="5"/>
  <c r="BR453" i="5"/>
  <c r="BR374" i="5"/>
  <c r="BR90" i="5"/>
  <c r="BR134" i="5"/>
  <c r="BR318" i="5"/>
  <c r="BR133" i="5"/>
  <c r="BR180" i="5"/>
  <c r="BR287" i="5"/>
  <c r="BR315" i="5"/>
  <c r="BR87" i="5"/>
  <c r="BR88" i="5"/>
  <c r="BR376" i="5"/>
  <c r="BR390" i="5"/>
  <c r="BR21" i="5"/>
  <c r="BR19" i="5"/>
  <c r="BR177" i="5"/>
  <c r="BR60" i="5"/>
  <c r="BR176" i="5"/>
  <c r="BR17" i="5"/>
  <c r="BR375" i="5"/>
  <c r="BR59" i="5"/>
  <c r="BR378" i="5"/>
  <c r="BR136" i="5"/>
  <c r="BR86" i="5"/>
  <c r="BR286" i="5"/>
  <c r="BR178" i="5"/>
  <c r="BR285" i="5"/>
  <c r="BR20" i="5"/>
  <c r="BR58" i="5"/>
  <c r="BR126" i="5"/>
  <c r="BR127" i="5"/>
  <c r="BR409" i="5"/>
  <c r="BR406" i="5"/>
  <c r="BR410" i="5"/>
  <c r="BR407" i="5"/>
  <c r="BR316" i="5"/>
  <c r="BR132" i="5"/>
  <c r="BR56" i="5"/>
  <c r="BR89" i="5"/>
  <c r="BR179" i="5"/>
  <c r="BR8" i="5"/>
  <c r="BQ120" i="5"/>
  <c r="BQ74" i="5"/>
  <c r="BQ413" i="5"/>
  <c r="BQ105" i="5"/>
  <c r="BQ304" i="5"/>
  <c r="BQ128" i="5"/>
  <c r="BQ104" i="5"/>
  <c r="BQ67" i="5"/>
  <c r="BQ444" i="5"/>
  <c r="BQ415" i="5"/>
  <c r="BQ360" i="5"/>
  <c r="BQ325" i="5"/>
  <c r="BQ279" i="5"/>
  <c r="BQ242" i="5"/>
  <c r="BQ214" i="5"/>
  <c r="BQ186" i="5"/>
  <c r="BQ149" i="5"/>
  <c r="BQ103" i="5"/>
  <c r="BQ66" i="5"/>
  <c r="BQ448" i="5"/>
  <c r="BQ28" i="5"/>
  <c r="BQ445" i="5"/>
  <c r="BQ446" i="5"/>
  <c r="BQ300" i="5"/>
  <c r="BQ263" i="5"/>
  <c r="BQ161" i="5"/>
  <c r="BQ124" i="5"/>
  <c r="BQ32" i="5"/>
  <c r="BQ424" i="5"/>
  <c r="BQ406" i="5"/>
  <c r="BQ370" i="5"/>
  <c r="BQ351" i="5"/>
  <c r="BQ341" i="5"/>
  <c r="BQ307" i="5"/>
  <c r="BQ297" i="5"/>
  <c r="BQ270" i="5"/>
  <c r="BQ260" i="5"/>
  <c r="BQ233" i="5"/>
  <c r="BQ223" i="5"/>
  <c r="BQ205" i="5"/>
  <c r="BQ195" i="5"/>
  <c r="BQ168" i="5"/>
  <c r="BQ158" i="5"/>
  <c r="BQ140" i="5"/>
  <c r="BQ121" i="5"/>
  <c r="BQ94" i="5"/>
  <c r="BQ75" i="5"/>
  <c r="BQ40" i="5"/>
  <c r="BQ423" i="5"/>
  <c r="BQ369" i="5"/>
  <c r="BQ340" i="5"/>
  <c r="BQ296" i="5"/>
  <c r="BQ259" i="5"/>
  <c r="BQ222" i="5"/>
  <c r="BQ194" i="5"/>
  <c r="BQ157" i="5"/>
  <c r="BQ27" i="5"/>
  <c r="BQ421" i="5"/>
  <c r="BQ367" i="5"/>
  <c r="BQ338" i="5"/>
  <c r="BQ294" i="5"/>
  <c r="BQ257" i="5"/>
  <c r="BQ220" i="5"/>
  <c r="BQ192" i="5"/>
  <c r="BQ155" i="5"/>
  <c r="BQ118" i="5"/>
  <c r="BQ420" i="5"/>
  <c r="BQ410" i="5"/>
  <c r="BQ366" i="5"/>
  <c r="BQ355" i="5"/>
  <c r="BQ337" i="5"/>
  <c r="BQ311" i="5"/>
  <c r="BQ293" i="5"/>
  <c r="BQ237" i="5"/>
  <c r="BQ219" i="5"/>
  <c r="BQ209" i="5"/>
  <c r="BQ191" i="5"/>
  <c r="BQ172" i="5"/>
  <c r="BQ154" i="5"/>
  <c r="BQ144" i="5"/>
  <c r="BQ117" i="5"/>
  <c r="BQ71" i="5"/>
  <c r="BQ44" i="5"/>
  <c r="BQ29" i="5"/>
  <c r="BQ432" i="5"/>
  <c r="BQ386" i="5"/>
  <c r="BQ368" i="5"/>
  <c r="BQ339" i="5"/>
  <c r="BQ258" i="5"/>
  <c r="BQ221" i="5"/>
  <c r="BQ193" i="5"/>
  <c r="BQ156" i="5"/>
  <c r="BQ73" i="5"/>
  <c r="BQ72" i="5"/>
  <c r="BQ26" i="5"/>
  <c r="BQ25" i="5"/>
  <c r="BQ428" i="5"/>
  <c r="BQ417" i="5"/>
  <c r="BQ408" i="5"/>
  <c r="BQ362" i="5"/>
  <c r="BQ353" i="5"/>
  <c r="BQ344" i="5"/>
  <c r="BQ327" i="5"/>
  <c r="BQ309" i="5"/>
  <c r="BQ281" i="5"/>
  <c r="BQ272" i="5"/>
  <c r="BQ170" i="5"/>
  <c r="BQ151" i="5"/>
  <c r="BQ142" i="5"/>
  <c r="BQ96" i="5"/>
  <c r="BQ42" i="5"/>
  <c r="BQ416" i="5"/>
  <c r="BQ407" i="5"/>
  <c r="BQ361" i="5"/>
  <c r="BQ352" i="5"/>
  <c r="BQ326" i="5"/>
  <c r="BQ308" i="5"/>
  <c r="BQ280" i="5"/>
  <c r="BQ271" i="5"/>
  <c r="BQ243" i="5"/>
  <c r="BQ234" i="5"/>
  <c r="BQ215" i="5"/>
  <c r="BQ206" i="5"/>
  <c r="BQ187" i="5"/>
  <c r="BQ169" i="5"/>
  <c r="BQ150" i="5"/>
  <c r="BQ141" i="5"/>
  <c r="BQ95" i="5"/>
  <c r="BQ41" i="5"/>
  <c r="BQ36" i="5"/>
  <c r="BQ274" i="5"/>
  <c r="BQ235" i="5"/>
  <c r="BQ207" i="5"/>
  <c r="BQ98" i="5"/>
  <c r="BQ358" i="5"/>
  <c r="BQ348" i="5"/>
  <c r="BQ323" i="5"/>
  <c r="BQ277" i="5"/>
  <c r="BQ267" i="5"/>
  <c r="BQ240" i="5"/>
  <c r="BQ230" i="5"/>
  <c r="BQ212" i="5"/>
  <c r="BQ202" i="5"/>
  <c r="BQ184" i="5"/>
  <c r="BQ165" i="5"/>
  <c r="BQ147" i="5"/>
  <c r="BQ101" i="5"/>
  <c r="BQ82" i="5"/>
  <c r="BQ64" i="5"/>
  <c r="BQ244" i="5"/>
  <c r="BQ216" i="5"/>
  <c r="BQ188" i="5"/>
  <c r="BQ68" i="5"/>
  <c r="BQ422" i="5"/>
  <c r="BQ295" i="5"/>
  <c r="BQ256" i="5"/>
  <c r="BQ119" i="5"/>
  <c r="BQ382" i="5"/>
  <c r="BQ265" i="5"/>
  <c r="BQ226" i="5"/>
  <c r="BQ198" i="5"/>
  <c r="BQ78" i="5"/>
  <c r="BQ414" i="5"/>
  <c r="BQ359" i="5"/>
  <c r="BQ324" i="5"/>
  <c r="BQ278" i="5"/>
  <c r="BQ241" i="5"/>
  <c r="BQ213" i="5"/>
  <c r="BQ185" i="5"/>
  <c r="BQ148" i="5"/>
  <c r="BQ102" i="5"/>
  <c r="BQ65" i="5"/>
  <c r="BQ431" i="5"/>
  <c r="BQ385" i="5"/>
  <c r="BQ347" i="5"/>
  <c r="BQ303" i="5"/>
  <c r="BQ266" i="5"/>
  <c r="BQ229" i="5"/>
  <c r="BQ201" i="5"/>
  <c r="BQ164" i="5"/>
  <c r="BQ127" i="5"/>
  <c r="BQ81" i="5"/>
  <c r="BQ35" i="5"/>
  <c r="BQ430" i="5"/>
  <c r="BQ384" i="5"/>
  <c r="BQ346" i="5"/>
  <c r="BQ302" i="5"/>
  <c r="BQ228" i="5"/>
  <c r="BQ200" i="5"/>
  <c r="BQ163" i="5"/>
  <c r="BQ126" i="5"/>
  <c r="BQ80" i="5"/>
  <c r="BQ34" i="5"/>
  <c r="BQ447" i="5"/>
  <c r="BQ429" i="5"/>
  <c r="BQ409" i="5"/>
  <c r="BQ383" i="5"/>
  <c r="BQ354" i="5"/>
  <c r="BQ345" i="5"/>
  <c r="BQ310" i="5"/>
  <c r="BQ301" i="5"/>
  <c r="BQ273" i="5"/>
  <c r="BQ264" i="5"/>
  <c r="BQ236" i="5"/>
  <c r="BQ227" i="5"/>
  <c r="BQ208" i="5"/>
  <c r="BQ199" i="5"/>
  <c r="BQ171" i="5"/>
  <c r="BQ162" i="5"/>
  <c r="BQ143" i="5"/>
  <c r="BQ125" i="5"/>
  <c r="BQ97" i="5"/>
  <c r="BQ79" i="5"/>
  <c r="BQ43" i="5"/>
  <c r="BQ33" i="5"/>
  <c r="BQ47" i="5"/>
  <c r="BQ49" i="5" s="1"/>
  <c r="BQ451" i="5"/>
  <c r="BQ452" i="5" s="1"/>
  <c r="BQ389" i="5"/>
  <c r="BQ392" i="5" s="1"/>
  <c r="BQ435" i="5"/>
  <c r="BQ438" i="5" s="1"/>
  <c r="BQ373" i="5"/>
  <c r="BQ376" i="5" s="1"/>
  <c r="BQ108" i="5"/>
  <c r="BQ247" i="5"/>
  <c r="BQ397" i="5"/>
  <c r="BQ401" i="5" s="1"/>
  <c r="BQ55" i="5"/>
  <c r="BQ314" i="5"/>
  <c r="BQ131" i="5"/>
  <c r="BQ16" i="5"/>
  <c r="BQ284" i="5"/>
  <c r="BQ175" i="5"/>
  <c r="BQ85" i="5"/>
  <c r="BP24" i="5"/>
  <c r="BP31" i="5"/>
  <c r="BP39" i="5"/>
  <c r="BP63" i="5"/>
  <c r="BP70" i="5"/>
  <c r="BP77" i="5"/>
  <c r="BP93" i="5"/>
  <c r="BP100" i="5"/>
  <c r="BP116" i="5"/>
  <c r="BP123" i="5"/>
  <c r="BP139" i="5"/>
  <c r="BP146" i="5"/>
  <c r="BP153" i="5"/>
  <c r="BP160" i="5"/>
  <c r="BP167" i="5"/>
  <c r="BP183" i="5"/>
  <c r="BP190" i="5"/>
  <c r="BP197" i="5"/>
  <c r="BP204" i="5"/>
  <c r="BP211" i="5"/>
  <c r="BP218" i="5"/>
  <c r="BP225" i="5"/>
  <c r="BP232" i="5"/>
  <c r="BP239" i="5"/>
  <c r="BP255" i="5"/>
  <c r="BP262" i="5"/>
  <c r="BP269" i="5"/>
  <c r="BP276" i="5"/>
  <c r="BP292" i="5"/>
  <c r="BP299" i="5"/>
  <c r="BP306" i="5"/>
  <c r="BP322" i="5"/>
  <c r="BP336" i="5"/>
  <c r="BP343" i="5"/>
  <c r="BP350" i="5"/>
  <c r="BP357" i="5"/>
  <c r="BP365" i="5"/>
  <c r="BP381" i="5"/>
  <c r="BP405" i="5"/>
  <c r="BP412" i="5"/>
  <c r="BP419" i="5"/>
  <c r="BP427" i="5"/>
  <c r="BR13" i="5" l="1"/>
  <c r="BR10" i="5"/>
  <c r="BR12" i="5"/>
  <c r="BR11" i="5"/>
  <c r="BR9" i="5"/>
  <c r="BQ136" i="5"/>
  <c r="BQ400" i="5"/>
  <c r="BQ111" i="5"/>
  <c r="BQ113" i="5"/>
  <c r="BQ110" i="5"/>
  <c r="BQ132" i="5"/>
  <c r="BQ399" i="5"/>
  <c r="BQ377" i="5"/>
  <c r="BQ134" i="5"/>
  <c r="BQ378" i="5"/>
  <c r="BQ374" i="5"/>
  <c r="BQ249" i="5"/>
  <c r="BQ179" i="5"/>
  <c r="BQ315" i="5"/>
  <c r="BQ394" i="5"/>
  <c r="BQ316" i="5"/>
  <c r="BQ456" i="5"/>
  <c r="BQ135" i="5"/>
  <c r="BQ112" i="5"/>
  <c r="BQ51" i="5"/>
  <c r="BQ454" i="5"/>
  <c r="BQ18" i="5"/>
  <c r="BQ59" i="5"/>
  <c r="BQ251" i="5"/>
  <c r="BQ89" i="5"/>
  <c r="BQ319" i="5"/>
  <c r="BQ398" i="5"/>
  <c r="BQ455" i="5"/>
  <c r="BQ57" i="5"/>
  <c r="BQ176" i="5"/>
  <c r="BQ60" i="5"/>
  <c r="BQ180" i="5"/>
  <c r="BQ248" i="5"/>
  <c r="BQ252" i="5"/>
  <c r="BQ375" i="5"/>
  <c r="BQ90" i="5"/>
  <c r="BQ318" i="5"/>
  <c r="BQ58" i="5"/>
  <c r="BQ250" i="5"/>
  <c r="BQ393" i="5"/>
  <c r="BQ453" i="5"/>
  <c r="BQ86" i="5"/>
  <c r="BQ88" i="5"/>
  <c r="BQ286" i="5"/>
  <c r="BQ21" i="5"/>
  <c r="BQ289" i="5"/>
  <c r="BQ437" i="5"/>
  <c r="BQ439" i="5"/>
  <c r="BQ287" i="5"/>
  <c r="BQ391" i="5"/>
  <c r="BQ56" i="5"/>
  <c r="BQ133" i="5"/>
  <c r="BQ20" i="5"/>
  <c r="BQ50" i="5"/>
  <c r="BQ52" i="5"/>
  <c r="BQ48" i="5"/>
  <c r="BQ390" i="5"/>
  <c r="BQ178" i="5"/>
  <c r="BQ402" i="5"/>
  <c r="BQ436" i="5"/>
  <c r="BQ17" i="5"/>
  <c r="BQ440" i="5"/>
  <c r="BQ285" i="5"/>
  <c r="BQ177" i="5"/>
  <c r="BQ19" i="5"/>
  <c r="BQ317" i="5"/>
  <c r="BQ87" i="5"/>
  <c r="BQ109" i="5"/>
  <c r="BQ288" i="5"/>
  <c r="BQ8" i="5"/>
  <c r="BP341" i="5"/>
  <c r="BP297" i="5"/>
  <c r="BP428" i="5"/>
  <c r="BP344" i="5"/>
  <c r="BP300" i="5"/>
  <c r="BP263" i="5"/>
  <c r="BP161" i="5"/>
  <c r="BP124" i="5"/>
  <c r="BP32" i="5"/>
  <c r="BP408" i="5"/>
  <c r="BP309" i="5"/>
  <c r="BP42" i="5"/>
  <c r="BP41" i="5"/>
  <c r="BP353" i="5"/>
  <c r="BP406" i="5"/>
  <c r="BP351" i="5"/>
  <c r="BP307" i="5"/>
  <c r="BP270" i="5"/>
  <c r="BP233" i="5"/>
  <c r="BP205" i="5"/>
  <c r="BP168" i="5"/>
  <c r="BP140" i="5"/>
  <c r="BP94" i="5"/>
  <c r="BP367" i="5"/>
  <c r="BP347" i="5"/>
  <c r="BP338" i="5"/>
  <c r="BP266" i="5"/>
  <c r="BP220" i="5"/>
  <c r="BP192" i="5"/>
  <c r="BP164" i="5"/>
  <c r="BP44" i="5"/>
  <c r="BP429" i="5"/>
  <c r="BP409" i="5"/>
  <c r="BP354" i="5"/>
  <c r="BP345" i="5"/>
  <c r="BP310" i="5"/>
  <c r="BP301" i="5"/>
  <c r="BP236" i="5"/>
  <c r="BP208" i="5"/>
  <c r="BP171" i="5"/>
  <c r="BP162" i="5"/>
  <c r="BP143" i="5"/>
  <c r="BP125" i="5"/>
  <c r="BP43" i="5"/>
  <c r="BP33" i="5"/>
  <c r="BP348" i="5"/>
  <c r="BP267" i="5"/>
  <c r="BP165" i="5"/>
  <c r="BP257" i="5"/>
  <c r="BP155" i="5"/>
  <c r="BP72" i="5"/>
  <c r="BP430" i="5"/>
  <c r="BP346" i="5"/>
  <c r="BP302" i="5"/>
  <c r="BP256" i="5"/>
  <c r="BP163" i="5"/>
  <c r="BP126" i="5"/>
  <c r="BP34" i="5"/>
  <c r="BP413" i="5"/>
  <c r="BP382" i="5"/>
  <c r="BP226" i="5"/>
  <c r="BP198" i="5"/>
  <c r="BP78" i="5"/>
  <c r="BP385" i="5"/>
  <c r="BP201" i="5"/>
  <c r="BP386" i="5"/>
  <c r="BP368" i="5"/>
  <c r="BP358" i="5"/>
  <c r="BP339" i="5"/>
  <c r="BP323" i="5"/>
  <c r="BP277" i="5"/>
  <c r="BP258" i="5"/>
  <c r="BP240" i="5"/>
  <c r="BP230" i="5"/>
  <c r="BP221" i="5"/>
  <c r="BP212" i="5"/>
  <c r="BP202" i="5"/>
  <c r="BP193" i="5"/>
  <c r="BP184" i="5"/>
  <c r="BP156" i="5"/>
  <c r="BP147" i="5"/>
  <c r="BP101" i="5"/>
  <c r="BP82" i="5"/>
  <c r="BP73" i="5"/>
  <c r="BP64" i="5"/>
  <c r="BP420" i="5"/>
  <c r="BP410" i="5"/>
  <c r="BP384" i="5"/>
  <c r="BP366" i="5"/>
  <c r="BP355" i="5"/>
  <c r="BP337" i="5"/>
  <c r="BP311" i="5"/>
  <c r="BP293" i="5"/>
  <c r="BP237" i="5"/>
  <c r="BP228" i="5"/>
  <c r="BP219" i="5"/>
  <c r="BP209" i="5"/>
  <c r="BP200" i="5"/>
  <c r="BP191" i="5"/>
  <c r="BP172" i="5"/>
  <c r="BP154" i="5"/>
  <c r="BP144" i="5"/>
  <c r="BP117" i="5"/>
  <c r="BP80" i="5"/>
  <c r="BP71" i="5"/>
  <c r="BP25" i="5"/>
  <c r="BP229" i="5"/>
  <c r="BP383" i="5"/>
  <c r="BP227" i="5"/>
  <c r="BP199" i="5"/>
  <c r="BP79" i="5"/>
  <c r="BP417" i="5"/>
  <c r="BP272" i="5"/>
  <c r="BP170" i="5"/>
  <c r="BP142" i="5"/>
  <c r="BP96" i="5"/>
  <c r="BP416" i="5"/>
  <c r="BP169" i="5"/>
  <c r="BP141" i="5"/>
  <c r="BP95" i="5"/>
  <c r="BP81" i="5"/>
  <c r="BP415" i="5"/>
  <c r="BP360" i="5"/>
  <c r="BP325" i="5"/>
  <c r="BP279" i="5"/>
  <c r="BP260" i="5"/>
  <c r="BP242" i="5"/>
  <c r="BP223" i="5"/>
  <c r="BP214" i="5"/>
  <c r="BP195" i="5"/>
  <c r="BP186" i="5"/>
  <c r="BP158" i="5"/>
  <c r="BP149" i="5"/>
  <c r="BP121" i="5"/>
  <c r="BP103" i="5"/>
  <c r="BP75" i="5"/>
  <c r="BP66" i="5"/>
  <c r="BP29" i="5"/>
  <c r="BP424" i="5"/>
  <c r="BP414" i="5"/>
  <c r="BP259" i="5"/>
  <c r="BP67" i="5"/>
  <c r="BP68" i="5"/>
  <c r="BP294" i="5"/>
  <c r="BP295" i="5"/>
  <c r="BP119" i="5"/>
  <c r="BP118" i="5"/>
  <c r="BP27" i="5"/>
  <c r="BP26" i="5"/>
  <c r="BP443" i="5"/>
  <c r="BP444" i="5" s="1"/>
  <c r="BP451" i="5"/>
  <c r="BP454" i="5" s="1"/>
  <c r="BP370" i="5"/>
  <c r="BP216" i="5"/>
  <c r="BP215" i="5"/>
  <c r="BP187" i="5"/>
  <c r="BP188" i="5"/>
  <c r="BP362" i="5"/>
  <c r="BP327" i="5"/>
  <c r="BP281" i="5"/>
  <c r="BP151" i="5"/>
  <c r="BP243" i="5"/>
  <c r="BP244" i="5"/>
  <c r="BP421" i="5"/>
  <c r="BP422" i="5"/>
  <c r="BP432" i="5"/>
  <c r="BP431" i="5"/>
  <c r="BP407" i="5"/>
  <c r="BP361" i="5"/>
  <c r="BP352" i="5"/>
  <c r="BP326" i="5"/>
  <c r="BP308" i="5"/>
  <c r="BP304" i="5"/>
  <c r="BP303" i="5"/>
  <c r="BP280" i="5"/>
  <c r="BP271" i="5"/>
  <c r="BP265" i="5"/>
  <c r="BP264" i="5"/>
  <c r="BP150" i="5"/>
  <c r="BP128" i="5"/>
  <c r="BP127" i="5"/>
  <c r="BP104" i="5"/>
  <c r="BP35" i="5"/>
  <c r="BP36" i="5"/>
  <c r="BP40" i="5"/>
  <c r="BP423" i="5"/>
  <c r="BP369" i="5"/>
  <c r="BP359" i="5"/>
  <c r="BP340" i="5"/>
  <c r="BP324" i="5"/>
  <c r="BP296" i="5"/>
  <c r="BP278" i="5"/>
  <c r="BP273" i="5"/>
  <c r="BP274" i="5"/>
  <c r="BP241" i="5"/>
  <c r="BP235" i="5"/>
  <c r="BP234" i="5"/>
  <c r="BP222" i="5"/>
  <c r="BP213" i="5"/>
  <c r="BP206" i="5"/>
  <c r="BP207" i="5"/>
  <c r="BP194" i="5"/>
  <c r="BP185" i="5"/>
  <c r="BP157" i="5"/>
  <c r="BP148" i="5"/>
  <c r="BP120" i="5"/>
  <c r="BP98" i="5"/>
  <c r="BP97" i="5"/>
  <c r="BP74" i="5"/>
  <c r="BP28" i="5"/>
  <c r="BP47" i="5"/>
  <c r="BP48" i="5" s="1"/>
  <c r="BP105" i="5"/>
  <c r="BP389" i="5"/>
  <c r="BP393" i="5" s="1"/>
  <c r="BP65" i="5"/>
  <c r="BP102" i="5"/>
  <c r="BP435" i="5"/>
  <c r="BP439" i="5" s="1"/>
  <c r="BP373" i="5"/>
  <c r="BP374" i="5" s="1"/>
  <c r="BP284" i="5"/>
  <c r="BP289" i="5" s="1"/>
  <c r="BP108" i="5"/>
  <c r="BP16" i="5"/>
  <c r="BP85" i="5"/>
  <c r="BP314" i="5"/>
  <c r="BP315" i="5" s="1"/>
  <c r="BP131" i="5"/>
  <c r="BP397" i="5"/>
  <c r="BP175" i="5"/>
  <c r="BP110" i="5"/>
  <c r="BP247" i="5"/>
  <c r="BP55" i="5"/>
  <c r="K10" i="16"/>
  <c r="U116" i="18"/>
  <c r="T116" i="18"/>
  <c r="S116" i="18"/>
  <c r="R116" i="18"/>
  <c r="Q116" i="18"/>
  <c r="P116" i="18"/>
  <c r="O116" i="18"/>
  <c r="N116" i="18"/>
  <c r="M116" i="18"/>
  <c r="L116" i="18"/>
  <c r="K116" i="18"/>
  <c r="J116" i="18"/>
  <c r="U100" i="18"/>
  <c r="T100" i="18"/>
  <c r="S100" i="18"/>
  <c r="R100" i="18"/>
  <c r="Q100" i="18"/>
  <c r="P100" i="18"/>
  <c r="O100" i="18"/>
  <c r="N100" i="18"/>
  <c r="M100" i="18"/>
  <c r="L100" i="18"/>
  <c r="K100" i="18"/>
  <c r="J100" i="18"/>
  <c r="U99" i="18"/>
  <c r="T99" i="18"/>
  <c r="S99" i="18"/>
  <c r="R99" i="18"/>
  <c r="Q99" i="18"/>
  <c r="P99" i="18"/>
  <c r="O99" i="18"/>
  <c r="N99" i="18"/>
  <c r="M99" i="18"/>
  <c r="L99" i="18"/>
  <c r="K99" i="18"/>
  <c r="J99" i="18"/>
  <c r="U84" i="18"/>
  <c r="T84" i="18"/>
  <c r="S84" i="18"/>
  <c r="R84" i="18"/>
  <c r="Q84" i="18"/>
  <c r="P84" i="18"/>
  <c r="O84" i="18"/>
  <c r="N84" i="18"/>
  <c r="M84" i="18"/>
  <c r="L84" i="18"/>
  <c r="K84" i="18"/>
  <c r="J84" i="18"/>
  <c r="U83" i="18"/>
  <c r="T83" i="18"/>
  <c r="S83" i="18"/>
  <c r="R83" i="18"/>
  <c r="Q83" i="18"/>
  <c r="P83" i="18"/>
  <c r="O83" i="18"/>
  <c r="N83" i="18"/>
  <c r="M83" i="18"/>
  <c r="L83" i="18"/>
  <c r="K83" i="18"/>
  <c r="J83" i="18"/>
  <c r="U68" i="18"/>
  <c r="T68" i="18"/>
  <c r="S68" i="18"/>
  <c r="R68" i="18"/>
  <c r="Q68" i="18"/>
  <c r="P68" i="18"/>
  <c r="O68" i="18"/>
  <c r="N68" i="18"/>
  <c r="M68" i="18"/>
  <c r="L68" i="18"/>
  <c r="K68" i="18"/>
  <c r="J68" i="18"/>
  <c r="U67" i="18"/>
  <c r="T67" i="18"/>
  <c r="S67" i="18"/>
  <c r="R67" i="18"/>
  <c r="Q67" i="18"/>
  <c r="P67" i="18"/>
  <c r="O67" i="18"/>
  <c r="N67" i="18"/>
  <c r="M67" i="18"/>
  <c r="L67" i="18"/>
  <c r="K67" i="18"/>
  <c r="J67" i="18"/>
  <c r="A66" i="18"/>
  <c r="N114" i="18" s="1"/>
  <c r="A65" i="18"/>
  <c r="Q113" i="18" s="1"/>
  <c r="A64" i="18"/>
  <c r="T112" i="18" s="1"/>
  <c r="A63" i="18"/>
  <c r="O111" i="18" s="1"/>
  <c r="A62" i="18"/>
  <c r="R110" i="18" s="1"/>
  <c r="A61" i="18"/>
  <c r="U109" i="18" s="1"/>
  <c r="U53" i="18"/>
  <c r="T53" i="18"/>
  <c r="S53" i="18"/>
  <c r="R53" i="18"/>
  <c r="Q53" i="18"/>
  <c r="P53" i="18"/>
  <c r="O53" i="18"/>
  <c r="N53" i="18"/>
  <c r="M53" i="18"/>
  <c r="L53" i="18"/>
  <c r="K53" i="18"/>
  <c r="J53" i="18"/>
  <c r="U52" i="18"/>
  <c r="T52" i="18"/>
  <c r="S52" i="18"/>
  <c r="R52" i="18"/>
  <c r="Q52" i="18"/>
  <c r="P52" i="18"/>
  <c r="O52" i="18"/>
  <c r="N52" i="18"/>
  <c r="M52" i="18"/>
  <c r="L52" i="18"/>
  <c r="K52" i="18"/>
  <c r="J52" i="18"/>
  <c r="C45" i="18"/>
  <c r="C30" i="18" s="1"/>
  <c r="U38" i="18"/>
  <c r="T38" i="18"/>
  <c r="S38" i="18"/>
  <c r="R38" i="18"/>
  <c r="Q38" i="18"/>
  <c r="P38" i="18"/>
  <c r="O38" i="18"/>
  <c r="N38" i="18"/>
  <c r="M38" i="18"/>
  <c r="L38" i="18"/>
  <c r="K38" i="18"/>
  <c r="J38" i="18"/>
  <c r="U37" i="18"/>
  <c r="T37" i="18"/>
  <c r="S37" i="18"/>
  <c r="R37" i="18"/>
  <c r="Q37" i="18"/>
  <c r="P37" i="18"/>
  <c r="O37" i="18"/>
  <c r="N37" i="18"/>
  <c r="M37" i="18"/>
  <c r="L37" i="18"/>
  <c r="K37" i="18"/>
  <c r="X38" i="9"/>
  <c r="W38" i="9"/>
  <c r="V38" i="9"/>
  <c r="U38" i="9"/>
  <c r="T38" i="9"/>
  <c r="S38" i="9"/>
  <c r="R38" i="9"/>
  <c r="Q38" i="9"/>
  <c r="P38" i="9"/>
  <c r="O38" i="9"/>
  <c r="N38" i="9"/>
  <c r="M38" i="9"/>
  <c r="L38" i="9"/>
  <c r="K38" i="9"/>
  <c r="J38" i="9"/>
  <c r="X36" i="9"/>
  <c r="W36" i="9"/>
  <c r="V36" i="9"/>
  <c r="U36" i="9"/>
  <c r="T36" i="9"/>
  <c r="S36" i="9"/>
  <c r="R36" i="9"/>
  <c r="Q36" i="9"/>
  <c r="P36" i="9"/>
  <c r="O36" i="9"/>
  <c r="N36" i="9"/>
  <c r="M36" i="9"/>
  <c r="L36" i="9"/>
  <c r="K36" i="9"/>
  <c r="J36" i="9"/>
  <c r="A36" i="9"/>
  <c r="X35" i="9"/>
  <c r="W35" i="9"/>
  <c r="V35" i="9"/>
  <c r="U35" i="9"/>
  <c r="T35" i="9"/>
  <c r="S35" i="9"/>
  <c r="R35" i="9"/>
  <c r="Q35" i="9"/>
  <c r="P35" i="9"/>
  <c r="O35" i="9"/>
  <c r="N35" i="9"/>
  <c r="M35" i="9"/>
  <c r="L35" i="9"/>
  <c r="K35" i="9"/>
  <c r="J35" i="9"/>
  <c r="A35" i="9"/>
  <c r="X34" i="9"/>
  <c r="W34" i="9"/>
  <c r="V34" i="9"/>
  <c r="U34" i="9"/>
  <c r="T34" i="9"/>
  <c r="S34" i="9"/>
  <c r="R34" i="9"/>
  <c r="Q34" i="9"/>
  <c r="P34" i="9"/>
  <c r="O34" i="9"/>
  <c r="N34" i="9"/>
  <c r="M34" i="9"/>
  <c r="L34" i="9"/>
  <c r="K34" i="9"/>
  <c r="J34" i="9"/>
  <c r="A34" i="9"/>
  <c r="X33" i="9"/>
  <c r="W33" i="9"/>
  <c r="V33" i="9"/>
  <c r="U33" i="9"/>
  <c r="T33" i="9"/>
  <c r="S33" i="9"/>
  <c r="R33" i="9"/>
  <c r="Q33" i="9"/>
  <c r="P33" i="9"/>
  <c r="O33" i="9"/>
  <c r="N33" i="9"/>
  <c r="M33" i="9"/>
  <c r="L33" i="9"/>
  <c r="K33" i="9"/>
  <c r="J33" i="9"/>
  <c r="A33" i="9"/>
  <c r="X32" i="9"/>
  <c r="W32" i="9"/>
  <c r="V32" i="9"/>
  <c r="U32" i="9"/>
  <c r="T32" i="9"/>
  <c r="S32" i="9"/>
  <c r="R32" i="9"/>
  <c r="Q32" i="9"/>
  <c r="P32" i="9"/>
  <c r="O32" i="9"/>
  <c r="N32" i="9"/>
  <c r="M32" i="9"/>
  <c r="L32" i="9"/>
  <c r="K32" i="9"/>
  <c r="J32" i="9"/>
  <c r="A32" i="9"/>
  <c r="X31" i="9"/>
  <c r="W31" i="9"/>
  <c r="V31" i="9"/>
  <c r="U31" i="9"/>
  <c r="U43" i="9" s="1"/>
  <c r="T31" i="9"/>
  <c r="S31" i="9"/>
  <c r="R31" i="9"/>
  <c r="Q31" i="9"/>
  <c r="P31" i="9"/>
  <c r="O31" i="9"/>
  <c r="N31" i="9"/>
  <c r="M31" i="9"/>
  <c r="L31" i="9"/>
  <c r="K31" i="9"/>
  <c r="J31" i="9"/>
  <c r="J43" i="9" s="1"/>
  <c r="A31" i="9"/>
  <c r="C30" i="9"/>
  <c r="AG75" i="11"/>
  <c r="AF75" i="11"/>
  <c r="AE75" i="11"/>
  <c r="AD75" i="11"/>
  <c r="AC75" i="11"/>
  <c r="AB75" i="11"/>
  <c r="L75" i="11"/>
  <c r="K75" i="11"/>
  <c r="J75" i="11"/>
  <c r="AG74" i="11"/>
  <c r="AF74" i="11"/>
  <c r="AE74" i="11"/>
  <c r="AD74" i="11"/>
  <c r="AC74" i="11"/>
  <c r="AB74" i="11"/>
  <c r="L74" i="11"/>
  <c r="K74" i="11"/>
  <c r="J74" i="11"/>
  <c r="AG73" i="11"/>
  <c r="AF73" i="11"/>
  <c r="AE73" i="11"/>
  <c r="AD73" i="11"/>
  <c r="AC73" i="11"/>
  <c r="AB73" i="11"/>
  <c r="L73" i="11"/>
  <c r="K73" i="11"/>
  <c r="J73" i="11"/>
  <c r="AG72" i="11"/>
  <c r="AF72" i="11"/>
  <c r="AE72" i="11"/>
  <c r="AD72" i="11"/>
  <c r="AC72" i="11"/>
  <c r="AB72" i="11"/>
  <c r="L72" i="11"/>
  <c r="K72" i="11"/>
  <c r="J72" i="11"/>
  <c r="X35" i="11"/>
  <c r="W35" i="11"/>
  <c r="V35" i="11"/>
  <c r="U35" i="11"/>
  <c r="T35" i="11"/>
  <c r="S35" i="11"/>
  <c r="R35" i="11"/>
  <c r="Q35" i="11"/>
  <c r="P35" i="11"/>
  <c r="O35" i="11"/>
  <c r="N35" i="11"/>
  <c r="M35" i="11"/>
  <c r="L35" i="11"/>
  <c r="K35" i="11"/>
  <c r="J35" i="11"/>
  <c r="A35" i="11"/>
  <c r="X34" i="11"/>
  <c r="W34" i="11"/>
  <c r="V34" i="11"/>
  <c r="U34" i="11"/>
  <c r="T34" i="11"/>
  <c r="S34" i="11"/>
  <c r="R34" i="11"/>
  <c r="Q34" i="11"/>
  <c r="P34" i="11"/>
  <c r="O34" i="11"/>
  <c r="N34" i="11"/>
  <c r="M34" i="11"/>
  <c r="L34" i="11"/>
  <c r="K34" i="11"/>
  <c r="J34" i="11"/>
  <c r="A34" i="11"/>
  <c r="X33" i="11"/>
  <c r="W33" i="11"/>
  <c r="V33" i="11"/>
  <c r="U33" i="11"/>
  <c r="T33" i="11"/>
  <c r="S33" i="11"/>
  <c r="R33" i="11"/>
  <c r="Q33" i="11"/>
  <c r="P33" i="11"/>
  <c r="O33" i="11"/>
  <c r="N33" i="11"/>
  <c r="M33" i="11"/>
  <c r="L33" i="11"/>
  <c r="K33" i="11"/>
  <c r="J33" i="11"/>
  <c r="A33" i="11"/>
  <c r="X32" i="11"/>
  <c r="W32" i="11"/>
  <c r="V32" i="11"/>
  <c r="U32" i="11"/>
  <c r="T32" i="11"/>
  <c r="S32" i="11"/>
  <c r="R32" i="11"/>
  <c r="Q32" i="11"/>
  <c r="P32" i="11"/>
  <c r="O32" i="11"/>
  <c r="N32" i="11"/>
  <c r="M32" i="11"/>
  <c r="L32" i="11"/>
  <c r="K32" i="11"/>
  <c r="J32" i="11"/>
  <c r="A32" i="11"/>
  <c r="X31" i="11"/>
  <c r="W31" i="11"/>
  <c r="V31" i="11"/>
  <c r="U31" i="11"/>
  <c r="T31" i="11"/>
  <c r="S31" i="11"/>
  <c r="R31" i="11"/>
  <c r="Q31" i="11"/>
  <c r="P31" i="11"/>
  <c r="O31" i="11"/>
  <c r="N31" i="11"/>
  <c r="M31" i="11"/>
  <c r="M41" i="11" s="1"/>
  <c r="P75" i="11" s="1"/>
  <c r="L31" i="11"/>
  <c r="K31" i="11"/>
  <c r="J31" i="11"/>
  <c r="A31" i="11"/>
  <c r="C30" i="11"/>
  <c r="BM451" i="5"/>
  <c r="BM453" i="5" s="1"/>
  <c r="BL451" i="5"/>
  <c r="BL455" i="5" s="1"/>
  <c r="BK451" i="5"/>
  <c r="BK454" i="5" s="1"/>
  <c r="BJ451" i="5"/>
  <c r="BI451" i="5"/>
  <c r="BI454" i="5" s="1"/>
  <c r="BH451" i="5"/>
  <c r="BH456" i="5" s="1"/>
  <c r="BG451" i="5"/>
  <c r="BF451" i="5"/>
  <c r="BE451" i="5"/>
  <c r="BE456" i="5" s="1"/>
  <c r="BD451" i="5"/>
  <c r="BC451" i="5"/>
  <c r="BB451" i="5"/>
  <c r="BA451" i="5"/>
  <c r="BA453" i="5" s="1"/>
  <c r="AZ451" i="5"/>
  <c r="AZ452" i="5" s="1"/>
  <c r="AY451" i="5"/>
  <c r="AX451" i="5"/>
  <c r="AW451" i="5"/>
  <c r="AW456" i="5" s="1"/>
  <c r="AV451" i="5"/>
  <c r="AU451" i="5"/>
  <c r="AT451" i="5"/>
  <c r="AS451" i="5"/>
  <c r="AS454" i="5" s="1"/>
  <c r="AR451" i="5"/>
  <c r="AR452" i="5" s="1"/>
  <c r="AQ451" i="5"/>
  <c r="AP451" i="5"/>
  <c r="AO451" i="5"/>
  <c r="AO456" i="5" s="1"/>
  <c r="AN451" i="5"/>
  <c r="AM451" i="5"/>
  <c r="AL451" i="5"/>
  <c r="AK451" i="5"/>
  <c r="AK453" i="5" s="1"/>
  <c r="AJ451" i="5"/>
  <c r="AJ452" i="5" s="1"/>
  <c r="AI451" i="5"/>
  <c r="AH451" i="5"/>
  <c r="AG451" i="5"/>
  <c r="AG453" i="5" s="1"/>
  <c r="AF451" i="5"/>
  <c r="AF453" i="5" s="1"/>
  <c r="AE451" i="5"/>
  <c r="AD451" i="5"/>
  <c r="AC451" i="5"/>
  <c r="AC453" i="5" s="1"/>
  <c r="AB451" i="5"/>
  <c r="AB452" i="5" s="1"/>
  <c r="AA451" i="5"/>
  <c r="AA455" i="5" s="1"/>
  <c r="Z451" i="5"/>
  <c r="Y451" i="5"/>
  <c r="Y456" i="5" s="1"/>
  <c r="X451" i="5"/>
  <c r="X456" i="5" s="1"/>
  <c r="W451" i="5"/>
  <c r="W456" i="5" s="1"/>
  <c r="V451" i="5"/>
  <c r="U451" i="5"/>
  <c r="U456" i="5" s="1"/>
  <c r="T451" i="5"/>
  <c r="T454" i="5" s="1"/>
  <c r="S451" i="5"/>
  <c r="R451" i="5"/>
  <c r="Q451" i="5"/>
  <c r="Q453" i="5" s="1"/>
  <c r="P451" i="5"/>
  <c r="P452" i="5" s="1"/>
  <c r="O451" i="5"/>
  <c r="N451" i="5"/>
  <c r="M451" i="5"/>
  <c r="M453" i="5" s="1"/>
  <c r="L451" i="5"/>
  <c r="L454" i="5" s="1"/>
  <c r="K451" i="5"/>
  <c r="K456" i="5" s="1"/>
  <c r="J451" i="5"/>
  <c r="I451" i="5"/>
  <c r="I455" i="5" s="1"/>
  <c r="H451" i="5"/>
  <c r="H452" i="5" s="1"/>
  <c r="G451" i="5"/>
  <c r="G455" i="5" s="1"/>
  <c r="F451" i="5"/>
  <c r="C450" i="5"/>
  <c r="B450" i="5" s="1"/>
  <c r="C449" i="5"/>
  <c r="B449" i="5"/>
  <c r="BN448" i="5"/>
  <c r="BG448" i="5"/>
  <c r="BF448" i="5"/>
  <c r="AY448" i="5"/>
  <c r="AX448" i="5"/>
  <c r="AQ448" i="5"/>
  <c r="AP448" i="5"/>
  <c r="AI448" i="5"/>
  <c r="AH448" i="5"/>
  <c r="AA448" i="5"/>
  <c r="Z448" i="5"/>
  <c r="S448" i="5"/>
  <c r="R448" i="5"/>
  <c r="K448" i="5"/>
  <c r="J448" i="5"/>
  <c r="C448" i="5"/>
  <c r="B448" i="5"/>
  <c r="BN447" i="5"/>
  <c r="BM447" i="5"/>
  <c r="BF447" i="5"/>
  <c r="BE447" i="5"/>
  <c r="AX447" i="5"/>
  <c r="AW447" i="5"/>
  <c r="AP447" i="5"/>
  <c r="AO447" i="5"/>
  <c r="AH447" i="5"/>
  <c r="AG447" i="5"/>
  <c r="Z447" i="5"/>
  <c r="Y447" i="5"/>
  <c r="R447" i="5"/>
  <c r="Q447" i="5"/>
  <c r="J447" i="5"/>
  <c r="I447" i="5"/>
  <c r="C447" i="5"/>
  <c r="B447" i="5"/>
  <c r="BM446" i="5"/>
  <c r="BL446" i="5"/>
  <c r="BG446" i="5"/>
  <c r="BE446" i="5"/>
  <c r="BD446" i="5"/>
  <c r="AY446" i="5"/>
  <c r="AW446" i="5"/>
  <c r="AV446" i="5"/>
  <c r="AQ446" i="5"/>
  <c r="AO446" i="5"/>
  <c r="AN446" i="5"/>
  <c r="AI446" i="5"/>
  <c r="AG446" i="5"/>
  <c r="AF446" i="5"/>
  <c r="AA446" i="5"/>
  <c r="Y446" i="5"/>
  <c r="X446" i="5"/>
  <c r="S446" i="5"/>
  <c r="Q446" i="5"/>
  <c r="P446" i="5"/>
  <c r="K446" i="5"/>
  <c r="I446" i="5"/>
  <c r="H446" i="5"/>
  <c r="C446" i="5"/>
  <c r="B446" i="5"/>
  <c r="BL445" i="5"/>
  <c r="BK445" i="5"/>
  <c r="BH445" i="5"/>
  <c r="BD445" i="5"/>
  <c r="BC445" i="5"/>
  <c r="AZ445" i="5"/>
  <c r="AV445" i="5"/>
  <c r="AU445" i="5"/>
  <c r="AR445" i="5"/>
  <c r="AN445" i="5"/>
  <c r="AM445" i="5"/>
  <c r="AJ445" i="5"/>
  <c r="AF445" i="5"/>
  <c r="AE445" i="5"/>
  <c r="AB445" i="5"/>
  <c r="X445" i="5"/>
  <c r="W445" i="5"/>
  <c r="T445" i="5"/>
  <c r="P445" i="5"/>
  <c r="O445" i="5"/>
  <c r="L445" i="5"/>
  <c r="H445" i="5"/>
  <c r="G445" i="5"/>
  <c r="C445" i="5"/>
  <c r="B445" i="5"/>
  <c r="BM444" i="5"/>
  <c r="BK444" i="5"/>
  <c r="BG444" i="5"/>
  <c r="BE444" i="5"/>
  <c r="BC444" i="5"/>
  <c r="AY444" i="5"/>
  <c r="AW444" i="5"/>
  <c r="AU444" i="5"/>
  <c r="AQ444" i="5"/>
  <c r="AO444" i="5"/>
  <c r="AM444" i="5"/>
  <c r="AI444" i="5"/>
  <c r="AG444" i="5"/>
  <c r="AE444" i="5"/>
  <c r="AA444" i="5"/>
  <c r="Y444" i="5"/>
  <c r="W444" i="5"/>
  <c r="S444" i="5"/>
  <c r="Q444" i="5"/>
  <c r="O444" i="5"/>
  <c r="K444" i="5"/>
  <c r="I444" i="5"/>
  <c r="G444" i="5"/>
  <c r="C444" i="5"/>
  <c r="B444" i="5"/>
  <c r="BN443" i="5"/>
  <c r="BN444" i="5" s="1"/>
  <c r="BM443" i="5"/>
  <c r="BM445" i="5" s="1"/>
  <c r="BL443" i="5"/>
  <c r="BL448" i="5" s="1"/>
  <c r="BK443" i="5"/>
  <c r="BK447" i="5" s="1"/>
  <c r="BJ443" i="5"/>
  <c r="BJ444" i="5" s="1"/>
  <c r="BI443" i="5"/>
  <c r="BH443" i="5"/>
  <c r="BH444" i="5" s="1"/>
  <c r="BG443" i="5"/>
  <c r="BG445" i="5" s="1"/>
  <c r="BF443" i="5"/>
  <c r="BF444" i="5" s="1"/>
  <c r="BE443" i="5"/>
  <c r="BE445" i="5" s="1"/>
  <c r="BD443" i="5"/>
  <c r="BD448" i="5" s="1"/>
  <c r="BC443" i="5"/>
  <c r="BC447" i="5" s="1"/>
  <c r="BB443" i="5"/>
  <c r="BB444" i="5" s="1"/>
  <c r="BA443" i="5"/>
  <c r="AZ443" i="5"/>
  <c r="AZ444" i="5" s="1"/>
  <c r="AY443" i="5"/>
  <c r="AY445" i="5" s="1"/>
  <c r="AX443" i="5"/>
  <c r="AX444" i="5" s="1"/>
  <c r="AW443" i="5"/>
  <c r="AW445" i="5" s="1"/>
  <c r="AV443" i="5"/>
  <c r="AV448" i="5" s="1"/>
  <c r="AU443" i="5"/>
  <c r="AU447" i="5" s="1"/>
  <c r="AT443" i="5"/>
  <c r="AT444" i="5" s="1"/>
  <c r="AS443" i="5"/>
  <c r="AR443" i="5"/>
  <c r="AR444" i="5" s="1"/>
  <c r="AQ443" i="5"/>
  <c r="AQ445" i="5" s="1"/>
  <c r="AP443" i="5"/>
  <c r="AP444" i="5" s="1"/>
  <c r="AO443" i="5"/>
  <c r="AO445" i="5" s="1"/>
  <c r="AN443" i="5"/>
  <c r="AN448" i="5" s="1"/>
  <c r="AM443" i="5"/>
  <c r="AM447" i="5" s="1"/>
  <c r="AL443" i="5"/>
  <c r="AL444" i="5" s="1"/>
  <c r="AK443" i="5"/>
  <c r="AJ443" i="5"/>
  <c r="AJ444" i="5" s="1"/>
  <c r="AI443" i="5"/>
  <c r="AI445" i="5" s="1"/>
  <c r="AH443" i="5"/>
  <c r="AH444" i="5" s="1"/>
  <c r="AG443" i="5"/>
  <c r="AG445" i="5" s="1"/>
  <c r="AF443" i="5"/>
  <c r="AF448" i="5" s="1"/>
  <c r="AE443" i="5"/>
  <c r="AE447" i="5" s="1"/>
  <c r="AD443" i="5"/>
  <c r="AD444" i="5" s="1"/>
  <c r="AC443" i="5"/>
  <c r="AB443" i="5"/>
  <c r="AB444" i="5" s="1"/>
  <c r="AA443" i="5"/>
  <c r="AA445" i="5" s="1"/>
  <c r="Z443" i="5"/>
  <c r="Z444" i="5" s="1"/>
  <c r="Y443" i="5"/>
  <c r="Y445" i="5" s="1"/>
  <c r="X443" i="5"/>
  <c r="X448" i="5" s="1"/>
  <c r="W443" i="5"/>
  <c r="W447" i="5" s="1"/>
  <c r="V443" i="5"/>
  <c r="V444" i="5" s="1"/>
  <c r="U443" i="5"/>
  <c r="T443" i="5"/>
  <c r="T444" i="5" s="1"/>
  <c r="S443" i="5"/>
  <c r="S445" i="5" s="1"/>
  <c r="R443" i="5"/>
  <c r="R444" i="5" s="1"/>
  <c r="Q443" i="5"/>
  <c r="Q445" i="5" s="1"/>
  <c r="P443" i="5"/>
  <c r="P448" i="5" s="1"/>
  <c r="O443" i="5"/>
  <c r="O447" i="5" s="1"/>
  <c r="N443" i="5"/>
  <c r="N444" i="5" s="1"/>
  <c r="M443" i="5"/>
  <c r="L443" i="5"/>
  <c r="L444" i="5" s="1"/>
  <c r="K443" i="5"/>
  <c r="K445" i="5" s="1"/>
  <c r="J443" i="5"/>
  <c r="J444" i="5" s="1"/>
  <c r="I443" i="5"/>
  <c r="I445" i="5" s="1"/>
  <c r="H443" i="5"/>
  <c r="H448" i="5" s="1"/>
  <c r="G443" i="5"/>
  <c r="G447" i="5" s="1"/>
  <c r="F443" i="5"/>
  <c r="F444" i="5" s="1"/>
  <c r="C443" i="5"/>
  <c r="B443" i="5"/>
  <c r="C442" i="5"/>
  <c r="B442" i="5"/>
  <c r="BN435" i="5"/>
  <c r="BN439" i="5" s="1"/>
  <c r="BM435" i="5"/>
  <c r="BM439" i="5" s="1"/>
  <c r="BL435" i="5"/>
  <c r="BL439" i="5" s="1"/>
  <c r="BK435" i="5"/>
  <c r="BK436" i="5" s="1"/>
  <c r="BJ435" i="5"/>
  <c r="BJ439" i="5" s="1"/>
  <c r="BI435" i="5"/>
  <c r="BI439" i="5" s="1"/>
  <c r="BH435" i="5"/>
  <c r="BH439" i="5" s="1"/>
  <c r="BG435" i="5"/>
  <c r="BG440" i="5" s="1"/>
  <c r="BF435" i="5"/>
  <c r="BE435" i="5"/>
  <c r="BE439" i="5" s="1"/>
  <c r="BD435" i="5"/>
  <c r="BD439" i="5" s="1"/>
  <c r="BC435" i="5"/>
  <c r="BC436" i="5" s="1"/>
  <c r="BB435" i="5"/>
  <c r="BB438" i="5" s="1"/>
  <c r="BA435" i="5"/>
  <c r="BA439" i="5" s="1"/>
  <c r="AZ435" i="5"/>
  <c r="AZ439" i="5" s="1"/>
  <c r="AY435" i="5"/>
  <c r="AY440" i="5" s="1"/>
  <c r="AX435" i="5"/>
  <c r="AX439" i="5" s="1"/>
  <c r="AW435" i="5"/>
  <c r="AW439" i="5" s="1"/>
  <c r="AV435" i="5"/>
  <c r="AV439" i="5" s="1"/>
  <c r="AU435" i="5"/>
  <c r="AU440" i="5" s="1"/>
  <c r="AT435" i="5"/>
  <c r="AT439" i="5" s="1"/>
  <c r="AS435" i="5"/>
  <c r="AS439" i="5" s="1"/>
  <c r="AR435" i="5"/>
  <c r="AR439" i="5" s="1"/>
  <c r="AQ435" i="5"/>
  <c r="AQ440" i="5" s="1"/>
  <c r="AP435" i="5"/>
  <c r="AP438" i="5" s="1"/>
  <c r="AO435" i="5"/>
  <c r="AO439" i="5" s="1"/>
  <c r="AN435" i="5"/>
  <c r="AN439" i="5" s="1"/>
  <c r="AM435" i="5"/>
  <c r="AM440" i="5" s="1"/>
  <c r="AL435" i="5"/>
  <c r="AL438" i="5" s="1"/>
  <c r="AK435" i="5"/>
  <c r="AK439" i="5" s="1"/>
  <c r="AJ435" i="5"/>
  <c r="AJ439" i="5" s="1"/>
  <c r="AI435" i="5"/>
  <c r="AI440" i="5" s="1"/>
  <c r="AH435" i="5"/>
  <c r="AH439" i="5" s="1"/>
  <c r="AG435" i="5"/>
  <c r="AG439" i="5" s="1"/>
  <c r="AF435" i="5"/>
  <c r="AF439" i="5" s="1"/>
  <c r="AE435" i="5"/>
  <c r="AE436" i="5" s="1"/>
  <c r="AD435" i="5"/>
  <c r="AD439" i="5" s="1"/>
  <c r="AC435" i="5"/>
  <c r="AC439" i="5" s="1"/>
  <c r="AB435" i="5"/>
  <c r="AB439" i="5" s="1"/>
  <c r="AA435" i="5"/>
  <c r="AA440" i="5" s="1"/>
  <c r="Z435" i="5"/>
  <c r="Z438" i="5" s="1"/>
  <c r="Y435" i="5"/>
  <c r="Y439" i="5" s="1"/>
  <c r="X435" i="5"/>
  <c r="X439" i="5" s="1"/>
  <c r="W435" i="5"/>
  <c r="W436" i="5" s="1"/>
  <c r="V435" i="5"/>
  <c r="V438" i="5" s="1"/>
  <c r="U435" i="5"/>
  <c r="U439" i="5" s="1"/>
  <c r="T435" i="5"/>
  <c r="T439" i="5" s="1"/>
  <c r="S435" i="5"/>
  <c r="S440" i="5" s="1"/>
  <c r="R435" i="5"/>
  <c r="R439" i="5" s="1"/>
  <c r="Q435" i="5"/>
  <c r="Q439" i="5" s="1"/>
  <c r="P435" i="5"/>
  <c r="P439" i="5" s="1"/>
  <c r="O435" i="5"/>
  <c r="O440" i="5" s="1"/>
  <c r="N435" i="5"/>
  <c r="N439" i="5" s="1"/>
  <c r="M435" i="5"/>
  <c r="M439" i="5" s="1"/>
  <c r="L435" i="5"/>
  <c r="L439" i="5" s="1"/>
  <c r="K435" i="5"/>
  <c r="K440" i="5" s="1"/>
  <c r="J435" i="5"/>
  <c r="J438" i="5" s="1"/>
  <c r="I435" i="5"/>
  <c r="I439" i="5" s="1"/>
  <c r="H435" i="5"/>
  <c r="H439" i="5" s="1"/>
  <c r="G435" i="5"/>
  <c r="G436" i="5" s="1"/>
  <c r="F435" i="5"/>
  <c r="F438" i="5" s="1"/>
  <c r="C434" i="5"/>
  <c r="B434" i="5" s="1"/>
  <c r="C433" i="5"/>
  <c r="B433" i="5"/>
  <c r="BK432" i="5"/>
  <c r="BJ432" i="5"/>
  <c r="BC432" i="5"/>
  <c r="BB432" i="5"/>
  <c r="AU432" i="5"/>
  <c r="AM432" i="5"/>
  <c r="AE432" i="5"/>
  <c r="AD432" i="5"/>
  <c r="W432" i="5"/>
  <c r="V432" i="5"/>
  <c r="O432" i="5"/>
  <c r="G432" i="5"/>
  <c r="C432" i="5"/>
  <c r="B432" i="5"/>
  <c r="BL431" i="5"/>
  <c r="BJ431" i="5"/>
  <c r="BI431" i="5"/>
  <c r="BD431" i="5"/>
  <c r="BB431" i="5"/>
  <c r="BA431" i="5"/>
  <c r="AV431" i="5"/>
  <c r="AT431" i="5"/>
  <c r="AS431" i="5"/>
  <c r="AN431" i="5"/>
  <c r="AK431" i="5"/>
  <c r="AF431" i="5"/>
  <c r="AC431" i="5"/>
  <c r="X431" i="5"/>
  <c r="V431" i="5"/>
  <c r="U431" i="5"/>
  <c r="P431" i="5"/>
  <c r="M431" i="5"/>
  <c r="H431" i="5"/>
  <c r="C431" i="5"/>
  <c r="B431" i="5"/>
  <c r="BK430" i="5"/>
  <c r="BI430" i="5"/>
  <c r="BC430" i="5"/>
  <c r="BA430" i="5"/>
  <c r="AU430" i="5"/>
  <c r="AS430" i="5"/>
  <c r="AM430" i="5"/>
  <c r="AK430" i="5"/>
  <c r="AE430" i="5"/>
  <c r="AC430" i="5"/>
  <c r="W430" i="5"/>
  <c r="U430" i="5"/>
  <c r="Q430" i="5"/>
  <c r="O430" i="5"/>
  <c r="M430" i="5"/>
  <c r="G430" i="5"/>
  <c r="C430" i="5"/>
  <c r="B430" i="5"/>
  <c r="BL429" i="5"/>
  <c r="BJ429" i="5"/>
  <c r="BH429" i="5"/>
  <c r="BG429" i="5"/>
  <c r="BD429" i="5"/>
  <c r="BB429" i="5"/>
  <c r="AY429" i="5"/>
  <c r="AV429" i="5"/>
  <c r="AT429" i="5"/>
  <c r="AR429" i="5"/>
  <c r="AQ429" i="5"/>
  <c r="AN429" i="5"/>
  <c r="AL429" i="5"/>
  <c r="AI429" i="5"/>
  <c r="AF429" i="5"/>
  <c r="AD429" i="5"/>
  <c r="AB429" i="5"/>
  <c r="AA429" i="5"/>
  <c r="X429" i="5"/>
  <c r="V429" i="5"/>
  <c r="P429" i="5"/>
  <c r="N429" i="5"/>
  <c r="L429" i="5"/>
  <c r="H429" i="5"/>
  <c r="F429" i="5"/>
  <c r="C429" i="5"/>
  <c r="B429" i="5"/>
  <c r="BN428" i="5"/>
  <c r="BK428" i="5"/>
  <c r="BI428" i="5"/>
  <c r="BG428" i="5"/>
  <c r="BC428" i="5"/>
  <c r="BA428" i="5"/>
  <c r="AY428" i="5"/>
  <c r="AX428" i="5"/>
  <c r="AU428" i="5"/>
  <c r="AS428" i="5"/>
  <c r="AQ428" i="5"/>
  <c r="AM428" i="5"/>
  <c r="AK428" i="5"/>
  <c r="AI428" i="5"/>
  <c r="AH428" i="5"/>
  <c r="AE428" i="5"/>
  <c r="AC428" i="5"/>
  <c r="AA428" i="5"/>
  <c r="W428" i="5"/>
  <c r="U428" i="5"/>
  <c r="O428" i="5"/>
  <c r="M428" i="5"/>
  <c r="G428" i="5"/>
  <c r="C428" i="5"/>
  <c r="B428" i="5"/>
  <c r="BN427" i="5"/>
  <c r="BM427" i="5"/>
  <c r="BL427" i="5"/>
  <c r="BL428" i="5" s="1"/>
  <c r="BK427" i="5"/>
  <c r="BK429" i="5" s="1"/>
  <c r="BJ427" i="5"/>
  <c r="BI427" i="5"/>
  <c r="BI429" i="5" s="1"/>
  <c r="BH427" i="5"/>
  <c r="BG427" i="5"/>
  <c r="BG431" i="5" s="1"/>
  <c r="BF427" i="5"/>
  <c r="BE427" i="5"/>
  <c r="BD427" i="5"/>
  <c r="BD428" i="5" s="1"/>
  <c r="BC427" i="5"/>
  <c r="BC429" i="5" s="1"/>
  <c r="BB427" i="5"/>
  <c r="BA427" i="5"/>
  <c r="BA429" i="5" s="1"/>
  <c r="AZ427" i="5"/>
  <c r="AZ430" i="5" s="1"/>
  <c r="AY427" i="5"/>
  <c r="AY431" i="5" s="1"/>
  <c r="AX427" i="5"/>
  <c r="AW427" i="5"/>
  <c r="AW430" i="5" s="1"/>
  <c r="AV427" i="5"/>
  <c r="AV428" i="5" s="1"/>
  <c r="AU427" i="5"/>
  <c r="AU429" i="5" s="1"/>
  <c r="AT427" i="5"/>
  <c r="AS427" i="5"/>
  <c r="AS429" i="5" s="1"/>
  <c r="AR427" i="5"/>
  <c r="AQ427" i="5"/>
  <c r="AQ431" i="5" s="1"/>
  <c r="AP427" i="5"/>
  <c r="AO427" i="5"/>
  <c r="AN427" i="5"/>
  <c r="AN428" i="5" s="1"/>
  <c r="AM427" i="5"/>
  <c r="AM429" i="5" s="1"/>
  <c r="AL427" i="5"/>
  <c r="AL432" i="5" s="1"/>
  <c r="AK427" i="5"/>
  <c r="AK429" i="5" s="1"/>
  <c r="AJ427" i="5"/>
  <c r="AJ430" i="5" s="1"/>
  <c r="AI427" i="5"/>
  <c r="AI431" i="5" s="1"/>
  <c r="AH427" i="5"/>
  <c r="AG427" i="5"/>
  <c r="AF427" i="5"/>
  <c r="AF428" i="5" s="1"/>
  <c r="AE427" i="5"/>
  <c r="AE429" i="5" s="1"/>
  <c r="AD427" i="5"/>
  <c r="AD431" i="5" s="1"/>
  <c r="AC427" i="5"/>
  <c r="AC429" i="5" s="1"/>
  <c r="AB427" i="5"/>
  <c r="AA427" i="5"/>
  <c r="AA431" i="5" s="1"/>
  <c r="Z427" i="5"/>
  <c r="Y427" i="5"/>
  <c r="X427" i="5"/>
  <c r="X428" i="5" s="1"/>
  <c r="W427" i="5"/>
  <c r="W429" i="5" s="1"/>
  <c r="V427" i="5"/>
  <c r="U427" i="5"/>
  <c r="U429" i="5" s="1"/>
  <c r="T427" i="5"/>
  <c r="T430" i="5" s="1"/>
  <c r="S427" i="5"/>
  <c r="R427" i="5"/>
  <c r="R428" i="5" s="1"/>
  <c r="Q427" i="5"/>
  <c r="P427" i="5"/>
  <c r="P428" i="5" s="1"/>
  <c r="O427" i="5"/>
  <c r="O429" i="5" s="1"/>
  <c r="N427" i="5"/>
  <c r="M427" i="5"/>
  <c r="M429" i="5" s="1"/>
  <c r="L427" i="5"/>
  <c r="K427" i="5"/>
  <c r="J427" i="5"/>
  <c r="I427" i="5"/>
  <c r="H427" i="5"/>
  <c r="H428" i="5" s="1"/>
  <c r="G427" i="5"/>
  <c r="G429" i="5" s="1"/>
  <c r="F427" i="5"/>
  <c r="F432" i="5" s="1"/>
  <c r="C427" i="5"/>
  <c r="B427" i="5"/>
  <c r="C426" i="5"/>
  <c r="B426" i="5"/>
  <c r="C425" i="5"/>
  <c r="B425" i="5"/>
  <c r="BE424" i="5"/>
  <c r="BC424" i="5"/>
  <c r="AS424" i="5"/>
  <c r="AR424" i="5"/>
  <c r="AG424" i="5"/>
  <c r="AE424" i="5"/>
  <c r="V424" i="5"/>
  <c r="U424" i="5"/>
  <c r="J424" i="5"/>
  <c r="C424" i="5"/>
  <c r="B424" i="5"/>
  <c r="BL423" i="5"/>
  <c r="BK423" i="5"/>
  <c r="BD423" i="5"/>
  <c r="BC423" i="5"/>
  <c r="AV423" i="5"/>
  <c r="AU423" i="5"/>
  <c r="AN423" i="5"/>
  <c r="AM423" i="5"/>
  <c r="AF423" i="5"/>
  <c r="AE423" i="5"/>
  <c r="X423" i="5"/>
  <c r="W423" i="5"/>
  <c r="P423" i="5"/>
  <c r="O423" i="5"/>
  <c r="H423" i="5"/>
  <c r="G423" i="5"/>
  <c r="C423" i="5"/>
  <c r="B423" i="5"/>
  <c r="BK422" i="5"/>
  <c r="BJ422" i="5"/>
  <c r="BI422" i="5"/>
  <c r="BC422" i="5"/>
  <c r="BB422" i="5"/>
  <c r="BA422" i="5"/>
  <c r="AU422" i="5"/>
  <c r="AT422" i="5"/>
  <c r="AS422" i="5"/>
  <c r="AM422" i="5"/>
  <c r="AL422" i="5"/>
  <c r="AK422" i="5"/>
  <c r="AE422" i="5"/>
  <c r="AD422" i="5"/>
  <c r="AC422" i="5"/>
  <c r="W422" i="5"/>
  <c r="V422" i="5"/>
  <c r="U422" i="5"/>
  <c r="O422" i="5"/>
  <c r="N422" i="5"/>
  <c r="M422" i="5"/>
  <c r="G422" i="5"/>
  <c r="F422" i="5"/>
  <c r="C422" i="5"/>
  <c r="B422" i="5"/>
  <c r="BL421" i="5"/>
  <c r="BJ421" i="5"/>
  <c r="BI421" i="5"/>
  <c r="BD421" i="5"/>
  <c r="BB421" i="5"/>
  <c r="BA421" i="5"/>
  <c r="AV421" i="5"/>
  <c r="AT421" i="5"/>
  <c r="AS421" i="5"/>
  <c r="AN421" i="5"/>
  <c r="AL421" i="5"/>
  <c r="AK421" i="5"/>
  <c r="AF421" i="5"/>
  <c r="AD421" i="5"/>
  <c r="AC421" i="5"/>
  <c r="X421" i="5"/>
  <c r="V421" i="5"/>
  <c r="U421" i="5"/>
  <c r="N421" i="5"/>
  <c r="M421" i="5"/>
  <c r="F421" i="5"/>
  <c r="C421" i="5"/>
  <c r="B421" i="5"/>
  <c r="BL420" i="5"/>
  <c r="BI420" i="5"/>
  <c r="BD420" i="5"/>
  <c r="BA420" i="5"/>
  <c r="AZ420" i="5"/>
  <c r="AV420" i="5"/>
  <c r="AS420" i="5"/>
  <c r="AN420" i="5"/>
  <c r="AK420" i="5"/>
  <c r="AJ420" i="5"/>
  <c r="AF420" i="5"/>
  <c r="AC420" i="5"/>
  <c r="X420" i="5"/>
  <c r="U420" i="5"/>
  <c r="P420" i="5"/>
  <c r="M420" i="5"/>
  <c r="L420" i="5"/>
  <c r="H420" i="5"/>
  <c r="C420" i="5"/>
  <c r="B420" i="5"/>
  <c r="BN419" i="5"/>
  <c r="BN420" i="5" s="1"/>
  <c r="BM419" i="5"/>
  <c r="BM424" i="5" s="1"/>
  <c r="BL419" i="5"/>
  <c r="BL424" i="5" s="1"/>
  <c r="BK419" i="5"/>
  <c r="BK424" i="5" s="1"/>
  <c r="BJ419" i="5"/>
  <c r="BJ423" i="5" s="1"/>
  <c r="BI419" i="5"/>
  <c r="BI423" i="5" s="1"/>
  <c r="BH419" i="5"/>
  <c r="BH420" i="5" s="1"/>
  <c r="BG419" i="5"/>
  <c r="BF419" i="5"/>
  <c r="BF424" i="5" s="1"/>
  <c r="BE419" i="5"/>
  <c r="BE420" i="5" s="1"/>
  <c r="BD419" i="5"/>
  <c r="BD424" i="5" s="1"/>
  <c r="BC419" i="5"/>
  <c r="BC420" i="5" s="1"/>
  <c r="BB419" i="5"/>
  <c r="BB424" i="5" s="1"/>
  <c r="BA419" i="5"/>
  <c r="BA424" i="5" s="1"/>
  <c r="AZ419" i="5"/>
  <c r="AY419" i="5"/>
  <c r="AX419" i="5"/>
  <c r="AX424" i="5" s="1"/>
  <c r="AW419" i="5"/>
  <c r="AW420" i="5" s="1"/>
  <c r="AV419" i="5"/>
  <c r="AV424" i="5" s="1"/>
  <c r="AU419" i="5"/>
  <c r="AU424" i="5" s="1"/>
  <c r="AT419" i="5"/>
  <c r="AT423" i="5" s="1"/>
  <c r="AS419" i="5"/>
  <c r="AS423" i="5" s="1"/>
  <c r="AR419" i="5"/>
  <c r="AR420" i="5" s="1"/>
  <c r="AQ419" i="5"/>
  <c r="AP419" i="5"/>
  <c r="AP424" i="5" s="1"/>
  <c r="AO419" i="5"/>
  <c r="AO424" i="5" s="1"/>
  <c r="AN419" i="5"/>
  <c r="AN424" i="5" s="1"/>
  <c r="AM419" i="5"/>
  <c r="AM424" i="5" s="1"/>
  <c r="AL419" i="5"/>
  <c r="AL423" i="5" s="1"/>
  <c r="AK419" i="5"/>
  <c r="AK423" i="5" s="1"/>
  <c r="AJ419" i="5"/>
  <c r="AI419" i="5"/>
  <c r="AH419" i="5"/>
  <c r="AH420" i="5" s="1"/>
  <c r="AG419" i="5"/>
  <c r="AG420" i="5" s="1"/>
  <c r="AF419" i="5"/>
  <c r="AF424" i="5" s="1"/>
  <c r="AE419" i="5"/>
  <c r="AE420" i="5" s="1"/>
  <c r="AD419" i="5"/>
  <c r="AD424" i="5" s="1"/>
  <c r="AC419" i="5"/>
  <c r="AC424" i="5" s="1"/>
  <c r="AB419" i="5"/>
  <c r="AA419" i="5"/>
  <c r="Z419" i="5"/>
  <c r="Z420" i="5" s="1"/>
  <c r="Y419" i="5"/>
  <c r="Y420" i="5" s="1"/>
  <c r="X419" i="5"/>
  <c r="X424" i="5" s="1"/>
  <c r="W419" i="5"/>
  <c r="W420" i="5" s="1"/>
  <c r="V419" i="5"/>
  <c r="V423" i="5" s="1"/>
  <c r="U419" i="5"/>
  <c r="U423" i="5" s="1"/>
  <c r="T419" i="5"/>
  <c r="T420" i="5" s="1"/>
  <c r="S419" i="5"/>
  <c r="R419" i="5"/>
  <c r="R424" i="5" s="1"/>
  <c r="Q419" i="5"/>
  <c r="Q424" i="5" s="1"/>
  <c r="P419" i="5"/>
  <c r="P424" i="5" s="1"/>
  <c r="O419" i="5"/>
  <c r="O424" i="5" s="1"/>
  <c r="N419" i="5"/>
  <c r="N423" i="5" s="1"/>
  <c r="M419" i="5"/>
  <c r="M423" i="5" s="1"/>
  <c r="L419" i="5"/>
  <c r="L424" i="5" s="1"/>
  <c r="K419" i="5"/>
  <c r="J419" i="5"/>
  <c r="J420" i="5" s="1"/>
  <c r="I419" i="5"/>
  <c r="I424" i="5" s="1"/>
  <c r="H419" i="5"/>
  <c r="H424" i="5" s="1"/>
  <c r="G419" i="5"/>
  <c r="G424" i="5" s="1"/>
  <c r="F419" i="5"/>
  <c r="F423" i="5" s="1"/>
  <c r="C419" i="5"/>
  <c r="B419" i="5"/>
  <c r="C418" i="5"/>
  <c r="B418" i="5"/>
  <c r="BH417" i="5"/>
  <c r="AZ417" i="5"/>
  <c r="AR417" i="5"/>
  <c r="AJ417" i="5"/>
  <c r="AB417" i="5"/>
  <c r="T417" i="5"/>
  <c r="C417" i="5"/>
  <c r="B417" i="5"/>
  <c r="BN416" i="5"/>
  <c r="BH416" i="5"/>
  <c r="BG416" i="5"/>
  <c r="BF416" i="5"/>
  <c r="AZ416" i="5"/>
  <c r="AR416" i="5"/>
  <c r="AP416" i="5"/>
  <c r="AJ416" i="5"/>
  <c r="AI416" i="5"/>
  <c r="AB416" i="5"/>
  <c r="W416" i="5"/>
  <c r="T416" i="5"/>
  <c r="S416" i="5"/>
  <c r="G416" i="5"/>
  <c r="C416" i="5"/>
  <c r="B416" i="5"/>
  <c r="BN415" i="5"/>
  <c r="BE415" i="5"/>
  <c r="BB415" i="5"/>
  <c r="AY415" i="5"/>
  <c r="AO415" i="5"/>
  <c r="AL415" i="5"/>
  <c r="AI415" i="5"/>
  <c r="Y415" i="5"/>
  <c r="V415" i="5"/>
  <c r="S415" i="5"/>
  <c r="I415" i="5"/>
  <c r="F415" i="5"/>
  <c r="C415" i="5"/>
  <c r="B415" i="5"/>
  <c r="BN414" i="5"/>
  <c r="BF414" i="5"/>
  <c r="BE414" i="5"/>
  <c r="BD414" i="5"/>
  <c r="AP414" i="5"/>
  <c r="AO414" i="5"/>
  <c r="AF414" i="5"/>
  <c r="AE414" i="5"/>
  <c r="R414" i="5"/>
  <c r="Q414" i="5"/>
  <c r="P414" i="5"/>
  <c r="O414" i="5"/>
  <c r="J414" i="5"/>
  <c r="G414" i="5"/>
  <c r="C414" i="5"/>
  <c r="B414" i="5"/>
  <c r="BK413" i="5"/>
  <c r="BH413" i="5"/>
  <c r="BE413" i="5"/>
  <c r="BD413" i="5"/>
  <c r="BC413" i="5"/>
  <c r="AZ413" i="5"/>
  <c r="AR413" i="5"/>
  <c r="AO413" i="5"/>
  <c r="AJ413" i="5"/>
  <c r="AF413" i="5"/>
  <c r="AE413" i="5"/>
  <c r="AD413" i="5"/>
  <c r="AB413" i="5"/>
  <c r="X413" i="5"/>
  <c r="T413" i="5"/>
  <c r="Q413" i="5"/>
  <c r="P413" i="5"/>
  <c r="O413" i="5"/>
  <c r="G413" i="5"/>
  <c r="F413" i="5"/>
  <c r="C413" i="5"/>
  <c r="B413" i="5"/>
  <c r="BN412" i="5"/>
  <c r="BN417" i="5" s="1"/>
  <c r="BM412" i="5"/>
  <c r="BL412" i="5"/>
  <c r="BK412" i="5"/>
  <c r="BJ412" i="5"/>
  <c r="BI412" i="5"/>
  <c r="BH412" i="5"/>
  <c r="BH414" i="5" s="1"/>
  <c r="BG412" i="5"/>
  <c r="BG415" i="5" s="1"/>
  <c r="BF412" i="5"/>
  <c r="BF415" i="5" s="1"/>
  <c r="BE412" i="5"/>
  <c r="BD412" i="5"/>
  <c r="BC412" i="5"/>
  <c r="BB412" i="5"/>
  <c r="BA412" i="5"/>
  <c r="AZ412" i="5"/>
  <c r="AZ414" i="5" s="1"/>
  <c r="AY412" i="5"/>
  <c r="AY416" i="5" s="1"/>
  <c r="AX412" i="5"/>
  <c r="AX416" i="5" s="1"/>
  <c r="AW412" i="5"/>
  <c r="AV412" i="5"/>
  <c r="AU412" i="5"/>
  <c r="AT412" i="5"/>
  <c r="AS412" i="5"/>
  <c r="AR412" i="5"/>
  <c r="AR414" i="5" s="1"/>
  <c r="AQ412" i="5"/>
  <c r="AQ415" i="5" s="1"/>
  <c r="AP412" i="5"/>
  <c r="AP415" i="5" s="1"/>
  <c r="AO412" i="5"/>
  <c r="AN412" i="5"/>
  <c r="AM412" i="5"/>
  <c r="AL412" i="5"/>
  <c r="AK412" i="5"/>
  <c r="AJ412" i="5"/>
  <c r="AJ414" i="5" s="1"/>
  <c r="AI412" i="5"/>
  <c r="AH412" i="5"/>
  <c r="AH414" i="5" s="1"/>
  <c r="AG412" i="5"/>
  <c r="AG414" i="5" s="1"/>
  <c r="AF412" i="5"/>
  <c r="AE412" i="5"/>
  <c r="AD412" i="5"/>
  <c r="AC412" i="5"/>
  <c r="AB412" i="5"/>
  <c r="AB414" i="5" s="1"/>
  <c r="AA412" i="5"/>
  <c r="AA416" i="5" s="1"/>
  <c r="Z412" i="5"/>
  <c r="Z416" i="5" s="1"/>
  <c r="Y412" i="5"/>
  <c r="X412" i="5"/>
  <c r="W412" i="5"/>
  <c r="V412" i="5"/>
  <c r="U412" i="5"/>
  <c r="T412" i="5"/>
  <c r="T414" i="5" s="1"/>
  <c r="S412" i="5"/>
  <c r="R412" i="5"/>
  <c r="Q412" i="5"/>
  <c r="P412" i="5"/>
  <c r="O412" i="5"/>
  <c r="N412" i="5"/>
  <c r="M412" i="5"/>
  <c r="L412" i="5"/>
  <c r="K412" i="5"/>
  <c r="K417" i="5" s="1"/>
  <c r="J412" i="5"/>
  <c r="J416" i="5" s="1"/>
  <c r="I412" i="5"/>
  <c r="I414" i="5" s="1"/>
  <c r="H412" i="5"/>
  <c r="H414" i="5" s="1"/>
  <c r="G412" i="5"/>
  <c r="F412" i="5"/>
  <c r="C412" i="5"/>
  <c r="B412" i="5"/>
  <c r="C411" i="5"/>
  <c r="B411" i="5"/>
  <c r="BJ410" i="5"/>
  <c r="BI410" i="5"/>
  <c r="BB410" i="5"/>
  <c r="BA410" i="5"/>
  <c r="AT410" i="5"/>
  <c r="AS410" i="5"/>
  <c r="AL410" i="5"/>
  <c r="AK410" i="5"/>
  <c r="AD410" i="5"/>
  <c r="AC410" i="5"/>
  <c r="V410" i="5"/>
  <c r="U410" i="5"/>
  <c r="N410" i="5"/>
  <c r="M410" i="5"/>
  <c r="F410" i="5"/>
  <c r="C410" i="5"/>
  <c r="B410" i="5"/>
  <c r="BJ409" i="5"/>
  <c r="BI409" i="5"/>
  <c r="BH409" i="5"/>
  <c r="BB409" i="5"/>
  <c r="BA409" i="5"/>
  <c r="AZ409" i="5"/>
  <c r="AT409" i="5"/>
  <c r="AS409" i="5"/>
  <c r="AR409" i="5"/>
  <c r="AL409" i="5"/>
  <c r="AK409" i="5"/>
  <c r="AJ409" i="5"/>
  <c r="AD409" i="5"/>
  <c r="AC409" i="5"/>
  <c r="AB409" i="5"/>
  <c r="V409" i="5"/>
  <c r="U409" i="5"/>
  <c r="T409" i="5"/>
  <c r="N409" i="5"/>
  <c r="M409" i="5"/>
  <c r="L409" i="5"/>
  <c r="F409" i="5"/>
  <c r="C409" i="5"/>
  <c r="B409" i="5"/>
  <c r="BI408" i="5"/>
  <c r="BH408" i="5"/>
  <c r="BG408" i="5"/>
  <c r="BA408" i="5"/>
  <c r="AZ408" i="5"/>
  <c r="AY408" i="5"/>
  <c r="AS408" i="5"/>
  <c r="AR408" i="5"/>
  <c r="AQ408" i="5"/>
  <c r="AK408" i="5"/>
  <c r="AJ408" i="5"/>
  <c r="AI408" i="5"/>
  <c r="AC408" i="5"/>
  <c r="AB408" i="5"/>
  <c r="AA408" i="5"/>
  <c r="U408" i="5"/>
  <c r="T408" i="5"/>
  <c r="S408" i="5"/>
  <c r="M408" i="5"/>
  <c r="L408" i="5"/>
  <c r="K408" i="5"/>
  <c r="C408" i="5"/>
  <c r="B408" i="5"/>
  <c r="BH407" i="5"/>
  <c r="BG407" i="5"/>
  <c r="BF407" i="5"/>
  <c r="AZ407" i="5"/>
  <c r="AY407" i="5"/>
  <c r="AX407" i="5"/>
  <c r="AR407" i="5"/>
  <c r="AQ407" i="5"/>
  <c r="AJ407" i="5"/>
  <c r="AI407" i="5"/>
  <c r="AH407" i="5"/>
  <c r="AB407" i="5"/>
  <c r="AA407" i="5"/>
  <c r="T407" i="5"/>
  <c r="S407" i="5"/>
  <c r="R407" i="5"/>
  <c r="L407" i="5"/>
  <c r="K407" i="5"/>
  <c r="J407" i="5"/>
  <c r="C407" i="5"/>
  <c r="B407" i="5"/>
  <c r="BG406" i="5"/>
  <c r="BF406" i="5"/>
  <c r="AY406" i="5"/>
  <c r="AX406" i="5"/>
  <c r="AQ406" i="5"/>
  <c r="AI406" i="5"/>
  <c r="AH406" i="5"/>
  <c r="AA406" i="5"/>
  <c r="S406" i="5"/>
  <c r="R406" i="5"/>
  <c r="K406" i="5"/>
  <c r="J406" i="5"/>
  <c r="C406" i="5"/>
  <c r="B406" i="5"/>
  <c r="BN405" i="5"/>
  <c r="BM405" i="5"/>
  <c r="BL405" i="5"/>
  <c r="BK405" i="5"/>
  <c r="BK406" i="5" s="1"/>
  <c r="BJ405" i="5"/>
  <c r="BJ406" i="5" s="1"/>
  <c r="BI405" i="5"/>
  <c r="BI406" i="5" s="1"/>
  <c r="BH405" i="5"/>
  <c r="BH410" i="5" s="1"/>
  <c r="BG405" i="5"/>
  <c r="BG409" i="5" s="1"/>
  <c r="BF405" i="5"/>
  <c r="BE405" i="5"/>
  <c r="BD405" i="5"/>
  <c r="BC405" i="5"/>
  <c r="BC406" i="5" s="1"/>
  <c r="BB405" i="5"/>
  <c r="BB406" i="5" s="1"/>
  <c r="BA405" i="5"/>
  <c r="BA406" i="5" s="1"/>
  <c r="AZ405" i="5"/>
  <c r="AZ410" i="5" s="1"/>
  <c r="AY405" i="5"/>
  <c r="AY409" i="5" s="1"/>
  <c r="AX405" i="5"/>
  <c r="AW405" i="5"/>
  <c r="AV405" i="5"/>
  <c r="AU405" i="5"/>
  <c r="AU406" i="5" s="1"/>
  <c r="AT405" i="5"/>
  <c r="AT406" i="5" s="1"/>
  <c r="AS405" i="5"/>
  <c r="AS406" i="5" s="1"/>
  <c r="AR405" i="5"/>
  <c r="AR410" i="5" s="1"/>
  <c r="AQ405" i="5"/>
  <c r="AQ409" i="5" s="1"/>
  <c r="AP405" i="5"/>
  <c r="AO405" i="5"/>
  <c r="AN405" i="5"/>
  <c r="AM405" i="5"/>
  <c r="AM406" i="5" s="1"/>
  <c r="AL405" i="5"/>
  <c r="AL406" i="5" s="1"/>
  <c r="AK405" i="5"/>
  <c r="AK406" i="5" s="1"/>
  <c r="AJ405" i="5"/>
  <c r="AJ410" i="5" s="1"/>
  <c r="AI405" i="5"/>
  <c r="AI409" i="5" s="1"/>
  <c r="AH405" i="5"/>
  <c r="AG405" i="5"/>
  <c r="AF405" i="5"/>
  <c r="AE405" i="5"/>
  <c r="AE406" i="5" s="1"/>
  <c r="AD405" i="5"/>
  <c r="AD406" i="5" s="1"/>
  <c r="AC405" i="5"/>
  <c r="AC406" i="5" s="1"/>
  <c r="AB405" i="5"/>
  <c r="AB410" i="5" s="1"/>
  <c r="AA405" i="5"/>
  <c r="AA409" i="5" s="1"/>
  <c r="Z405" i="5"/>
  <c r="Y405" i="5"/>
  <c r="X405" i="5"/>
  <c r="W405" i="5"/>
  <c r="W406" i="5" s="1"/>
  <c r="V405" i="5"/>
  <c r="V406" i="5" s="1"/>
  <c r="U405" i="5"/>
  <c r="U406" i="5" s="1"/>
  <c r="T405" i="5"/>
  <c r="T410" i="5" s="1"/>
  <c r="S405" i="5"/>
  <c r="S409" i="5" s="1"/>
  <c r="R405" i="5"/>
  <c r="Q405" i="5"/>
  <c r="P405" i="5"/>
  <c r="O405" i="5"/>
  <c r="O406" i="5" s="1"/>
  <c r="N405" i="5"/>
  <c r="N406" i="5" s="1"/>
  <c r="M405" i="5"/>
  <c r="M406" i="5" s="1"/>
  <c r="L405" i="5"/>
  <c r="L410" i="5" s="1"/>
  <c r="K405" i="5"/>
  <c r="K409" i="5" s="1"/>
  <c r="J405" i="5"/>
  <c r="I405" i="5"/>
  <c r="H405" i="5"/>
  <c r="G405" i="5"/>
  <c r="G406" i="5" s="1"/>
  <c r="F405" i="5"/>
  <c r="F406" i="5" s="1"/>
  <c r="C405" i="5"/>
  <c r="B405" i="5"/>
  <c r="C404" i="5"/>
  <c r="B404" i="5"/>
  <c r="C403" i="5"/>
  <c r="B403" i="5"/>
  <c r="BI402" i="5"/>
  <c r="BH402" i="5"/>
  <c r="AS402" i="5"/>
  <c r="AK402" i="5"/>
  <c r="AJ402" i="5"/>
  <c r="AA402" i="5"/>
  <c r="T402" i="5"/>
  <c r="M402" i="5"/>
  <c r="C402" i="5"/>
  <c r="B402" i="5"/>
  <c r="BH401" i="5"/>
  <c r="BF401" i="5"/>
  <c r="AR401" i="5"/>
  <c r="AP401" i="5"/>
  <c r="AJ401" i="5"/>
  <c r="Z401" i="5"/>
  <c r="T401" i="5"/>
  <c r="R401" i="5"/>
  <c r="J401" i="5"/>
  <c r="C401" i="5"/>
  <c r="B401" i="5"/>
  <c r="BN400" i="5"/>
  <c r="BB400" i="5"/>
  <c r="AP400" i="5"/>
  <c r="AH400" i="5"/>
  <c r="AD400" i="5"/>
  <c r="W400" i="5"/>
  <c r="U400" i="5"/>
  <c r="R400" i="5"/>
  <c r="N400" i="5"/>
  <c r="L400" i="5"/>
  <c r="J400" i="5"/>
  <c r="F400" i="5"/>
  <c r="C400" i="5"/>
  <c r="B400" i="5"/>
  <c r="BN399" i="5"/>
  <c r="BI399" i="5"/>
  <c r="BH399" i="5"/>
  <c r="BG399" i="5"/>
  <c r="BF399" i="5"/>
  <c r="BA399" i="5"/>
  <c r="AZ399" i="5"/>
  <c r="AX399" i="5"/>
  <c r="AS399" i="5"/>
  <c r="AR399" i="5"/>
  <c r="AQ399" i="5"/>
  <c r="AP399" i="5"/>
  <c r="AO399" i="5"/>
  <c r="AK399" i="5"/>
  <c r="AJ399" i="5"/>
  <c r="AH399" i="5"/>
  <c r="AC399" i="5"/>
  <c r="AB399" i="5"/>
  <c r="AA399" i="5"/>
  <c r="Z399" i="5"/>
  <c r="U399" i="5"/>
  <c r="R399" i="5"/>
  <c r="Q399" i="5"/>
  <c r="M399" i="5"/>
  <c r="K399" i="5"/>
  <c r="J399" i="5"/>
  <c r="C399" i="5"/>
  <c r="B399" i="5"/>
  <c r="BN398" i="5"/>
  <c r="BM398" i="5"/>
  <c r="BH398" i="5"/>
  <c r="BF398" i="5"/>
  <c r="AZ398" i="5"/>
  <c r="AX398" i="5"/>
  <c r="AW398" i="5"/>
  <c r="AR398" i="5"/>
  <c r="AP398" i="5"/>
  <c r="AJ398" i="5"/>
  <c r="AH398" i="5"/>
  <c r="AG398" i="5"/>
  <c r="AB398" i="5"/>
  <c r="Z398" i="5"/>
  <c r="T398" i="5"/>
  <c r="R398" i="5"/>
  <c r="Q398" i="5"/>
  <c r="L398" i="5"/>
  <c r="J398" i="5"/>
  <c r="C398" i="5"/>
  <c r="B398" i="5"/>
  <c r="BN397" i="5"/>
  <c r="BN402" i="5" s="1"/>
  <c r="BM397" i="5"/>
  <c r="BL397" i="5"/>
  <c r="BK397" i="5"/>
  <c r="BJ397" i="5"/>
  <c r="BJ398" i="5" s="1"/>
  <c r="BI397" i="5"/>
  <c r="BI398" i="5" s="1"/>
  <c r="BH397" i="5"/>
  <c r="BH400" i="5" s="1"/>
  <c r="BG397" i="5"/>
  <c r="BF397" i="5"/>
  <c r="BF402" i="5" s="1"/>
  <c r="BE397" i="5"/>
  <c r="BD397" i="5"/>
  <c r="BC397" i="5"/>
  <c r="BB397" i="5"/>
  <c r="BB398" i="5" s="1"/>
  <c r="BA397" i="5"/>
  <c r="BA398" i="5" s="1"/>
  <c r="AZ397" i="5"/>
  <c r="AZ400" i="5" s="1"/>
  <c r="AY397" i="5"/>
  <c r="AX397" i="5"/>
  <c r="AX402" i="5" s="1"/>
  <c r="AW397" i="5"/>
  <c r="AV397" i="5"/>
  <c r="AU397" i="5"/>
  <c r="AT397" i="5"/>
  <c r="AT398" i="5" s="1"/>
  <c r="AS397" i="5"/>
  <c r="AS398" i="5" s="1"/>
  <c r="AR397" i="5"/>
  <c r="AR400" i="5" s="1"/>
  <c r="AQ397" i="5"/>
  <c r="AP397" i="5"/>
  <c r="AP402" i="5" s="1"/>
  <c r="AO397" i="5"/>
  <c r="AN397" i="5"/>
  <c r="AM397" i="5"/>
  <c r="AL397" i="5"/>
  <c r="AL400" i="5" s="1"/>
  <c r="AK397" i="5"/>
  <c r="AK398" i="5" s="1"/>
  <c r="AJ397" i="5"/>
  <c r="AJ400" i="5" s="1"/>
  <c r="AI397" i="5"/>
  <c r="AH397" i="5"/>
  <c r="AH402" i="5" s="1"/>
  <c r="AG397" i="5"/>
  <c r="AF397" i="5"/>
  <c r="AE397" i="5"/>
  <c r="AD397" i="5"/>
  <c r="AD398" i="5" s="1"/>
  <c r="AC397" i="5"/>
  <c r="AC398" i="5" s="1"/>
  <c r="AB397" i="5"/>
  <c r="AB400" i="5" s="1"/>
  <c r="AA397" i="5"/>
  <c r="Z397" i="5"/>
  <c r="Z402" i="5" s="1"/>
  <c r="Y397" i="5"/>
  <c r="X397" i="5"/>
  <c r="W397" i="5"/>
  <c r="V397" i="5"/>
  <c r="V398" i="5" s="1"/>
  <c r="U397" i="5"/>
  <c r="U401" i="5" s="1"/>
  <c r="T397" i="5"/>
  <c r="T400" i="5" s="1"/>
  <c r="S397" i="5"/>
  <c r="R397" i="5"/>
  <c r="R402" i="5" s="1"/>
  <c r="Q397" i="5"/>
  <c r="P397" i="5"/>
  <c r="O397" i="5"/>
  <c r="N397" i="5"/>
  <c r="N398" i="5" s="1"/>
  <c r="M397" i="5"/>
  <c r="M401" i="5" s="1"/>
  <c r="L397" i="5"/>
  <c r="L402" i="5" s="1"/>
  <c r="K397" i="5"/>
  <c r="J397" i="5"/>
  <c r="J402" i="5" s="1"/>
  <c r="I397" i="5"/>
  <c r="H397" i="5"/>
  <c r="G397" i="5"/>
  <c r="F397" i="5"/>
  <c r="F398" i="5" s="1"/>
  <c r="C397" i="5"/>
  <c r="B397" i="5"/>
  <c r="C396" i="5"/>
  <c r="B396" i="5"/>
  <c r="C395" i="5"/>
  <c r="B395" i="5"/>
  <c r="BN394" i="5"/>
  <c r="BH394" i="5"/>
  <c r="BG394" i="5"/>
  <c r="BF394" i="5"/>
  <c r="BB394" i="5"/>
  <c r="AZ394" i="5"/>
  <c r="AY394" i="5"/>
  <c r="AX394" i="5"/>
  <c r="AR394" i="5"/>
  <c r="AQ394" i="5"/>
  <c r="AP394" i="5"/>
  <c r="AL394" i="5"/>
  <c r="AJ394" i="5"/>
  <c r="AI394" i="5"/>
  <c r="AH394" i="5"/>
  <c r="AB394" i="5"/>
  <c r="AA394" i="5"/>
  <c r="Z394" i="5"/>
  <c r="V394" i="5"/>
  <c r="T394" i="5"/>
  <c r="S394" i="5"/>
  <c r="R394" i="5"/>
  <c r="L394" i="5"/>
  <c r="K394" i="5"/>
  <c r="J394" i="5"/>
  <c r="F394" i="5"/>
  <c r="C394" i="5"/>
  <c r="B394" i="5"/>
  <c r="BN393" i="5"/>
  <c r="BG393" i="5"/>
  <c r="BF393" i="5"/>
  <c r="BE393" i="5"/>
  <c r="AY393" i="5"/>
  <c r="AX393" i="5"/>
  <c r="AQ393" i="5"/>
  <c r="AP393" i="5"/>
  <c r="AO393" i="5"/>
  <c r="AI393" i="5"/>
  <c r="AH393" i="5"/>
  <c r="AA393" i="5"/>
  <c r="Z393" i="5"/>
  <c r="S393" i="5"/>
  <c r="R393" i="5"/>
  <c r="K393" i="5"/>
  <c r="J393" i="5"/>
  <c r="I393" i="5"/>
  <c r="C393" i="5"/>
  <c r="B393" i="5"/>
  <c r="BN392" i="5"/>
  <c r="BL392" i="5"/>
  <c r="BH392" i="5"/>
  <c r="BF392" i="5"/>
  <c r="BE392" i="5"/>
  <c r="BD392" i="5"/>
  <c r="AZ392" i="5"/>
  <c r="AX392" i="5"/>
  <c r="AV392" i="5"/>
  <c r="AR392" i="5"/>
  <c r="AP392" i="5"/>
  <c r="AO392" i="5"/>
  <c r="AJ392" i="5"/>
  <c r="AH392" i="5"/>
  <c r="AB392" i="5"/>
  <c r="Z392" i="5"/>
  <c r="T392" i="5"/>
  <c r="R392" i="5"/>
  <c r="L392" i="5"/>
  <c r="J392" i="5"/>
  <c r="I392" i="5"/>
  <c r="C392" i="5"/>
  <c r="B392" i="5"/>
  <c r="BN391" i="5"/>
  <c r="BL391" i="5"/>
  <c r="BG391" i="5"/>
  <c r="BF391" i="5"/>
  <c r="BE391" i="5"/>
  <c r="BD391" i="5"/>
  <c r="AY391" i="5"/>
  <c r="AX391" i="5"/>
  <c r="AV391" i="5"/>
  <c r="AQ391" i="5"/>
  <c r="AP391" i="5"/>
  <c r="AI391" i="5"/>
  <c r="AH391" i="5"/>
  <c r="AF391" i="5"/>
  <c r="AA391" i="5"/>
  <c r="Z391" i="5"/>
  <c r="S391" i="5"/>
  <c r="R391" i="5"/>
  <c r="K391" i="5"/>
  <c r="J391" i="5"/>
  <c r="I391" i="5"/>
  <c r="G391" i="5"/>
  <c r="C391" i="5"/>
  <c r="B391" i="5"/>
  <c r="BN390" i="5"/>
  <c r="BL390" i="5"/>
  <c r="BJ390" i="5"/>
  <c r="BF390" i="5"/>
  <c r="BD390" i="5"/>
  <c r="BB390" i="5"/>
  <c r="AX390" i="5"/>
  <c r="AV390" i="5"/>
  <c r="AT390" i="5"/>
  <c r="AP390" i="5"/>
  <c r="AN390" i="5"/>
  <c r="AL390" i="5"/>
  <c r="AH390" i="5"/>
  <c r="AD390" i="5"/>
  <c r="Z390" i="5"/>
  <c r="X390" i="5"/>
  <c r="V390" i="5"/>
  <c r="R390" i="5"/>
  <c r="N390" i="5"/>
  <c r="J390" i="5"/>
  <c r="H390" i="5"/>
  <c r="F390" i="5"/>
  <c r="C390" i="5"/>
  <c r="B390" i="5"/>
  <c r="BN389" i="5"/>
  <c r="BM389" i="5"/>
  <c r="BL389" i="5"/>
  <c r="BL393" i="5" s="1"/>
  <c r="BK389" i="5"/>
  <c r="BJ389" i="5"/>
  <c r="BJ394" i="5" s="1"/>
  <c r="BI389" i="5"/>
  <c r="BI393" i="5" s="1"/>
  <c r="BH389" i="5"/>
  <c r="BH390" i="5" s="1"/>
  <c r="BG389" i="5"/>
  <c r="BG390" i="5" s="1"/>
  <c r="BF389" i="5"/>
  <c r="BE389" i="5"/>
  <c r="BD389" i="5"/>
  <c r="BD393" i="5" s="1"/>
  <c r="BC389" i="5"/>
  <c r="BB389" i="5"/>
  <c r="BA389" i="5"/>
  <c r="BA393" i="5" s="1"/>
  <c r="AZ389" i="5"/>
  <c r="AZ390" i="5" s="1"/>
  <c r="AY389" i="5"/>
  <c r="AY390" i="5" s="1"/>
  <c r="AX389" i="5"/>
  <c r="AW389" i="5"/>
  <c r="AV389" i="5"/>
  <c r="AV393" i="5" s="1"/>
  <c r="AU389" i="5"/>
  <c r="AT389" i="5"/>
  <c r="AT394" i="5" s="1"/>
  <c r="AS389" i="5"/>
  <c r="AS393" i="5" s="1"/>
  <c r="AR389" i="5"/>
  <c r="AR390" i="5" s="1"/>
  <c r="AQ389" i="5"/>
  <c r="AQ390" i="5" s="1"/>
  <c r="AP389" i="5"/>
  <c r="AO389" i="5"/>
  <c r="AN389" i="5"/>
  <c r="AM389" i="5"/>
  <c r="AL389" i="5"/>
  <c r="AK389" i="5"/>
  <c r="AK393" i="5" s="1"/>
  <c r="AJ389" i="5"/>
  <c r="AJ390" i="5" s="1"/>
  <c r="AI389" i="5"/>
  <c r="AI390" i="5" s="1"/>
  <c r="AH389" i="5"/>
  <c r="AG389" i="5"/>
  <c r="AF389" i="5"/>
  <c r="AE389" i="5"/>
  <c r="AD389" i="5"/>
  <c r="AD394" i="5" s="1"/>
  <c r="AC389" i="5"/>
  <c r="AC393" i="5" s="1"/>
  <c r="AB389" i="5"/>
  <c r="AB390" i="5" s="1"/>
  <c r="AA389" i="5"/>
  <c r="AA390" i="5" s="1"/>
  <c r="Z389" i="5"/>
  <c r="Y389" i="5"/>
  <c r="X389" i="5"/>
  <c r="W389" i="5"/>
  <c r="V389" i="5"/>
  <c r="U389" i="5"/>
  <c r="U393" i="5" s="1"/>
  <c r="T389" i="5"/>
  <c r="T390" i="5" s="1"/>
  <c r="S389" i="5"/>
  <c r="S390" i="5" s="1"/>
  <c r="R389" i="5"/>
  <c r="Q389" i="5"/>
  <c r="P389" i="5"/>
  <c r="O389" i="5"/>
  <c r="N389" i="5"/>
  <c r="N394" i="5" s="1"/>
  <c r="M389" i="5"/>
  <c r="M393" i="5" s="1"/>
  <c r="L389" i="5"/>
  <c r="L390" i="5" s="1"/>
  <c r="K389" i="5"/>
  <c r="K390" i="5" s="1"/>
  <c r="J389" i="5"/>
  <c r="I389" i="5"/>
  <c r="H389" i="5"/>
  <c r="G389" i="5"/>
  <c r="F389" i="5"/>
  <c r="C389" i="5"/>
  <c r="B389" i="5"/>
  <c r="C388" i="5"/>
  <c r="B388" i="5"/>
  <c r="C387" i="5"/>
  <c r="B387" i="5"/>
  <c r="BN386" i="5"/>
  <c r="AZ386" i="5"/>
  <c r="AV386" i="5"/>
  <c r="AF386" i="5"/>
  <c r="R386" i="5"/>
  <c r="P386" i="5"/>
  <c r="C386" i="5"/>
  <c r="B386" i="5"/>
  <c r="BN385" i="5"/>
  <c r="BD385" i="5"/>
  <c r="BC385" i="5"/>
  <c r="AV385" i="5"/>
  <c r="AQ385" i="5"/>
  <c r="AO385" i="5"/>
  <c r="AF385" i="5"/>
  <c r="X385" i="5"/>
  <c r="H385" i="5"/>
  <c r="G385" i="5"/>
  <c r="C385" i="5"/>
  <c r="B385" i="5"/>
  <c r="BL384" i="5"/>
  <c r="BK384" i="5"/>
  <c r="BI384" i="5"/>
  <c r="BD384" i="5"/>
  <c r="BB384" i="5"/>
  <c r="AZ384" i="5"/>
  <c r="AV384" i="5"/>
  <c r="AT384" i="5"/>
  <c r="AR384" i="5"/>
  <c r="AN384" i="5"/>
  <c r="AL384" i="5"/>
  <c r="AJ384" i="5"/>
  <c r="AF384" i="5"/>
  <c r="AD384" i="5"/>
  <c r="AB384" i="5"/>
  <c r="X384" i="5"/>
  <c r="V384" i="5"/>
  <c r="T384" i="5"/>
  <c r="P384" i="5"/>
  <c r="N384" i="5"/>
  <c r="L384" i="5"/>
  <c r="H384" i="5"/>
  <c r="F384" i="5"/>
  <c r="C384" i="5"/>
  <c r="B384" i="5"/>
  <c r="BL383" i="5"/>
  <c r="BI383" i="5"/>
  <c r="BG383" i="5"/>
  <c r="BD383" i="5"/>
  <c r="BA383" i="5"/>
  <c r="AY383" i="5"/>
  <c r="AV383" i="5"/>
  <c r="AS383" i="5"/>
  <c r="AN383" i="5"/>
  <c r="AK383" i="5"/>
  <c r="AI383" i="5"/>
  <c r="AF383" i="5"/>
  <c r="AC383" i="5"/>
  <c r="X383" i="5"/>
  <c r="U383" i="5"/>
  <c r="S383" i="5"/>
  <c r="P383" i="5"/>
  <c r="M383" i="5"/>
  <c r="K383" i="5"/>
  <c r="H383" i="5"/>
  <c r="C383" i="5"/>
  <c r="B383" i="5"/>
  <c r="BN382" i="5"/>
  <c r="BL382" i="5"/>
  <c r="BJ382" i="5"/>
  <c r="BH382" i="5"/>
  <c r="BF382" i="5"/>
  <c r="BD382" i="5"/>
  <c r="BB382" i="5"/>
  <c r="AZ382" i="5"/>
  <c r="AX382" i="5"/>
  <c r="AV382" i="5"/>
  <c r="AT382" i="5"/>
  <c r="AR382" i="5"/>
  <c r="AP382" i="5"/>
  <c r="AN382" i="5"/>
  <c r="AL382" i="5"/>
  <c r="AJ382" i="5"/>
  <c r="AH382" i="5"/>
  <c r="AF382" i="5"/>
  <c r="AD382" i="5"/>
  <c r="AB382" i="5"/>
  <c r="Z382" i="5"/>
  <c r="X382" i="5"/>
  <c r="V382" i="5"/>
  <c r="T382" i="5"/>
  <c r="R382" i="5"/>
  <c r="P382" i="5"/>
  <c r="N382" i="5"/>
  <c r="L382" i="5"/>
  <c r="J382" i="5"/>
  <c r="H382" i="5"/>
  <c r="F382" i="5"/>
  <c r="C382" i="5"/>
  <c r="B382" i="5"/>
  <c r="BN381" i="5"/>
  <c r="BN383" i="5" s="1"/>
  <c r="BM381" i="5"/>
  <c r="BL381" i="5"/>
  <c r="BL386" i="5" s="1"/>
  <c r="BK381" i="5"/>
  <c r="BK386" i="5" s="1"/>
  <c r="BJ381" i="5"/>
  <c r="BJ383" i="5" s="1"/>
  <c r="BI381" i="5"/>
  <c r="BI382" i="5" s="1"/>
  <c r="BH381" i="5"/>
  <c r="BH385" i="5" s="1"/>
  <c r="BG381" i="5"/>
  <c r="BF381" i="5"/>
  <c r="BF383" i="5" s="1"/>
  <c r="BE381" i="5"/>
  <c r="BE386" i="5" s="1"/>
  <c r="BD381" i="5"/>
  <c r="BD386" i="5" s="1"/>
  <c r="BC381" i="5"/>
  <c r="BC386" i="5" s="1"/>
  <c r="BB381" i="5"/>
  <c r="BB383" i="5" s="1"/>
  <c r="BA381" i="5"/>
  <c r="BA382" i="5" s="1"/>
  <c r="AZ381" i="5"/>
  <c r="AZ385" i="5" s="1"/>
  <c r="AY381" i="5"/>
  <c r="AX381" i="5"/>
  <c r="AX383" i="5" s="1"/>
  <c r="AW381" i="5"/>
  <c r="AV381" i="5"/>
  <c r="AU381" i="5"/>
  <c r="AU386" i="5" s="1"/>
  <c r="AT381" i="5"/>
  <c r="AT383" i="5" s="1"/>
  <c r="AS381" i="5"/>
  <c r="AS382" i="5" s="1"/>
  <c r="AR381" i="5"/>
  <c r="AR385" i="5" s="1"/>
  <c r="AQ381" i="5"/>
  <c r="AP381" i="5"/>
  <c r="AP383" i="5" s="1"/>
  <c r="AO381" i="5"/>
  <c r="AN381" i="5"/>
  <c r="AN386" i="5" s="1"/>
  <c r="AM381" i="5"/>
  <c r="AM386" i="5" s="1"/>
  <c r="AL381" i="5"/>
  <c r="AL383" i="5" s="1"/>
  <c r="AK381" i="5"/>
  <c r="AK382" i="5" s="1"/>
  <c r="AJ381" i="5"/>
  <c r="AJ385" i="5" s="1"/>
  <c r="AI381" i="5"/>
  <c r="AH381" i="5"/>
  <c r="AH383" i="5" s="1"/>
  <c r="AG381" i="5"/>
  <c r="AF381" i="5"/>
  <c r="AE381" i="5"/>
  <c r="AE386" i="5" s="1"/>
  <c r="AD381" i="5"/>
  <c r="AD383" i="5" s="1"/>
  <c r="AC381" i="5"/>
  <c r="AC382" i="5" s="1"/>
  <c r="AB381" i="5"/>
  <c r="AB385" i="5" s="1"/>
  <c r="AA381" i="5"/>
  <c r="AA386" i="5" s="1"/>
  <c r="Z381" i="5"/>
  <c r="Z386" i="5" s="1"/>
  <c r="Y381" i="5"/>
  <c r="X381" i="5"/>
  <c r="X386" i="5" s="1"/>
  <c r="W381" i="5"/>
  <c r="W386" i="5" s="1"/>
  <c r="V381" i="5"/>
  <c r="V383" i="5" s="1"/>
  <c r="U381" i="5"/>
  <c r="U386" i="5" s="1"/>
  <c r="T381" i="5"/>
  <c r="T385" i="5" s="1"/>
  <c r="S381" i="5"/>
  <c r="R381" i="5"/>
  <c r="R383" i="5" s="1"/>
  <c r="Q381" i="5"/>
  <c r="P381" i="5"/>
  <c r="P385" i="5" s="1"/>
  <c r="O381" i="5"/>
  <c r="O386" i="5" s="1"/>
  <c r="N381" i="5"/>
  <c r="N383" i="5" s="1"/>
  <c r="M381" i="5"/>
  <c r="L381" i="5"/>
  <c r="L385" i="5" s="1"/>
  <c r="K381" i="5"/>
  <c r="J381" i="5"/>
  <c r="J383" i="5" s="1"/>
  <c r="I381" i="5"/>
  <c r="H381" i="5"/>
  <c r="H386" i="5" s="1"/>
  <c r="G381" i="5"/>
  <c r="G386" i="5" s="1"/>
  <c r="F381" i="5"/>
  <c r="F383" i="5" s="1"/>
  <c r="C381" i="5"/>
  <c r="B381" i="5"/>
  <c r="C380" i="5"/>
  <c r="B380" i="5"/>
  <c r="BN378" i="5"/>
  <c r="BH378" i="5"/>
  <c r="BF378" i="5"/>
  <c r="AX378" i="5"/>
  <c r="AR378" i="5"/>
  <c r="AP378" i="5"/>
  <c r="AH378" i="5"/>
  <c r="AB378" i="5"/>
  <c r="Z378" i="5"/>
  <c r="R378" i="5"/>
  <c r="L378" i="5"/>
  <c r="J378" i="5"/>
  <c r="BN377" i="5"/>
  <c r="BI377" i="5"/>
  <c r="BG377" i="5"/>
  <c r="BF377" i="5"/>
  <c r="AX377" i="5"/>
  <c r="AU377" i="5"/>
  <c r="AS377" i="5"/>
  <c r="AP377" i="5"/>
  <c r="AH377" i="5"/>
  <c r="Z377" i="5"/>
  <c r="W377" i="5"/>
  <c r="U377" i="5"/>
  <c r="R377" i="5"/>
  <c r="M377" i="5"/>
  <c r="L377" i="5"/>
  <c r="K377" i="5"/>
  <c r="J377" i="5"/>
  <c r="BN376" i="5"/>
  <c r="BK376" i="5"/>
  <c r="BF376" i="5"/>
  <c r="BC376" i="5"/>
  <c r="BB376" i="5"/>
  <c r="AX376" i="5"/>
  <c r="AU376" i="5"/>
  <c r="AT376" i="5"/>
  <c r="AS376" i="5"/>
  <c r="AP376" i="5"/>
  <c r="AM376" i="5"/>
  <c r="AK376" i="5"/>
  <c r="AJ376" i="5"/>
  <c r="AH376" i="5"/>
  <c r="AC376" i="5"/>
  <c r="AB376" i="5"/>
  <c r="Z376" i="5"/>
  <c r="R376" i="5"/>
  <c r="J376" i="5"/>
  <c r="I376" i="5"/>
  <c r="BN375" i="5"/>
  <c r="BK375" i="5"/>
  <c r="BJ375" i="5"/>
  <c r="BI375" i="5"/>
  <c r="BH375" i="5"/>
  <c r="BF375" i="5"/>
  <c r="BC375" i="5"/>
  <c r="BA375" i="5"/>
  <c r="AZ375" i="5"/>
  <c r="AY375" i="5"/>
  <c r="AX375" i="5"/>
  <c r="AS375" i="5"/>
  <c r="AR375" i="5"/>
  <c r="AQ375" i="5"/>
  <c r="AP375" i="5"/>
  <c r="AM375" i="5"/>
  <c r="AK375" i="5"/>
  <c r="AI375" i="5"/>
  <c r="AH375" i="5"/>
  <c r="Z375" i="5"/>
  <c r="Y375" i="5"/>
  <c r="W375" i="5"/>
  <c r="R375" i="5"/>
  <c r="O375" i="5"/>
  <c r="N375" i="5"/>
  <c r="J375" i="5"/>
  <c r="G375" i="5"/>
  <c r="F375" i="5"/>
  <c r="BN374" i="5"/>
  <c r="BK374" i="5"/>
  <c r="BG374" i="5"/>
  <c r="BF374" i="5"/>
  <c r="BE374" i="5"/>
  <c r="BC374" i="5"/>
  <c r="AX374" i="5"/>
  <c r="AV374" i="5"/>
  <c r="AP374" i="5"/>
  <c r="AM374" i="5"/>
  <c r="AH374" i="5"/>
  <c r="AE374" i="5"/>
  <c r="AD374" i="5"/>
  <c r="Z374" i="5"/>
  <c r="W374" i="5"/>
  <c r="V374" i="5"/>
  <c r="T374" i="5"/>
  <c r="R374" i="5"/>
  <c r="O374" i="5"/>
  <c r="N374" i="5"/>
  <c r="L374" i="5"/>
  <c r="K374" i="5"/>
  <c r="J374" i="5"/>
  <c r="G374" i="5"/>
  <c r="BN373" i="5"/>
  <c r="BM373" i="5"/>
  <c r="BL373" i="5"/>
  <c r="BL376" i="5" s="1"/>
  <c r="BK373" i="5"/>
  <c r="BK378" i="5" s="1"/>
  <c r="BJ373" i="5"/>
  <c r="BJ377" i="5" s="1"/>
  <c r="BI373" i="5"/>
  <c r="BH373" i="5"/>
  <c r="BH377" i="5" s="1"/>
  <c r="BG373" i="5"/>
  <c r="BF373" i="5"/>
  <c r="BE373" i="5"/>
  <c r="BD373" i="5"/>
  <c r="BC373" i="5"/>
  <c r="BC378" i="5" s="1"/>
  <c r="BB373" i="5"/>
  <c r="BB377" i="5" s="1"/>
  <c r="BA373" i="5"/>
  <c r="AZ373" i="5"/>
  <c r="AZ377" i="5" s="1"/>
  <c r="AY373" i="5"/>
  <c r="AX373" i="5"/>
  <c r="AW373" i="5"/>
  <c r="AW374" i="5" s="1"/>
  <c r="AV373" i="5"/>
  <c r="AU373" i="5"/>
  <c r="AU378" i="5" s="1"/>
  <c r="AT373" i="5"/>
  <c r="AT377" i="5" s="1"/>
  <c r="AS373" i="5"/>
  <c r="AR373" i="5"/>
  <c r="AR377" i="5" s="1"/>
  <c r="AQ373" i="5"/>
  <c r="AP373" i="5"/>
  <c r="AO373" i="5"/>
  <c r="AN373" i="5"/>
  <c r="AM373" i="5"/>
  <c r="AM378" i="5" s="1"/>
  <c r="AL373" i="5"/>
  <c r="AL377" i="5" s="1"/>
  <c r="AK373" i="5"/>
  <c r="AK377" i="5" s="1"/>
  <c r="AJ373" i="5"/>
  <c r="AJ377" i="5" s="1"/>
  <c r="AI373" i="5"/>
  <c r="AI377" i="5" s="1"/>
  <c r="AH373" i="5"/>
  <c r="AG373" i="5"/>
  <c r="AG375" i="5" s="1"/>
  <c r="AF373" i="5"/>
  <c r="AE373" i="5"/>
  <c r="AE378" i="5" s="1"/>
  <c r="AD373" i="5"/>
  <c r="AD377" i="5" s="1"/>
  <c r="AC373" i="5"/>
  <c r="AB373" i="5"/>
  <c r="AB374" i="5" s="1"/>
  <c r="AA373" i="5"/>
  <c r="Z373" i="5"/>
  <c r="Y373" i="5"/>
  <c r="X373" i="5"/>
  <c r="W373" i="5"/>
  <c r="W378" i="5" s="1"/>
  <c r="V373" i="5"/>
  <c r="V377" i="5" s="1"/>
  <c r="U373" i="5"/>
  <c r="U376" i="5" s="1"/>
  <c r="T373" i="5"/>
  <c r="T377" i="5" s="1"/>
  <c r="S373" i="5"/>
  <c r="R373" i="5"/>
  <c r="Q373" i="5"/>
  <c r="Q376" i="5" s="1"/>
  <c r="P373" i="5"/>
  <c r="O373" i="5"/>
  <c r="O378" i="5" s="1"/>
  <c r="N373" i="5"/>
  <c r="N377" i="5" s="1"/>
  <c r="M373" i="5"/>
  <c r="M376" i="5" s="1"/>
  <c r="L373" i="5"/>
  <c r="L375" i="5" s="1"/>
  <c r="K373" i="5"/>
  <c r="J373" i="5"/>
  <c r="I373" i="5"/>
  <c r="H373" i="5"/>
  <c r="G373" i="5"/>
  <c r="G378" i="5" s="1"/>
  <c r="F373" i="5"/>
  <c r="F377" i="5" s="1"/>
  <c r="C372" i="5"/>
  <c r="B372" i="5" s="1"/>
  <c r="C371" i="5"/>
  <c r="B371" i="5"/>
  <c r="BL370" i="5"/>
  <c r="BK370" i="5"/>
  <c r="BD370" i="5"/>
  <c r="BC370" i="5"/>
  <c r="AV370" i="5"/>
  <c r="AU370" i="5"/>
  <c r="AN370" i="5"/>
  <c r="AM370" i="5"/>
  <c r="AF370" i="5"/>
  <c r="AE370" i="5"/>
  <c r="X370" i="5"/>
  <c r="W370" i="5"/>
  <c r="P370" i="5"/>
  <c r="O370" i="5"/>
  <c r="H370" i="5"/>
  <c r="G370" i="5"/>
  <c r="C370" i="5"/>
  <c r="B370" i="5"/>
  <c r="BK369" i="5"/>
  <c r="BJ369" i="5"/>
  <c r="BC369" i="5"/>
  <c r="BB369" i="5"/>
  <c r="AU369" i="5"/>
  <c r="AT369" i="5"/>
  <c r="AM369" i="5"/>
  <c r="AL369" i="5"/>
  <c r="AE369" i="5"/>
  <c r="AD369" i="5"/>
  <c r="W369" i="5"/>
  <c r="V369" i="5"/>
  <c r="O369" i="5"/>
  <c r="N369" i="5"/>
  <c r="G369" i="5"/>
  <c r="F369" i="5"/>
  <c r="C369" i="5"/>
  <c r="B369" i="5"/>
  <c r="BK368" i="5"/>
  <c r="BJ368" i="5"/>
  <c r="BI368" i="5"/>
  <c r="BC368" i="5"/>
  <c r="BB368" i="5"/>
  <c r="BA368" i="5"/>
  <c r="AU368" i="5"/>
  <c r="AT368" i="5"/>
  <c r="AS368" i="5"/>
  <c r="AM368" i="5"/>
  <c r="AL368" i="5"/>
  <c r="AK368" i="5"/>
  <c r="AE368" i="5"/>
  <c r="AD368" i="5"/>
  <c r="AC368" i="5"/>
  <c r="W368" i="5"/>
  <c r="V368" i="5"/>
  <c r="U368" i="5"/>
  <c r="O368" i="5"/>
  <c r="N368" i="5"/>
  <c r="M368" i="5"/>
  <c r="G368" i="5"/>
  <c r="F368" i="5"/>
  <c r="C368" i="5"/>
  <c r="B368" i="5"/>
  <c r="BK367" i="5"/>
  <c r="BJ367" i="5"/>
  <c r="BI367" i="5"/>
  <c r="BH367" i="5"/>
  <c r="BC367" i="5"/>
  <c r="BB367" i="5"/>
  <c r="BA367" i="5"/>
  <c r="AZ367" i="5"/>
  <c r="AU367" i="5"/>
  <c r="AT367" i="5"/>
  <c r="AS367" i="5"/>
  <c r="AR367" i="5"/>
  <c r="AM367" i="5"/>
  <c r="AL367" i="5"/>
  <c r="AK367" i="5"/>
  <c r="AJ367" i="5"/>
  <c r="AE367" i="5"/>
  <c r="AD367" i="5"/>
  <c r="AC367" i="5"/>
  <c r="AB367" i="5"/>
  <c r="W367" i="5"/>
  <c r="V367" i="5"/>
  <c r="U367" i="5"/>
  <c r="T367" i="5"/>
  <c r="O367" i="5"/>
  <c r="N367" i="5"/>
  <c r="M367" i="5"/>
  <c r="L367" i="5"/>
  <c r="G367" i="5"/>
  <c r="F367" i="5"/>
  <c r="C367" i="5"/>
  <c r="B367" i="5"/>
  <c r="BM366" i="5"/>
  <c r="BK366" i="5"/>
  <c r="BI366" i="5"/>
  <c r="BH366" i="5"/>
  <c r="BG366" i="5"/>
  <c r="BE366" i="5"/>
  <c r="BC366" i="5"/>
  <c r="BA366" i="5"/>
  <c r="AZ366" i="5"/>
  <c r="AY366" i="5"/>
  <c r="AW366" i="5"/>
  <c r="AU366" i="5"/>
  <c r="AS366" i="5"/>
  <c r="AR366" i="5"/>
  <c r="AO366" i="5"/>
  <c r="AM366" i="5"/>
  <c r="AK366" i="5"/>
  <c r="AJ366" i="5"/>
  <c r="AI366" i="5"/>
  <c r="AG366" i="5"/>
  <c r="AE366" i="5"/>
  <c r="AC366" i="5"/>
  <c r="AB366" i="5"/>
  <c r="Y366" i="5"/>
  <c r="W366" i="5"/>
  <c r="U366" i="5"/>
  <c r="T366" i="5"/>
  <c r="S366" i="5"/>
  <c r="Q366" i="5"/>
  <c r="O366" i="5"/>
  <c r="M366" i="5"/>
  <c r="L366" i="5"/>
  <c r="K366" i="5"/>
  <c r="I366" i="5"/>
  <c r="G366" i="5"/>
  <c r="C366" i="5"/>
  <c r="B366" i="5"/>
  <c r="BN365" i="5"/>
  <c r="BM365" i="5"/>
  <c r="BM367" i="5" s="1"/>
  <c r="BL365" i="5"/>
  <c r="BL366" i="5" s="1"/>
  <c r="BK365" i="5"/>
  <c r="BJ365" i="5"/>
  <c r="BJ370" i="5" s="1"/>
  <c r="BI365" i="5"/>
  <c r="BI369" i="5" s="1"/>
  <c r="BH365" i="5"/>
  <c r="BH368" i="5" s="1"/>
  <c r="BG365" i="5"/>
  <c r="BF365" i="5"/>
  <c r="BE365" i="5"/>
  <c r="BE367" i="5" s="1"/>
  <c r="BD365" i="5"/>
  <c r="BD366" i="5" s="1"/>
  <c r="BC365" i="5"/>
  <c r="BB365" i="5"/>
  <c r="BB370" i="5" s="1"/>
  <c r="BA365" i="5"/>
  <c r="BA369" i="5" s="1"/>
  <c r="AZ365" i="5"/>
  <c r="AZ368" i="5" s="1"/>
  <c r="AY365" i="5"/>
  <c r="AX365" i="5"/>
  <c r="AW365" i="5"/>
  <c r="AW367" i="5" s="1"/>
  <c r="AV365" i="5"/>
  <c r="AV366" i="5" s="1"/>
  <c r="AU365" i="5"/>
  <c r="AT365" i="5"/>
  <c r="AT370" i="5" s="1"/>
  <c r="AS365" i="5"/>
  <c r="AS369" i="5" s="1"/>
  <c r="AR365" i="5"/>
  <c r="AR368" i="5" s="1"/>
  <c r="AQ365" i="5"/>
  <c r="AP365" i="5"/>
  <c r="AO365" i="5"/>
  <c r="AO367" i="5" s="1"/>
  <c r="AN365" i="5"/>
  <c r="AN366" i="5" s="1"/>
  <c r="AM365" i="5"/>
  <c r="AL365" i="5"/>
  <c r="AL370" i="5" s="1"/>
  <c r="AK365" i="5"/>
  <c r="AK369" i="5" s="1"/>
  <c r="AJ365" i="5"/>
  <c r="AJ368" i="5" s="1"/>
  <c r="AI365" i="5"/>
  <c r="AH365" i="5"/>
  <c r="AG365" i="5"/>
  <c r="AG367" i="5" s="1"/>
  <c r="AF365" i="5"/>
  <c r="AF366" i="5" s="1"/>
  <c r="AE365" i="5"/>
  <c r="AD365" i="5"/>
  <c r="AD370" i="5" s="1"/>
  <c r="AC365" i="5"/>
  <c r="AC369" i="5" s="1"/>
  <c r="AB365" i="5"/>
  <c r="AB368" i="5" s="1"/>
  <c r="AA365" i="5"/>
  <c r="AA366" i="5" s="1"/>
  <c r="Z365" i="5"/>
  <c r="Y365" i="5"/>
  <c r="Y367" i="5" s="1"/>
  <c r="X365" i="5"/>
  <c r="X366" i="5" s="1"/>
  <c r="W365" i="5"/>
  <c r="V365" i="5"/>
  <c r="V370" i="5" s="1"/>
  <c r="U365" i="5"/>
  <c r="U369" i="5" s="1"/>
  <c r="T365" i="5"/>
  <c r="T368" i="5" s="1"/>
  <c r="S365" i="5"/>
  <c r="R365" i="5"/>
  <c r="Q365" i="5"/>
  <c r="Q367" i="5" s="1"/>
  <c r="P365" i="5"/>
  <c r="P366" i="5" s="1"/>
  <c r="O365" i="5"/>
  <c r="N365" i="5"/>
  <c r="N370" i="5" s="1"/>
  <c r="M365" i="5"/>
  <c r="M369" i="5" s="1"/>
  <c r="L365" i="5"/>
  <c r="L368" i="5" s="1"/>
  <c r="K365" i="5"/>
  <c r="J365" i="5"/>
  <c r="I365" i="5"/>
  <c r="I367" i="5" s="1"/>
  <c r="H365" i="5"/>
  <c r="H366" i="5" s="1"/>
  <c r="G365" i="5"/>
  <c r="F365" i="5"/>
  <c r="F370" i="5" s="1"/>
  <c r="C365" i="5"/>
  <c r="B365" i="5"/>
  <c r="C364" i="5"/>
  <c r="B364" i="5"/>
  <c r="C363" i="5"/>
  <c r="B363" i="5"/>
  <c r="BK362" i="5"/>
  <c r="BC362" i="5"/>
  <c r="AU362" i="5"/>
  <c r="AS362" i="5"/>
  <c r="AM362" i="5"/>
  <c r="AE362" i="5"/>
  <c r="W362" i="5"/>
  <c r="V362" i="5"/>
  <c r="O362" i="5"/>
  <c r="G362" i="5"/>
  <c r="C362" i="5"/>
  <c r="B362" i="5"/>
  <c r="BH361" i="5"/>
  <c r="AS361" i="5"/>
  <c r="AR361" i="5"/>
  <c r="AB361" i="5"/>
  <c r="V361" i="5"/>
  <c r="C361" i="5"/>
  <c r="B361" i="5"/>
  <c r="AS360" i="5"/>
  <c r="AR360" i="5"/>
  <c r="AJ360" i="5"/>
  <c r="AA360" i="5"/>
  <c r="U360" i="5"/>
  <c r="T360" i="5"/>
  <c r="C360" i="5"/>
  <c r="B360" i="5"/>
  <c r="BN359" i="5"/>
  <c r="BK359" i="5"/>
  <c r="BC359" i="5"/>
  <c r="AZ359" i="5"/>
  <c r="AY359" i="5"/>
  <c r="AX359" i="5"/>
  <c r="AU359" i="5"/>
  <c r="AM359" i="5"/>
  <c r="AK359" i="5"/>
  <c r="AJ359" i="5"/>
  <c r="AH359" i="5"/>
  <c r="AE359" i="5"/>
  <c r="AA359" i="5"/>
  <c r="Z359" i="5"/>
  <c r="W359" i="5"/>
  <c r="T359" i="5"/>
  <c r="O359" i="5"/>
  <c r="M359" i="5"/>
  <c r="L359" i="5"/>
  <c r="J359" i="5"/>
  <c r="G359" i="5"/>
  <c r="C359" i="5"/>
  <c r="B359" i="5"/>
  <c r="BM358" i="5"/>
  <c r="BK358" i="5"/>
  <c r="BC358" i="5"/>
  <c r="BB358" i="5"/>
  <c r="BA358" i="5"/>
  <c r="AZ358" i="5"/>
  <c r="AX358" i="5"/>
  <c r="AU358" i="5"/>
  <c r="AS358" i="5"/>
  <c r="AR358" i="5"/>
  <c r="AP358" i="5"/>
  <c r="AO358" i="5"/>
  <c r="AM358" i="5"/>
  <c r="AJ358" i="5"/>
  <c r="AI358" i="5"/>
  <c r="AH358" i="5"/>
  <c r="AG358" i="5"/>
  <c r="AE358" i="5"/>
  <c r="AA358" i="5"/>
  <c r="Z358" i="5"/>
  <c r="Y358" i="5"/>
  <c r="W358" i="5"/>
  <c r="R358" i="5"/>
  <c r="Q358" i="5"/>
  <c r="O358" i="5"/>
  <c r="I358" i="5"/>
  <c r="G358" i="5"/>
  <c r="C358" i="5"/>
  <c r="B358" i="5"/>
  <c r="BN357" i="5"/>
  <c r="BN358" i="5" s="1"/>
  <c r="BM357" i="5"/>
  <c r="BL357" i="5"/>
  <c r="BK357" i="5"/>
  <c r="BK360" i="5" s="1"/>
  <c r="BJ357" i="5"/>
  <c r="BI357" i="5"/>
  <c r="BI362" i="5" s="1"/>
  <c r="BH357" i="5"/>
  <c r="BH362" i="5" s="1"/>
  <c r="BG357" i="5"/>
  <c r="BF357" i="5"/>
  <c r="BE357" i="5"/>
  <c r="BD357" i="5"/>
  <c r="BC357" i="5"/>
  <c r="BC360" i="5" s="1"/>
  <c r="BB357" i="5"/>
  <c r="BA357" i="5"/>
  <c r="BA360" i="5" s="1"/>
  <c r="AZ357" i="5"/>
  <c r="AZ362" i="5" s="1"/>
  <c r="AY357" i="5"/>
  <c r="AY360" i="5" s="1"/>
  <c r="AX357" i="5"/>
  <c r="AW357" i="5"/>
  <c r="AV357" i="5"/>
  <c r="AU357" i="5"/>
  <c r="AU360" i="5" s="1"/>
  <c r="AT357" i="5"/>
  <c r="AT361" i="5" s="1"/>
  <c r="AS357" i="5"/>
  <c r="AS359" i="5" s="1"/>
  <c r="AR357" i="5"/>
  <c r="AR362" i="5" s="1"/>
  <c r="AQ357" i="5"/>
  <c r="AQ359" i="5" s="1"/>
  <c r="AP357" i="5"/>
  <c r="AP359" i="5" s="1"/>
  <c r="AO357" i="5"/>
  <c r="AN357" i="5"/>
  <c r="AM357" i="5"/>
  <c r="AM360" i="5" s="1"/>
  <c r="AL357" i="5"/>
  <c r="AK357" i="5"/>
  <c r="AK360" i="5" s="1"/>
  <c r="AJ357" i="5"/>
  <c r="AJ362" i="5" s="1"/>
  <c r="AI357" i="5"/>
  <c r="AI360" i="5" s="1"/>
  <c r="AH357" i="5"/>
  <c r="AG357" i="5"/>
  <c r="AF357" i="5"/>
  <c r="AE357" i="5"/>
  <c r="AE360" i="5" s="1"/>
  <c r="AD357" i="5"/>
  <c r="AC357" i="5"/>
  <c r="AC360" i="5" s="1"/>
  <c r="AB357" i="5"/>
  <c r="AB362" i="5" s="1"/>
  <c r="AA357" i="5"/>
  <c r="Z357" i="5"/>
  <c r="Y357" i="5"/>
  <c r="X357" i="5"/>
  <c r="W357" i="5"/>
  <c r="W360" i="5" s="1"/>
  <c r="V357" i="5"/>
  <c r="U357" i="5"/>
  <c r="U362" i="5" s="1"/>
  <c r="T357" i="5"/>
  <c r="T362" i="5" s="1"/>
  <c r="S357" i="5"/>
  <c r="S359" i="5" s="1"/>
  <c r="R357" i="5"/>
  <c r="R359" i="5" s="1"/>
  <c r="Q357" i="5"/>
  <c r="P357" i="5"/>
  <c r="O357" i="5"/>
  <c r="O360" i="5" s="1"/>
  <c r="N357" i="5"/>
  <c r="M357" i="5"/>
  <c r="M360" i="5" s="1"/>
  <c r="L357" i="5"/>
  <c r="L362" i="5" s="1"/>
  <c r="K357" i="5"/>
  <c r="K360" i="5" s="1"/>
  <c r="J357" i="5"/>
  <c r="J358" i="5" s="1"/>
  <c r="I357" i="5"/>
  <c r="H357" i="5"/>
  <c r="G357" i="5"/>
  <c r="G360" i="5" s="1"/>
  <c r="F357" i="5"/>
  <c r="C357" i="5"/>
  <c r="B357" i="5"/>
  <c r="C356" i="5"/>
  <c r="B356" i="5"/>
  <c r="BL355" i="5"/>
  <c r="BK355" i="5"/>
  <c r="BJ355" i="5"/>
  <c r="BH355" i="5"/>
  <c r="BD355" i="5"/>
  <c r="BC355" i="5"/>
  <c r="BB355" i="5"/>
  <c r="AZ355" i="5"/>
  <c r="AV355" i="5"/>
  <c r="AU355" i="5"/>
  <c r="AT355" i="5"/>
  <c r="AR355" i="5"/>
  <c r="AN355" i="5"/>
  <c r="AM355" i="5"/>
  <c r="AL355" i="5"/>
  <c r="AJ355" i="5"/>
  <c r="AF355" i="5"/>
  <c r="AE355" i="5"/>
  <c r="AD355" i="5"/>
  <c r="AB355" i="5"/>
  <c r="X355" i="5"/>
  <c r="W355" i="5"/>
  <c r="V355" i="5"/>
  <c r="T355" i="5"/>
  <c r="P355" i="5"/>
  <c r="O355" i="5"/>
  <c r="N355" i="5"/>
  <c r="L355" i="5"/>
  <c r="H355" i="5"/>
  <c r="G355" i="5"/>
  <c r="F355" i="5"/>
  <c r="C355" i="5"/>
  <c r="B355" i="5"/>
  <c r="BK354" i="5"/>
  <c r="BJ354" i="5"/>
  <c r="BI354" i="5"/>
  <c r="BC354" i="5"/>
  <c r="BB354" i="5"/>
  <c r="BA354" i="5"/>
  <c r="AU354" i="5"/>
  <c r="AT354" i="5"/>
  <c r="AS354" i="5"/>
  <c r="AM354" i="5"/>
  <c r="AL354" i="5"/>
  <c r="AK354" i="5"/>
  <c r="AE354" i="5"/>
  <c r="AD354" i="5"/>
  <c r="AC354" i="5"/>
  <c r="W354" i="5"/>
  <c r="V354" i="5"/>
  <c r="U354" i="5"/>
  <c r="O354" i="5"/>
  <c r="N354" i="5"/>
  <c r="M354" i="5"/>
  <c r="G354" i="5"/>
  <c r="F354" i="5"/>
  <c r="C354" i="5"/>
  <c r="B354" i="5"/>
  <c r="BJ353" i="5"/>
  <c r="BI353" i="5"/>
  <c r="BH353" i="5"/>
  <c r="BB353" i="5"/>
  <c r="BA353" i="5"/>
  <c r="AZ353" i="5"/>
  <c r="AT353" i="5"/>
  <c r="AS353" i="5"/>
  <c r="AR353" i="5"/>
  <c r="AL353" i="5"/>
  <c r="AK353" i="5"/>
  <c r="AJ353" i="5"/>
  <c r="AD353" i="5"/>
  <c r="AC353" i="5"/>
  <c r="AB353" i="5"/>
  <c r="V353" i="5"/>
  <c r="U353" i="5"/>
  <c r="T353" i="5"/>
  <c r="N353" i="5"/>
  <c r="M353" i="5"/>
  <c r="L353" i="5"/>
  <c r="F353" i="5"/>
  <c r="C353" i="5"/>
  <c r="B353" i="5"/>
  <c r="BI352" i="5"/>
  <c r="BH352" i="5"/>
  <c r="BA352" i="5"/>
  <c r="AZ352" i="5"/>
  <c r="AS352" i="5"/>
  <c r="AR352" i="5"/>
  <c r="AK352" i="5"/>
  <c r="AJ352" i="5"/>
  <c r="AC352" i="5"/>
  <c r="AB352" i="5"/>
  <c r="U352" i="5"/>
  <c r="T352" i="5"/>
  <c r="M352" i="5"/>
  <c r="L352" i="5"/>
  <c r="C352" i="5"/>
  <c r="B352" i="5"/>
  <c r="BL351" i="5"/>
  <c r="BJ351" i="5"/>
  <c r="BH351" i="5"/>
  <c r="BG351" i="5"/>
  <c r="BD351" i="5"/>
  <c r="BB351" i="5"/>
  <c r="AZ351" i="5"/>
  <c r="AV351" i="5"/>
  <c r="AT351" i="5"/>
  <c r="AR351" i="5"/>
  <c r="AQ351" i="5"/>
  <c r="AN351" i="5"/>
  <c r="AL351" i="5"/>
  <c r="AJ351" i="5"/>
  <c r="AF351" i="5"/>
  <c r="AD351" i="5"/>
  <c r="AB351" i="5"/>
  <c r="AA351" i="5"/>
  <c r="X351" i="5"/>
  <c r="V351" i="5"/>
  <c r="T351" i="5"/>
  <c r="P351" i="5"/>
  <c r="N351" i="5"/>
  <c r="L351" i="5"/>
  <c r="K351" i="5"/>
  <c r="H351" i="5"/>
  <c r="F351" i="5"/>
  <c r="C351" i="5"/>
  <c r="B351" i="5"/>
  <c r="BN350" i="5"/>
  <c r="BM350" i="5"/>
  <c r="BM351" i="5" s="1"/>
  <c r="BL350" i="5"/>
  <c r="BL352" i="5" s="1"/>
  <c r="BK350" i="5"/>
  <c r="BK351" i="5" s="1"/>
  <c r="BJ350" i="5"/>
  <c r="BJ352" i="5" s="1"/>
  <c r="BI350" i="5"/>
  <c r="BI355" i="5" s="1"/>
  <c r="BH350" i="5"/>
  <c r="BH354" i="5" s="1"/>
  <c r="BG350" i="5"/>
  <c r="BF350" i="5"/>
  <c r="BE350" i="5"/>
  <c r="BE351" i="5" s="1"/>
  <c r="BD350" i="5"/>
  <c r="BD352" i="5" s="1"/>
  <c r="BC350" i="5"/>
  <c r="BC351" i="5" s="1"/>
  <c r="BB350" i="5"/>
  <c r="BB352" i="5" s="1"/>
  <c r="BA350" i="5"/>
  <c r="BA355" i="5" s="1"/>
  <c r="AZ350" i="5"/>
  <c r="AZ354" i="5" s="1"/>
  <c r="AY350" i="5"/>
  <c r="AX350" i="5"/>
  <c r="AW350" i="5"/>
  <c r="AW351" i="5" s="1"/>
  <c r="AV350" i="5"/>
  <c r="AV352" i="5" s="1"/>
  <c r="AU350" i="5"/>
  <c r="AU351" i="5" s="1"/>
  <c r="AT350" i="5"/>
  <c r="AT352" i="5" s="1"/>
  <c r="AS350" i="5"/>
  <c r="AS355" i="5" s="1"/>
  <c r="AR350" i="5"/>
  <c r="AR354" i="5" s="1"/>
  <c r="AQ350" i="5"/>
  <c r="AP350" i="5"/>
  <c r="AO350" i="5"/>
  <c r="AO351" i="5" s="1"/>
  <c r="AN350" i="5"/>
  <c r="AN352" i="5" s="1"/>
  <c r="AM350" i="5"/>
  <c r="AM351" i="5" s="1"/>
  <c r="AL350" i="5"/>
  <c r="AL352" i="5" s="1"/>
  <c r="AK350" i="5"/>
  <c r="AK355" i="5" s="1"/>
  <c r="AJ350" i="5"/>
  <c r="AJ354" i="5" s="1"/>
  <c r="AI350" i="5"/>
  <c r="AH350" i="5"/>
  <c r="AG350" i="5"/>
  <c r="AG351" i="5" s="1"/>
  <c r="AF350" i="5"/>
  <c r="AF352" i="5" s="1"/>
  <c r="AE350" i="5"/>
  <c r="AE351" i="5" s="1"/>
  <c r="AD350" i="5"/>
  <c r="AD352" i="5" s="1"/>
  <c r="AC350" i="5"/>
  <c r="AC355" i="5" s="1"/>
  <c r="AB350" i="5"/>
  <c r="AB354" i="5" s="1"/>
  <c r="AA350" i="5"/>
  <c r="Z350" i="5"/>
  <c r="Y350" i="5"/>
  <c r="Y351" i="5" s="1"/>
  <c r="X350" i="5"/>
  <c r="X352" i="5" s="1"/>
  <c r="W350" i="5"/>
  <c r="W351" i="5" s="1"/>
  <c r="V350" i="5"/>
  <c r="V352" i="5" s="1"/>
  <c r="U350" i="5"/>
  <c r="U355" i="5" s="1"/>
  <c r="T350" i="5"/>
  <c r="T354" i="5" s="1"/>
  <c r="S350" i="5"/>
  <c r="R350" i="5"/>
  <c r="Q350" i="5"/>
  <c r="Q351" i="5" s="1"/>
  <c r="P350" i="5"/>
  <c r="P352" i="5" s="1"/>
  <c r="O350" i="5"/>
  <c r="O351" i="5" s="1"/>
  <c r="N350" i="5"/>
  <c r="N352" i="5" s="1"/>
  <c r="M350" i="5"/>
  <c r="M355" i="5" s="1"/>
  <c r="L350" i="5"/>
  <c r="L354" i="5" s="1"/>
  <c r="K350" i="5"/>
  <c r="J350" i="5"/>
  <c r="I350" i="5"/>
  <c r="I351" i="5" s="1"/>
  <c r="H350" i="5"/>
  <c r="H352" i="5" s="1"/>
  <c r="G350" i="5"/>
  <c r="G351" i="5" s="1"/>
  <c r="F350" i="5"/>
  <c r="F352" i="5" s="1"/>
  <c r="C350" i="5"/>
  <c r="B350" i="5"/>
  <c r="C349" i="5"/>
  <c r="B349" i="5"/>
  <c r="BN348" i="5"/>
  <c r="BL348" i="5"/>
  <c r="BH348" i="5"/>
  <c r="BG348" i="5"/>
  <c r="BF348" i="5"/>
  <c r="BD348" i="5"/>
  <c r="AZ348" i="5"/>
  <c r="AY348" i="5"/>
  <c r="AX348" i="5"/>
  <c r="AV348" i="5"/>
  <c r="AR348" i="5"/>
  <c r="AQ348" i="5"/>
  <c r="AP348" i="5"/>
  <c r="AN348" i="5"/>
  <c r="AJ348" i="5"/>
  <c r="AI348" i="5"/>
  <c r="AH348" i="5"/>
  <c r="AF348" i="5"/>
  <c r="AB348" i="5"/>
  <c r="AA348" i="5"/>
  <c r="Z348" i="5"/>
  <c r="X348" i="5"/>
  <c r="T348" i="5"/>
  <c r="S348" i="5"/>
  <c r="R348" i="5"/>
  <c r="P348" i="5"/>
  <c r="L348" i="5"/>
  <c r="K348" i="5"/>
  <c r="J348" i="5"/>
  <c r="H348" i="5"/>
  <c r="C348" i="5"/>
  <c r="B348" i="5"/>
  <c r="BN347" i="5"/>
  <c r="BM347" i="5"/>
  <c r="BG347" i="5"/>
  <c r="BF347" i="5"/>
  <c r="BE347" i="5"/>
  <c r="AY347" i="5"/>
  <c r="AX347" i="5"/>
  <c r="AW347" i="5"/>
  <c r="AQ347" i="5"/>
  <c r="AP347" i="5"/>
  <c r="AO347" i="5"/>
  <c r="AI347" i="5"/>
  <c r="AH347" i="5"/>
  <c r="AG347" i="5"/>
  <c r="AA347" i="5"/>
  <c r="Z347" i="5"/>
  <c r="Y347" i="5"/>
  <c r="S347" i="5"/>
  <c r="R347" i="5"/>
  <c r="Q347" i="5"/>
  <c r="K347" i="5"/>
  <c r="J347" i="5"/>
  <c r="I347" i="5"/>
  <c r="C347" i="5"/>
  <c r="B347" i="5"/>
  <c r="BN346" i="5"/>
  <c r="BM346" i="5"/>
  <c r="BL346" i="5"/>
  <c r="BF346" i="5"/>
  <c r="BE346" i="5"/>
  <c r="BD346" i="5"/>
  <c r="AX346" i="5"/>
  <c r="AW346" i="5"/>
  <c r="AV346" i="5"/>
  <c r="AP346" i="5"/>
  <c r="AO346" i="5"/>
  <c r="AN346" i="5"/>
  <c r="AH346" i="5"/>
  <c r="AG346" i="5"/>
  <c r="AF346" i="5"/>
  <c r="Z346" i="5"/>
  <c r="Y346" i="5"/>
  <c r="X346" i="5"/>
  <c r="R346" i="5"/>
  <c r="Q346" i="5"/>
  <c r="P346" i="5"/>
  <c r="J346" i="5"/>
  <c r="I346" i="5"/>
  <c r="H346" i="5"/>
  <c r="C346" i="5"/>
  <c r="B346" i="5"/>
  <c r="BM345" i="5"/>
  <c r="BL345" i="5"/>
  <c r="BE345" i="5"/>
  <c r="BD345" i="5"/>
  <c r="AW345" i="5"/>
  <c r="AV345" i="5"/>
  <c r="AO345" i="5"/>
  <c r="AN345" i="5"/>
  <c r="AG345" i="5"/>
  <c r="AF345" i="5"/>
  <c r="Y345" i="5"/>
  <c r="X345" i="5"/>
  <c r="Q345" i="5"/>
  <c r="P345" i="5"/>
  <c r="I345" i="5"/>
  <c r="H345" i="5"/>
  <c r="C345" i="5"/>
  <c r="B345" i="5"/>
  <c r="BN344" i="5"/>
  <c r="BL344" i="5"/>
  <c r="BK344" i="5"/>
  <c r="BH344" i="5"/>
  <c r="BF344" i="5"/>
  <c r="BD344" i="5"/>
  <c r="BC344" i="5"/>
  <c r="AZ344" i="5"/>
  <c r="AX344" i="5"/>
  <c r="AV344" i="5"/>
  <c r="AU344" i="5"/>
  <c r="AR344" i="5"/>
  <c r="AP344" i="5"/>
  <c r="AN344" i="5"/>
  <c r="AM344" i="5"/>
  <c r="AJ344" i="5"/>
  <c r="AH344" i="5"/>
  <c r="AF344" i="5"/>
  <c r="AE344" i="5"/>
  <c r="AB344" i="5"/>
  <c r="Z344" i="5"/>
  <c r="X344" i="5"/>
  <c r="W344" i="5"/>
  <c r="T344" i="5"/>
  <c r="R344" i="5"/>
  <c r="P344" i="5"/>
  <c r="O344" i="5"/>
  <c r="L344" i="5"/>
  <c r="J344" i="5"/>
  <c r="H344" i="5"/>
  <c r="G344" i="5"/>
  <c r="C344" i="5"/>
  <c r="B344" i="5"/>
  <c r="BN343" i="5"/>
  <c r="BN345" i="5" s="1"/>
  <c r="BM343" i="5"/>
  <c r="BM348" i="5" s="1"/>
  <c r="BL343" i="5"/>
  <c r="BL347" i="5" s="1"/>
  <c r="BK343" i="5"/>
  <c r="BJ343" i="5"/>
  <c r="BI343" i="5"/>
  <c r="BI344" i="5" s="1"/>
  <c r="BH343" i="5"/>
  <c r="BH345" i="5" s="1"/>
  <c r="BG343" i="5"/>
  <c r="BG344" i="5" s="1"/>
  <c r="BF343" i="5"/>
  <c r="BF345" i="5" s="1"/>
  <c r="BE343" i="5"/>
  <c r="BE348" i="5" s="1"/>
  <c r="BD343" i="5"/>
  <c r="BD347" i="5" s="1"/>
  <c r="BC343" i="5"/>
  <c r="BB343" i="5"/>
  <c r="BA343" i="5"/>
  <c r="BA344" i="5" s="1"/>
  <c r="AZ343" i="5"/>
  <c r="AZ345" i="5" s="1"/>
  <c r="AY343" i="5"/>
  <c r="AY344" i="5" s="1"/>
  <c r="AX343" i="5"/>
  <c r="AX345" i="5" s="1"/>
  <c r="AW343" i="5"/>
  <c r="AW348" i="5" s="1"/>
  <c r="AV343" i="5"/>
  <c r="AV347" i="5" s="1"/>
  <c r="AU343" i="5"/>
  <c r="AT343" i="5"/>
  <c r="AS343" i="5"/>
  <c r="AS344" i="5" s="1"/>
  <c r="AR343" i="5"/>
  <c r="AR345" i="5" s="1"/>
  <c r="AQ343" i="5"/>
  <c r="AQ344" i="5" s="1"/>
  <c r="AP343" i="5"/>
  <c r="AP345" i="5" s="1"/>
  <c r="AO343" i="5"/>
  <c r="AO348" i="5" s="1"/>
  <c r="AN343" i="5"/>
  <c r="AN347" i="5" s="1"/>
  <c r="AM343" i="5"/>
  <c r="AL343" i="5"/>
  <c r="AK343" i="5"/>
  <c r="AK344" i="5" s="1"/>
  <c r="AJ343" i="5"/>
  <c r="AJ345" i="5" s="1"/>
  <c r="AI343" i="5"/>
  <c r="AI344" i="5" s="1"/>
  <c r="AH343" i="5"/>
  <c r="AH345" i="5" s="1"/>
  <c r="AG343" i="5"/>
  <c r="AG348" i="5" s="1"/>
  <c r="AF343" i="5"/>
  <c r="AF347" i="5" s="1"/>
  <c r="AE343" i="5"/>
  <c r="AD343" i="5"/>
  <c r="AC343" i="5"/>
  <c r="AC344" i="5" s="1"/>
  <c r="AB343" i="5"/>
  <c r="AB345" i="5" s="1"/>
  <c r="AA343" i="5"/>
  <c r="AA344" i="5" s="1"/>
  <c r="Z343" i="5"/>
  <c r="Z345" i="5" s="1"/>
  <c r="Y343" i="5"/>
  <c r="Y348" i="5" s="1"/>
  <c r="X343" i="5"/>
  <c r="X347" i="5" s="1"/>
  <c r="W343" i="5"/>
  <c r="V343" i="5"/>
  <c r="U343" i="5"/>
  <c r="U344" i="5" s="1"/>
  <c r="T343" i="5"/>
  <c r="T345" i="5" s="1"/>
  <c r="S343" i="5"/>
  <c r="S344" i="5" s="1"/>
  <c r="R343" i="5"/>
  <c r="R345" i="5" s="1"/>
  <c r="Q343" i="5"/>
  <c r="Q348" i="5" s="1"/>
  <c r="P343" i="5"/>
  <c r="P347" i="5" s="1"/>
  <c r="O343" i="5"/>
  <c r="N343" i="5"/>
  <c r="M343" i="5"/>
  <c r="M344" i="5" s="1"/>
  <c r="L343" i="5"/>
  <c r="L345" i="5" s="1"/>
  <c r="K343" i="5"/>
  <c r="K344" i="5" s="1"/>
  <c r="J343" i="5"/>
  <c r="J345" i="5" s="1"/>
  <c r="I343" i="5"/>
  <c r="I348" i="5" s="1"/>
  <c r="H343" i="5"/>
  <c r="H347" i="5" s="1"/>
  <c r="G343" i="5"/>
  <c r="F343" i="5"/>
  <c r="C343" i="5"/>
  <c r="B343" i="5"/>
  <c r="C342" i="5"/>
  <c r="B342" i="5"/>
  <c r="BL341" i="5"/>
  <c r="BK341" i="5"/>
  <c r="BJ341" i="5"/>
  <c r="BH341" i="5"/>
  <c r="BD341" i="5"/>
  <c r="BC341" i="5"/>
  <c r="BB341" i="5"/>
  <c r="AZ341" i="5"/>
  <c r="AV341" i="5"/>
  <c r="AT341" i="5"/>
  <c r="AR341" i="5"/>
  <c r="AN341" i="5"/>
  <c r="AL341" i="5"/>
  <c r="AJ341" i="5"/>
  <c r="AF341" i="5"/>
  <c r="AD341" i="5"/>
  <c r="AB341" i="5"/>
  <c r="X341" i="5"/>
  <c r="W341" i="5"/>
  <c r="V341" i="5"/>
  <c r="T341" i="5"/>
  <c r="P341" i="5"/>
  <c r="N341" i="5"/>
  <c r="L341" i="5"/>
  <c r="H341" i="5"/>
  <c r="G341" i="5"/>
  <c r="F341" i="5"/>
  <c r="C341" i="5"/>
  <c r="B341" i="5"/>
  <c r="BK340" i="5"/>
  <c r="BJ340" i="5"/>
  <c r="BI340" i="5"/>
  <c r="BC340" i="5"/>
  <c r="BB340" i="5"/>
  <c r="BA340" i="5"/>
  <c r="AT340" i="5"/>
  <c r="AS340" i="5"/>
  <c r="AL340" i="5"/>
  <c r="AK340" i="5"/>
  <c r="AD340" i="5"/>
  <c r="AC340" i="5"/>
  <c r="V340" i="5"/>
  <c r="U340" i="5"/>
  <c r="O340" i="5"/>
  <c r="N340" i="5"/>
  <c r="M340" i="5"/>
  <c r="F340" i="5"/>
  <c r="C340" i="5"/>
  <c r="B340" i="5"/>
  <c r="BJ339" i="5"/>
  <c r="BI339" i="5"/>
  <c r="BH339" i="5"/>
  <c r="BG339" i="5"/>
  <c r="BB339" i="5"/>
  <c r="BA339" i="5"/>
  <c r="AZ339" i="5"/>
  <c r="AY339" i="5"/>
  <c r="AT339" i="5"/>
  <c r="AS339" i="5"/>
  <c r="AR339" i="5"/>
  <c r="AQ339" i="5"/>
  <c r="AL339" i="5"/>
  <c r="AK339" i="5"/>
  <c r="AJ339" i="5"/>
  <c r="AI339" i="5"/>
  <c r="AD339" i="5"/>
  <c r="AC339" i="5"/>
  <c r="AB339" i="5"/>
  <c r="AA339" i="5"/>
  <c r="V339" i="5"/>
  <c r="U339" i="5"/>
  <c r="T339" i="5"/>
  <c r="S339" i="5"/>
  <c r="N339" i="5"/>
  <c r="M339" i="5"/>
  <c r="L339" i="5"/>
  <c r="K339" i="5"/>
  <c r="F339" i="5"/>
  <c r="C339" i="5"/>
  <c r="B339" i="5"/>
  <c r="BI338" i="5"/>
  <c r="BH338" i="5"/>
  <c r="BG338" i="5"/>
  <c r="BF338" i="5"/>
  <c r="BA338" i="5"/>
  <c r="AZ338" i="5"/>
  <c r="AY338" i="5"/>
  <c r="AS338" i="5"/>
  <c r="AR338" i="5"/>
  <c r="AQ338" i="5"/>
  <c r="AP338" i="5"/>
  <c r="AK338" i="5"/>
  <c r="AJ338" i="5"/>
  <c r="AI338" i="5"/>
  <c r="AC338" i="5"/>
  <c r="AB338" i="5"/>
  <c r="AA338" i="5"/>
  <c r="Z338" i="5"/>
  <c r="U338" i="5"/>
  <c r="T338" i="5"/>
  <c r="S338" i="5"/>
  <c r="M338" i="5"/>
  <c r="L338" i="5"/>
  <c r="K338" i="5"/>
  <c r="J338" i="5"/>
  <c r="C338" i="5"/>
  <c r="B338" i="5"/>
  <c r="BJ337" i="5"/>
  <c r="BH337" i="5"/>
  <c r="BG337" i="5"/>
  <c r="BF337" i="5"/>
  <c r="BE337" i="5"/>
  <c r="BB337" i="5"/>
  <c r="AZ337" i="5"/>
  <c r="AY337" i="5"/>
  <c r="AW337" i="5"/>
  <c r="AT337" i="5"/>
  <c r="AR337" i="5"/>
  <c r="AQ337" i="5"/>
  <c r="AO337" i="5"/>
  <c r="AL337" i="5"/>
  <c r="AJ337" i="5"/>
  <c r="AI337" i="5"/>
  <c r="AG337" i="5"/>
  <c r="AD337" i="5"/>
  <c r="AB337" i="5"/>
  <c r="AA337" i="5"/>
  <c r="V337" i="5"/>
  <c r="T337" i="5"/>
  <c r="S337" i="5"/>
  <c r="N337" i="5"/>
  <c r="L337" i="5"/>
  <c r="J337" i="5"/>
  <c r="I337" i="5"/>
  <c r="F337" i="5"/>
  <c r="C337" i="5"/>
  <c r="B337" i="5"/>
  <c r="BN336" i="5"/>
  <c r="BN338" i="5" s="1"/>
  <c r="BM336" i="5"/>
  <c r="BL336" i="5"/>
  <c r="BK336" i="5"/>
  <c r="BK337" i="5" s="1"/>
  <c r="BJ336" i="5"/>
  <c r="BJ338" i="5" s="1"/>
  <c r="BI336" i="5"/>
  <c r="BI341" i="5" s="1"/>
  <c r="BH336" i="5"/>
  <c r="BH340" i="5" s="1"/>
  <c r="BG336" i="5"/>
  <c r="BF336" i="5"/>
  <c r="BE336" i="5"/>
  <c r="BD336" i="5"/>
  <c r="BC336" i="5"/>
  <c r="BC337" i="5" s="1"/>
  <c r="BB336" i="5"/>
  <c r="BB338" i="5" s="1"/>
  <c r="BA336" i="5"/>
  <c r="BA341" i="5" s="1"/>
  <c r="AZ336" i="5"/>
  <c r="AZ340" i="5" s="1"/>
  <c r="AY336" i="5"/>
  <c r="AX336" i="5"/>
  <c r="AX338" i="5" s="1"/>
  <c r="AW336" i="5"/>
  <c r="AV336" i="5"/>
  <c r="AU336" i="5"/>
  <c r="AT336" i="5"/>
  <c r="AT338" i="5" s="1"/>
  <c r="AS336" i="5"/>
  <c r="AS341" i="5" s="1"/>
  <c r="AR336" i="5"/>
  <c r="AR340" i="5" s="1"/>
  <c r="AQ336" i="5"/>
  <c r="AP336" i="5"/>
  <c r="AO336" i="5"/>
  <c r="AN336" i="5"/>
  <c r="AM336" i="5"/>
  <c r="AL336" i="5"/>
  <c r="AL338" i="5" s="1"/>
  <c r="AK336" i="5"/>
  <c r="AK341" i="5" s="1"/>
  <c r="AJ336" i="5"/>
  <c r="AJ340" i="5" s="1"/>
  <c r="AI336" i="5"/>
  <c r="AH336" i="5"/>
  <c r="AH338" i="5" s="1"/>
  <c r="AG336" i="5"/>
  <c r="AF336" i="5"/>
  <c r="AE336" i="5"/>
  <c r="AE340" i="5" s="1"/>
  <c r="AD336" i="5"/>
  <c r="AD338" i="5" s="1"/>
  <c r="AC336" i="5"/>
  <c r="AC341" i="5" s="1"/>
  <c r="AB336" i="5"/>
  <c r="AB340" i="5" s="1"/>
  <c r="AA336" i="5"/>
  <c r="Z336" i="5"/>
  <c r="Z337" i="5" s="1"/>
  <c r="Y336" i="5"/>
  <c r="Y337" i="5" s="1"/>
  <c r="X336" i="5"/>
  <c r="W336" i="5"/>
  <c r="V336" i="5"/>
  <c r="V338" i="5" s="1"/>
  <c r="U336" i="5"/>
  <c r="U341" i="5" s="1"/>
  <c r="T336" i="5"/>
  <c r="T340" i="5" s="1"/>
  <c r="S336" i="5"/>
  <c r="R336" i="5"/>
  <c r="R338" i="5" s="1"/>
  <c r="Q336" i="5"/>
  <c r="P336" i="5"/>
  <c r="O336" i="5"/>
  <c r="N336" i="5"/>
  <c r="N338" i="5" s="1"/>
  <c r="M336" i="5"/>
  <c r="M341" i="5" s="1"/>
  <c r="L336" i="5"/>
  <c r="L340" i="5" s="1"/>
  <c r="K336" i="5"/>
  <c r="K337" i="5" s="1"/>
  <c r="J336" i="5"/>
  <c r="I336" i="5"/>
  <c r="H336" i="5"/>
  <c r="G336" i="5"/>
  <c r="F336" i="5"/>
  <c r="F338" i="5" s="1"/>
  <c r="C336" i="5"/>
  <c r="B336" i="5"/>
  <c r="C335" i="5"/>
  <c r="B335" i="5"/>
  <c r="BC334" i="5"/>
  <c r="AX334" i="5"/>
  <c r="AU334" i="5"/>
  <c r="AO334" i="5"/>
  <c r="AM334" i="5"/>
  <c r="AA334" i="5"/>
  <c r="Z334" i="5"/>
  <c r="Y334" i="5"/>
  <c r="X334" i="5"/>
  <c r="P334" i="5"/>
  <c r="O334" i="5"/>
  <c r="K334" i="5"/>
  <c r="J334" i="5"/>
  <c r="H334" i="5"/>
  <c r="G334" i="5"/>
  <c r="C334" i="5"/>
  <c r="B334" i="5"/>
  <c r="BD333" i="5"/>
  <c r="BC333" i="5"/>
  <c r="BA333" i="5"/>
  <c r="AU333" i="5"/>
  <c r="AS333" i="5"/>
  <c r="AM333" i="5"/>
  <c r="AG333" i="5"/>
  <c r="AE333" i="5"/>
  <c r="Q333" i="5"/>
  <c r="P333" i="5"/>
  <c r="H333" i="5"/>
  <c r="G333" i="5"/>
  <c r="F333" i="5"/>
  <c r="C333" i="5"/>
  <c r="B333" i="5"/>
  <c r="BC332" i="5"/>
  <c r="AZ332" i="5"/>
  <c r="AU332" i="5"/>
  <c r="AJ332" i="5"/>
  <c r="AA332" i="5"/>
  <c r="W332" i="5"/>
  <c r="U332" i="5"/>
  <c r="G332" i="5"/>
  <c r="C332" i="5"/>
  <c r="B332" i="5"/>
  <c r="BC331" i="5"/>
  <c r="BA331" i="5"/>
  <c r="AX331" i="5"/>
  <c r="AU331" i="5"/>
  <c r="AM331" i="5"/>
  <c r="AJ331" i="5"/>
  <c r="AH331" i="5"/>
  <c r="AC331" i="5"/>
  <c r="Z331" i="5"/>
  <c r="W331" i="5"/>
  <c r="U331" i="5"/>
  <c r="R331" i="5"/>
  <c r="O331" i="5"/>
  <c r="L331" i="5"/>
  <c r="G331" i="5"/>
  <c r="C331" i="5"/>
  <c r="B331" i="5"/>
  <c r="BD330" i="5"/>
  <c r="BC330" i="5"/>
  <c r="AX330" i="5"/>
  <c r="AV330" i="5"/>
  <c r="AU330" i="5"/>
  <c r="AS330" i="5"/>
  <c r="AK330" i="5"/>
  <c r="AH330" i="5"/>
  <c r="AE330" i="5"/>
  <c r="Z330" i="5"/>
  <c r="X330" i="5"/>
  <c r="W330" i="5"/>
  <c r="Q330" i="5"/>
  <c r="O330" i="5"/>
  <c r="M330" i="5"/>
  <c r="J330" i="5"/>
  <c r="H330" i="5"/>
  <c r="G330" i="5"/>
  <c r="C330" i="5"/>
  <c r="B330" i="5"/>
  <c r="BE329" i="5"/>
  <c r="BE332" i="5" s="1"/>
  <c r="BD329" i="5"/>
  <c r="BD334" i="5" s="1"/>
  <c r="BC329" i="5"/>
  <c r="BB329" i="5"/>
  <c r="BA329" i="5"/>
  <c r="BA334" i="5" s="1"/>
  <c r="AZ329" i="5"/>
  <c r="AY329" i="5"/>
  <c r="AY333" i="5" s="1"/>
  <c r="AX329" i="5"/>
  <c r="AW329" i="5"/>
  <c r="AW332" i="5" s="1"/>
  <c r="AV329" i="5"/>
  <c r="AV333" i="5" s="1"/>
  <c r="AU329" i="5"/>
  <c r="AT329" i="5"/>
  <c r="AS329" i="5"/>
  <c r="AS334" i="5" s="1"/>
  <c r="AR329" i="5"/>
  <c r="AQ329" i="5"/>
  <c r="AQ333" i="5" s="1"/>
  <c r="AP329" i="5"/>
  <c r="AP334" i="5" s="1"/>
  <c r="AO329" i="5"/>
  <c r="AO332" i="5" s="1"/>
  <c r="AN329" i="5"/>
  <c r="AN334" i="5" s="1"/>
  <c r="AM329" i="5"/>
  <c r="AM332" i="5" s="1"/>
  <c r="AL329" i="5"/>
  <c r="AL332" i="5" s="1"/>
  <c r="AK329" i="5"/>
  <c r="AK334" i="5" s="1"/>
  <c r="AJ329" i="5"/>
  <c r="AI329" i="5"/>
  <c r="AI333" i="5" s="1"/>
  <c r="AH329" i="5"/>
  <c r="AG329" i="5"/>
  <c r="AG332" i="5" s="1"/>
  <c r="AF329" i="5"/>
  <c r="AF333" i="5" s="1"/>
  <c r="AE329" i="5"/>
  <c r="AE332" i="5" s="1"/>
  <c r="AD329" i="5"/>
  <c r="AC329" i="5"/>
  <c r="AC334" i="5" s="1"/>
  <c r="AB329" i="5"/>
  <c r="AA329" i="5"/>
  <c r="AA333" i="5" s="1"/>
  <c r="Z329" i="5"/>
  <c r="Y329" i="5"/>
  <c r="Y332" i="5" s="1"/>
  <c r="X329" i="5"/>
  <c r="W329" i="5"/>
  <c r="W334" i="5" s="1"/>
  <c r="V329" i="5"/>
  <c r="U329" i="5"/>
  <c r="U334" i="5" s="1"/>
  <c r="T329" i="5"/>
  <c r="S329" i="5"/>
  <c r="S333" i="5" s="1"/>
  <c r="R329" i="5"/>
  <c r="R334" i="5" s="1"/>
  <c r="Q329" i="5"/>
  <c r="Q332" i="5" s="1"/>
  <c r="P329" i="5"/>
  <c r="P330" i="5" s="1"/>
  <c r="O329" i="5"/>
  <c r="O333" i="5" s="1"/>
  <c r="N329" i="5"/>
  <c r="N332" i="5" s="1"/>
  <c r="M329" i="5"/>
  <c r="M334" i="5" s="1"/>
  <c r="L329" i="5"/>
  <c r="K329" i="5"/>
  <c r="K333" i="5" s="1"/>
  <c r="J329" i="5"/>
  <c r="I329" i="5"/>
  <c r="I334" i="5" s="1"/>
  <c r="H329" i="5"/>
  <c r="G329" i="5"/>
  <c r="F329" i="5"/>
  <c r="F330" i="5" s="1"/>
  <c r="C329" i="5"/>
  <c r="B329" i="5"/>
  <c r="C328" i="5"/>
  <c r="B328" i="5"/>
  <c r="BK327" i="5"/>
  <c r="BJ327" i="5"/>
  <c r="BH327" i="5"/>
  <c r="BB327" i="5"/>
  <c r="AZ327" i="5"/>
  <c r="AU327" i="5"/>
  <c r="AT327" i="5"/>
  <c r="AR327" i="5"/>
  <c r="AL327" i="5"/>
  <c r="AJ327" i="5"/>
  <c r="AE327" i="5"/>
  <c r="AD327" i="5"/>
  <c r="AB327" i="5"/>
  <c r="V327" i="5"/>
  <c r="T327" i="5"/>
  <c r="O327" i="5"/>
  <c r="N327" i="5"/>
  <c r="L327" i="5"/>
  <c r="F327" i="5"/>
  <c r="C327" i="5"/>
  <c r="B327" i="5"/>
  <c r="BM326" i="5"/>
  <c r="BJ326" i="5"/>
  <c r="BH326" i="5"/>
  <c r="BG326" i="5"/>
  <c r="BE326" i="5"/>
  <c r="BB326" i="5"/>
  <c r="AZ326" i="5"/>
  <c r="AY326" i="5"/>
  <c r="AW326" i="5"/>
  <c r="AT326" i="5"/>
  <c r="AR326" i="5"/>
  <c r="AQ326" i="5"/>
  <c r="AO326" i="5"/>
  <c r="AL326" i="5"/>
  <c r="AJ326" i="5"/>
  <c r="AI326" i="5"/>
  <c r="AG326" i="5"/>
  <c r="AD326" i="5"/>
  <c r="AB326" i="5"/>
  <c r="AA326" i="5"/>
  <c r="Y326" i="5"/>
  <c r="V326" i="5"/>
  <c r="T326" i="5"/>
  <c r="S326" i="5"/>
  <c r="Q326" i="5"/>
  <c r="N326" i="5"/>
  <c r="L326" i="5"/>
  <c r="K326" i="5"/>
  <c r="I326" i="5"/>
  <c r="F326" i="5"/>
  <c r="C326" i="5"/>
  <c r="B326" i="5"/>
  <c r="BI325" i="5"/>
  <c r="BG325" i="5"/>
  <c r="AY325" i="5"/>
  <c r="AQ325" i="5"/>
  <c r="AI325" i="5"/>
  <c r="AC325" i="5"/>
  <c r="AA325" i="5"/>
  <c r="S325" i="5"/>
  <c r="K325" i="5"/>
  <c r="C325" i="5"/>
  <c r="B325" i="5"/>
  <c r="BN324" i="5"/>
  <c r="BM324" i="5"/>
  <c r="BJ324" i="5"/>
  <c r="BH324" i="5"/>
  <c r="BG324" i="5"/>
  <c r="BE324" i="5"/>
  <c r="BB324" i="5"/>
  <c r="AZ324" i="5"/>
  <c r="AY324" i="5"/>
  <c r="AW324" i="5"/>
  <c r="AT324" i="5"/>
  <c r="AR324" i="5"/>
  <c r="AQ324" i="5"/>
  <c r="AP324" i="5"/>
  <c r="AO324" i="5"/>
  <c r="AL324" i="5"/>
  <c r="AJ324" i="5"/>
  <c r="AI324" i="5"/>
  <c r="AG324" i="5"/>
  <c r="AD324" i="5"/>
  <c r="AB324" i="5"/>
  <c r="AA324" i="5"/>
  <c r="Y324" i="5"/>
  <c r="V324" i="5"/>
  <c r="T324" i="5"/>
  <c r="S324" i="5"/>
  <c r="Q324" i="5"/>
  <c r="N324" i="5"/>
  <c r="L324" i="5"/>
  <c r="K324" i="5"/>
  <c r="I324" i="5"/>
  <c r="F324" i="5"/>
  <c r="C324" i="5"/>
  <c r="B324" i="5"/>
  <c r="BM323" i="5"/>
  <c r="BL323" i="5"/>
  <c r="BJ323" i="5"/>
  <c r="BG323" i="5"/>
  <c r="BE323" i="5"/>
  <c r="BB323" i="5"/>
  <c r="AY323" i="5"/>
  <c r="AW323" i="5"/>
  <c r="AV323" i="5"/>
  <c r="AT323" i="5"/>
  <c r="AQ323" i="5"/>
  <c r="AO323" i="5"/>
  <c r="AL323" i="5"/>
  <c r="AI323" i="5"/>
  <c r="AG323" i="5"/>
  <c r="AF323" i="5"/>
  <c r="AD323" i="5"/>
  <c r="AA323" i="5"/>
  <c r="Y323" i="5"/>
  <c r="V323" i="5"/>
  <c r="S323" i="5"/>
  <c r="Q323" i="5"/>
  <c r="P323" i="5"/>
  <c r="N323" i="5"/>
  <c r="K323" i="5"/>
  <c r="I323" i="5"/>
  <c r="F323" i="5"/>
  <c r="C323" i="5"/>
  <c r="B323" i="5"/>
  <c r="BN322" i="5"/>
  <c r="BM322" i="5"/>
  <c r="BM325" i="5" s="1"/>
  <c r="BL322" i="5"/>
  <c r="BK322" i="5"/>
  <c r="BJ322" i="5"/>
  <c r="BJ325" i="5" s="1"/>
  <c r="BI322" i="5"/>
  <c r="BH322" i="5"/>
  <c r="BH323" i="5" s="1"/>
  <c r="BG322" i="5"/>
  <c r="BG327" i="5" s="1"/>
  <c r="BF322" i="5"/>
  <c r="BF324" i="5" s="1"/>
  <c r="BE322" i="5"/>
  <c r="BE325" i="5" s="1"/>
  <c r="BD322" i="5"/>
  <c r="BD323" i="5" s="1"/>
  <c r="BC322" i="5"/>
  <c r="BB322" i="5"/>
  <c r="BB325" i="5" s="1"/>
  <c r="BA322" i="5"/>
  <c r="AZ322" i="5"/>
  <c r="AZ323" i="5" s="1"/>
  <c r="AY322" i="5"/>
  <c r="AY327" i="5" s="1"/>
  <c r="AX322" i="5"/>
  <c r="AX324" i="5" s="1"/>
  <c r="AW322" i="5"/>
  <c r="AW325" i="5" s="1"/>
  <c r="AV322" i="5"/>
  <c r="AU322" i="5"/>
  <c r="AT322" i="5"/>
  <c r="AT325" i="5" s="1"/>
  <c r="AS322" i="5"/>
  <c r="AR322" i="5"/>
  <c r="AR323" i="5" s="1"/>
  <c r="AQ322" i="5"/>
  <c r="AQ327" i="5" s="1"/>
  <c r="AP322" i="5"/>
  <c r="AO322" i="5"/>
  <c r="AO325" i="5" s="1"/>
  <c r="AN322" i="5"/>
  <c r="AN323" i="5" s="1"/>
  <c r="AM322" i="5"/>
  <c r="AL322" i="5"/>
  <c r="AL325" i="5" s="1"/>
  <c r="AK322" i="5"/>
  <c r="AJ322" i="5"/>
  <c r="AJ323" i="5" s="1"/>
  <c r="AI322" i="5"/>
  <c r="AI327" i="5" s="1"/>
  <c r="AH322" i="5"/>
  <c r="AH324" i="5" s="1"/>
  <c r="AG322" i="5"/>
  <c r="AG325" i="5" s="1"/>
  <c r="AF322" i="5"/>
  <c r="AE322" i="5"/>
  <c r="AD322" i="5"/>
  <c r="AD325" i="5" s="1"/>
  <c r="AC322" i="5"/>
  <c r="AB322" i="5"/>
  <c r="AB323" i="5" s="1"/>
  <c r="AA322" i="5"/>
  <c r="AA327" i="5" s="1"/>
  <c r="Z322" i="5"/>
  <c r="Y322" i="5"/>
  <c r="Y325" i="5" s="1"/>
  <c r="X322" i="5"/>
  <c r="X323" i="5" s="1"/>
  <c r="W322" i="5"/>
  <c r="V322" i="5"/>
  <c r="V325" i="5" s="1"/>
  <c r="U322" i="5"/>
  <c r="T322" i="5"/>
  <c r="T323" i="5" s="1"/>
  <c r="S322" i="5"/>
  <c r="S327" i="5" s="1"/>
  <c r="R322" i="5"/>
  <c r="R324" i="5" s="1"/>
  <c r="Q322" i="5"/>
  <c r="Q325" i="5" s="1"/>
  <c r="P322" i="5"/>
  <c r="O322" i="5"/>
  <c r="N322" i="5"/>
  <c r="N325" i="5" s="1"/>
  <c r="M322" i="5"/>
  <c r="L322" i="5"/>
  <c r="L323" i="5" s="1"/>
  <c r="K322" i="5"/>
  <c r="K327" i="5" s="1"/>
  <c r="J322" i="5"/>
  <c r="J324" i="5" s="1"/>
  <c r="I322" i="5"/>
  <c r="I325" i="5" s="1"/>
  <c r="H322" i="5"/>
  <c r="H323" i="5" s="1"/>
  <c r="G322" i="5"/>
  <c r="F322" i="5"/>
  <c r="F325" i="5" s="1"/>
  <c r="C322" i="5"/>
  <c r="B322" i="5"/>
  <c r="C321" i="5"/>
  <c r="B321" i="5"/>
  <c r="C320" i="5"/>
  <c r="B320" i="5"/>
  <c r="BN319" i="5"/>
  <c r="BG319" i="5"/>
  <c r="BF319" i="5"/>
  <c r="AY319" i="5"/>
  <c r="AX319" i="5"/>
  <c r="AQ319" i="5"/>
  <c r="AP319" i="5"/>
  <c r="AI319" i="5"/>
  <c r="AH319" i="5"/>
  <c r="AA319" i="5"/>
  <c r="Z319" i="5"/>
  <c r="S319" i="5"/>
  <c r="R319" i="5"/>
  <c r="K319" i="5"/>
  <c r="J319" i="5"/>
  <c r="C319" i="5"/>
  <c r="B319" i="5"/>
  <c r="BN318" i="5"/>
  <c r="BM318" i="5"/>
  <c r="BK318" i="5"/>
  <c r="BH318" i="5"/>
  <c r="BF318" i="5"/>
  <c r="BE318" i="5"/>
  <c r="BC318" i="5"/>
  <c r="AZ318" i="5"/>
  <c r="AX318" i="5"/>
  <c r="AW318" i="5"/>
  <c r="AU318" i="5"/>
  <c r="AR318" i="5"/>
  <c r="AP318" i="5"/>
  <c r="AO318" i="5"/>
  <c r="AM318" i="5"/>
  <c r="AJ318" i="5"/>
  <c r="AH318" i="5"/>
  <c r="AG318" i="5"/>
  <c r="AE318" i="5"/>
  <c r="AB318" i="5"/>
  <c r="Z318" i="5"/>
  <c r="Y318" i="5"/>
  <c r="W318" i="5"/>
  <c r="T318" i="5"/>
  <c r="R318" i="5"/>
  <c r="Q318" i="5"/>
  <c r="O318" i="5"/>
  <c r="L318" i="5"/>
  <c r="J318" i="5"/>
  <c r="I318" i="5"/>
  <c r="G318" i="5"/>
  <c r="C318" i="5"/>
  <c r="B318" i="5"/>
  <c r="BM317" i="5"/>
  <c r="BJ317" i="5"/>
  <c r="BG317" i="5"/>
  <c r="BE317" i="5"/>
  <c r="AW317" i="5"/>
  <c r="AT317" i="5"/>
  <c r="AQ317" i="5"/>
  <c r="AO317" i="5"/>
  <c r="AG317" i="5"/>
  <c r="AD317" i="5"/>
  <c r="AA317" i="5"/>
  <c r="Y317" i="5"/>
  <c r="Q317" i="5"/>
  <c r="N317" i="5"/>
  <c r="K317" i="5"/>
  <c r="I317" i="5"/>
  <c r="C317" i="5"/>
  <c r="B317" i="5"/>
  <c r="BN316" i="5"/>
  <c r="BM316" i="5"/>
  <c r="BL316" i="5"/>
  <c r="BK316" i="5"/>
  <c r="BH316" i="5"/>
  <c r="BF316" i="5"/>
  <c r="BE316" i="5"/>
  <c r="BC316" i="5"/>
  <c r="BA316" i="5"/>
  <c r="AZ316" i="5"/>
  <c r="AX316" i="5"/>
  <c r="AW316" i="5"/>
  <c r="AU316" i="5"/>
  <c r="AR316" i="5"/>
  <c r="AP316" i="5"/>
  <c r="AO316" i="5"/>
  <c r="AM316" i="5"/>
  <c r="AJ316" i="5"/>
  <c r="AH316" i="5"/>
  <c r="AG316" i="5"/>
  <c r="AF316" i="5"/>
  <c r="AE316" i="5"/>
  <c r="AB316" i="5"/>
  <c r="Z316" i="5"/>
  <c r="Y316" i="5"/>
  <c r="W316" i="5"/>
  <c r="U316" i="5"/>
  <c r="T316" i="5"/>
  <c r="R316" i="5"/>
  <c r="Q316" i="5"/>
  <c r="O316" i="5"/>
  <c r="L316" i="5"/>
  <c r="J316" i="5"/>
  <c r="I316" i="5"/>
  <c r="G316" i="5"/>
  <c r="C316" i="5"/>
  <c r="B316" i="5"/>
  <c r="BM315" i="5"/>
  <c r="BK315" i="5"/>
  <c r="BJ315" i="5"/>
  <c r="BH315" i="5"/>
  <c r="BE315" i="5"/>
  <c r="BC315" i="5"/>
  <c r="AZ315" i="5"/>
  <c r="AW315" i="5"/>
  <c r="AU315" i="5"/>
  <c r="AT315" i="5"/>
  <c r="AR315" i="5"/>
  <c r="AO315" i="5"/>
  <c r="AM315" i="5"/>
  <c r="AJ315" i="5"/>
  <c r="AG315" i="5"/>
  <c r="AE315" i="5"/>
  <c r="AD315" i="5"/>
  <c r="AB315" i="5"/>
  <c r="Y315" i="5"/>
  <c r="W315" i="5"/>
  <c r="T315" i="5"/>
  <c r="Q315" i="5"/>
  <c r="O315" i="5"/>
  <c r="N315" i="5"/>
  <c r="L315" i="5"/>
  <c r="I315" i="5"/>
  <c r="G315" i="5"/>
  <c r="C315" i="5"/>
  <c r="B315" i="5"/>
  <c r="BN314" i="5"/>
  <c r="BN315" i="5" s="1"/>
  <c r="BM314" i="5"/>
  <c r="BM319" i="5" s="1"/>
  <c r="BL314" i="5"/>
  <c r="BL319" i="5" s="1"/>
  <c r="BK314" i="5"/>
  <c r="BK317" i="5" s="1"/>
  <c r="BJ314" i="5"/>
  <c r="BI314" i="5"/>
  <c r="BI319" i="5" s="1"/>
  <c r="BH314" i="5"/>
  <c r="BH317" i="5" s="1"/>
  <c r="BG314" i="5"/>
  <c r="BF314" i="5"/>
  <c r="BF315" i="5" s="1"/>
  <c r="BE314" i="5"/>
  <c r="BE319" i="5" s="1"/>
  <c r="BD314" i="5"/>
  <c r="BD317" i="5" s="1"/>
  <c r="BC314" i="5"/>
  <c r="BC317" i="5" s="1"/>
  <c r="BB314" i="5"/>
  <c r="BB315" i="5" s="1"/>
  <c r="BA314" i="5"/>
  <c r="AZ314" i="5"/>
  <c r="AZ317" i="5" s="1"/>
  <c r="AY314" i="5"/>
  <c r="AX314" i="5"/>
  <c r="AX315" i="5" s="1"/>
  <c r="AW314" i="5"/>
  <c r="AW319" i="5" s="1"/>
  <c r="AV314" i="5"/>
  <c r="AV316" i="5" s="1"/>
  <c r="AU314" i="5"/>
  <c r="AU317" i="5" s="1"/>
  <c r="AT314" i="5"/>
  <c r="AS314" i="5"/>
  <c r="AS319" i="5" s="1"/>
  <c r="AR314" i="5"/>
  <c r="AR317" i="5" s="1"/>
  <c r="AQ314" i="5"/>
  <c r="AP314" i="5"/>
  <c r="AP315" i="5" s="1"/>
  <c r="AO314" i="5"/>
  <c r="AO319" i="5" s="1"/>
  <c r="AN314" i="5"/>
  <c r="AN317" i="5" s="1"/>
  <c r="AM314" i="5"/>
  <c r="AM317" i="5" s="1"/>
  <c r="AL314" i="5"/>
  <c r="AL315" i="5" s="1"/>
  <c r="AK314" i="5"/>
  <c r="AJ314" i="5"/>
  <c r="AJ317" i="5" s="1"/>
  <c r="AI314" i="5"/>
  <c r="AH314" i="5"/>
  <c r="AH315" i="5" s="1"/>
  <c r="AG314" i="5"/>
  <c r="AG319" i="5" s="1"/>
  <c r="AF314" i="5"/>
  <c r="AF319" i="5" s="1"/>
  <c r="AE314" i="5"/>
  <c r="AE317" i="5" s="1"/>
  <c r="AD314" i="5"/>
  <c r="AC314" i="5"/>
  <c r="AC319" i="5" s="1"/>
  <c r="AB314" i="5"/>
  <c r="AB317" i="5" s="1"/>
  <c r="AA314" i="5"/>
  <c r="Z314" i="5"/>
  <c r="Z315" i="5" s="1"/>
  <c r="Y314" i="5"/>
  <c r="Y319" i="5" s="1"/>
  <c r="X314" i="5"/>
  <c r="X317" i="5" s="1"/>
  <c r="W314" i="5"/>
  <c r="W317" i="5" s="1"/>
  <c r="V314" i="5"/>
  <c r="V315" i="5" s="1"/>
  <c r="U314" i="5"/>
  <c r="T314" i="5"/>
  <c r="T317" i="5" s="1"/>
  <c r="S314" i="5"/>
  <c r="R314" i="5"/>
  <c r="R315" i="5" s="1"/>
  <c r="Q314" i="5"/>
  <c r="Q319" i="5" s="1"/>
  <c r="P314" i="5"/>
  <c r="P316" i="5" s="1"/>
  <c r="O314" i="5"/>
  <c r="O317" i="5" s="1"/>
  <c r="N314" i="5"/>
  <c r="M314" i="5"/>
  <c r="M319" i="5" s="1"/>
  <c r="L314" i="5"/>
  <c r="L317" i="5" s="1"/>
  <c r="K314" i="5"/>
  <c r="J314" i="5"/>
  <c r="J315" i="5" s="1"/>
  <c r="I314" i="5"/>
  <c r="I319" i="5" s="1"/>
  <c r="H314" i="5"/>
  <c r="H317" i="5" s="1"/>
  <c r="G314" i="5"/>
  <c r="G317" i="5" s="1"/>
  <c r="F314" i="5"/>
  <c r="F315" i="5" s="1"/>
  <c r="C314" i="5"/>
  <c r="B314" i="5"/>
  <c r="C313" i="5"/>
  <c r="B313" i="5"/>
  <c r="C312" i="5"/>
  <c r="B312" i="5"/>
  <c r="BL311" i="5"/>
  <c r="BD311" i="5"/>
  <c r="BB311" i="5"/>
  <c r="AV311" i="5"/>
  <c r="AN311" i="5"/>
  <c r="AF311" i="5"/>
  <c r="X311" i="5"/>
  <c r="P311" i="5"/>
  <c r="H311" i="5"/>
  <c r="F311" i="5"/>
  <c r="C311" i="5"/>
  <c r="B311" i="5"/>
  <c r="BN310" i="5"/>
  <c r="BK310" i="5"/>
  <c r="BF310" i="5"/>
  <c r="BD310" i="5"/>
  <c r="BC310" i="5"/>
  <c r="AX310" i="5"/>
  <c r="AU310" i="5"/>
  <c r="AS310" i="5"/>
  <c r="AR310" i="5"/>
  <c r="AP310" i="5"/>
  <c r="AM310" i="5"/>
  <c r="AH310" i="5"/>
  <c r="AF310" i="5"/>
  <c r="AE310" i="5"/>
  <c r="Z310" i="5"/>
  <c r="W310" i="5"/>
  <c r="T310" i="5"/>
  <c r="R310" i="5"/>
  <c r="Q310" i="5"/>
  <c r="O310" i="5"/>
  <c r="J310" i="5"/>
  <c r="I310" i="5"/>
  <c r="H310" i="5"/>
  <c r="G310" i="5"/>
  <c r="C310" i="5"/>
  <c r="B310" i="5"/>
  <c r="BM309" i="5"/>
  <c r="BK309" i="5"/>
  <c r="BJ309" i="5"/>
  <c r="BH309" i="5"/>
  <c r="BE309" i="5"/>
  <c r="BD309" i="5"/>
  <c r="BC309" i="5"/>
  <c r="AY309" i="5"/>
  <c r="AW309" i="5"/>
  <c r="AV309" i="5"/>
  <c r="AU309" i="5"/>
  <c r="AO309" i="5"/>
  <c r="AN309" i="5"/>
  <c r="AM309" i="5"/>
  <c r="AG309" i="5"/>
  <c r="AE309" i="5"/>
  <c r="AB309" i="5"/>
  <c r="Y309" i="5"/>
  <c r="X309" i="5"/>
  <c r="W309" i="5"/>
  <c r="S309" i="5"/>
  <c r="Q309" i="5"/>
  <c r="P309" i="5"/>
  <c r="O309" i="5"/>
  <c r="I309" i="5"/>
  <c r="H309" i="5"/>
  <c r="G309" i="5"/>
  <c r="C309" i="5"/>
  <c r="B309" i="5"/>
  <c r="BN308" i="5"/>
  <c r="BK308" i="5"/>
  <c r="BI308" i="5"/>
  <c r="BF308" i="5"/>
  <c r="BD308" i="5"/>
  <c r="BC308" i="5"/>
  <c r="AY308" i="5"/>
  <c r="AX308" i="5"/>
  <c r="AV308" i="5"/>
  <c r="AU308" i="5"/>
  <c r="AP308" i="5"/>
  <c r="AN308" i="5"/>
  <c r="AM308" i="5"/>
  <c r="AK308" i="5"/>
  <c r="AH308" i="5"/>
  <c r="AE308" i="5"/>
  <c r="AD308" i="5"/>
  <c r="AC308" i="5"/>
  <c r="Z308" i="5"/>
  <c r="X308" i="5"/>
  <c r="W308" i="5"/>
  <c r="S308" i="5"/>
  <c r="R308" i="5"/>
  <c r="P308" i="5"/>
  <c r="O308" i="5"/>
  <c r="J308" i="5"/>
  <c r="H308" i="5"/>
  <c r="G308" i="5"/>
  <c r="C308" i="5"/>
  <c r="B308" i="5"/>
  <c r="BN307" i="5"/>
  <c r="BK307" i="5"/>
  <c r="BJ307" i="5"/>
  <c r="BI307" i="5"/>
  <c r="BF307" i="5"/>
  <c r="BE307" i="5"/>
  <c r="BC307" i="5"/>
  <c r="AZ307" i="5"/>
  <c r="AX307" i="5"/>
  <c r="AW307" i="5"/>
  <c r="AU307" i="5"/>
  <c r="AP307" i="5"/>
  <c r="AO307" i="5"/>
  <c r="AM307" i="5"/>
  <c r="AK307" i="5"/>
  <c r="AH307" i="5"/>
  <c r="AE307" i="5"/>
  <c r="AD307" i="5"/>
  <c r="AC307" i="5"/>
  <c r="Z307" i="5"/>
  <c r="Y307" i="5"/>
  <c r="W307" i="5"/>
  <c r="T307" i="5"/>
  <c r="R307" i="5"/>
  <c r="Q307" i="5"/>
  <c r="O307" i="5"/>
  <c r="J307" i="5"/>
  <c r="I307" i="5"/>
  <c r="G307" i="5"/>
  <c r="C307" i="5"/>
  <c r="B307" i="5"/>
  <c r="BN306" i="5"/>
  <c r="BN309" i="5" s="1"/>
  <c r="BM306" i="5"/>
  <c r="BL306" i="5"/>
  <c r="BL307" i="5" s="1"/>
  <c r="BK306" i="5"/>
  <c r="BK311" i="5" s="1"/>
  <c r="BJ306" i="5"/>
  <c r="BI306" i="5"/>
  <c r="BI310" i="5" s="1"/>
  <c r="BH306" i="5"/>
  <c r="BG306" i="5"/>
  <c r="BG311" i="5" s="1"/>
  <c r="BF306" i="5"/>
  <c r="BF309" i="5" s="1"/>
  <c r="BE306" i="5"/>
  <c r="BE311" i="5" s="1"/>
  <c r="BD306" i="5"/>
  <c r="BD307" i="5" s="1"/>
  <c r="BC306" i="5"/>
  <c r="BC311" i="5" s="1"/>
  <c r="BB306" i="5"/>
  <c r="BA306" i="5"/>
  <c r="BA310" i="5" s="1"/>
  <c r="AZ306" i="5"/>
  <c r="AZ310" i="5" s="1"/>
  <c r="AY306" i="5"/>
  <c r="AX306" i="5"/>
  <c r="AX309" i="5" s="1"/>
  <c r="AW306" i="5"/>
  <c r="AV306" i="5"/>
  <c r="AV307" i="5" s="1"/>
  <c r="AU306" i="5"/>
  <c r="AU311" i="5" s="1"/>
  <c r="AT306" i="5"/>
  <c r="AS306" i="5"/>
  <c r="AS308" i="5" s="1"/>
  <c r="AR306" i="5"/>
  <c r="AR309" i="5" s="1"/>
  <c r="AQ306" i="5"/>
  <c r="AQ311" i="5" s="1"/>
  <c r="AP306" i="5"/>
  <c r="AP309" i="5" s="1"/>
  <c r="AO306" i="5"/>
  <c r="AO311" i="5" s="1"/>
  <c r="AN306" i="5"/>
  <c r="AN307" i="5" s="1"/>
  <c r="AM306" i="5"/>
  <c r="AM311" i="5" s="1"/>
  <c r="AL306" i="5"/>
  <c r="AL311" i="5" s="1"/>
  <c r="AK306" i="5"/>
  <c r="AK310" i="5" s="1"/>
  <c r="AJ306" i="5"/>
  <c r="AJ307" i="5" s="1"/>
  <c r="AI306" i="5"/>
  <c r="AH306" i="5"/>
  <c r="AH309" i="5" s="1"/>
  <c r="AG306" i="5"/>
  <c r="AF306" i="5"/>
  <c r="AF307" i="5" s="1"/>
  <c r="AE306" i="5"/>
  <c r="AE311" i="5" s="1"/>
  <c r="AD306" i="5"/>
  <c r="AC306" i="5"/>
  <c r="AB306" i="5"/>
  <c r="AA306" i="5"/>
  <c r="AA311" i="5" s="1"/>
  <c r="Z306" i="5"/>
  <c r="Z309" i="5" s="1"/>
  <c r="Y306" i="5"/>
  <c r="Y311" i="5" s="1"/>
  <c r="X306" i="5"/>
  <c r="X307" i="5" s="1"/>
  <c r="W306" i="5"/>
  <c r="W311" i="5" s="1"/>
  <c r="V306" i="5"/>
  <c r="U306" i="5"/>
  <c r="U310" i="5" s="1"/>
  <c r="T306" i="5"/>
  <c r="T309" i="5" s="1"/>
  <c r="S306" i="5"/>
  <c r="R306" i="5"/>
  <c r="R309" i="5" s="1"/>
  <c r="Q306" i="5"/>
  <c r="Q308" i="5" s="1"/>
  <c r="P306" i="5"/>
  <c r="P307" i="5" s="1"/>
  <c r="O306" i="5"/>
  <c r="O311" i="5" s="1"/>
  <c r="N306" i="5"/>
  <c r="M306" i="5"/>
  <c r="M310" i="5" s="1"/>
  <c r="L306" i="5"/>
  <c r="L309" i="5" s="1"/>
  <c r="K306" i="5"/>
  <c r="K311" i="5" s="1"/>
  <c r="J306" i="5"/>
  <c r="J309" i="5" s="1"/>
  <c r="I306" i="5"/>
  <c r="I308" i="5" s="1"/>
  <c r="H306" i="5"/>
  <c r="H307" i="5" s="1"/>
  <c r="G306" i="5"/>
  <c r="G311" i="5" s="1"/>
  <c r="F306" i="5"/>
  <c r="C306" i="5"/>
  <c r="B306" i="5"/>
  <c r="C305" i="5"/>
  <c r="B305" i="5"/>
  <c r="BK304" i="5"/>
  <c r="BJ304" i="5"/>
  <c r="BI304" i="5"/>
  <c r="BH304" i="5"/>
  <c r="BA304" i="5"/>
  <c r="AZ304" i="5"/>
  <c r="AP304" i="5"/>
  <c r="AO304" i="5"/>
  <c r="AL304" i="5"/>
  <c r="AK304" i="5"/>
  <c r="AG304" i="5"/>
  <c r="AE304" i="5"/>
  <c r="AD304" i="5"/>
  <c r="AC304" i="5"/>
  <c r="AB304" i="5"/>
  <c r="W304" i="5"/>
  <c r="V304" i="5"/>
  <c r="U304" i="5"/>
  <c r="T304" i="5"/>
  <c r="N304" i="5"/>
  <c r="M304" i="5"/>
  <c r="L304" i="5"/>
  <c r="C304" i="5"/>
  <c r="B304" i="5"/>
  <c r="BF303" i="5"/>
  <c r="BB303" i="5"/>
  <c r="AW303" i="5"/>
  <c r="AT303" i="5"/>
  <c r="AS303" i="5"/>
  <c r="AO303" i="5"/>
  <c r="AN303" i="5"/>
  <c r="AL303" i="5"/>
  <c r="AK303" i="5"/>
  <c r="AJ303" i="5"/>
  <c r="AF303" i="5"/>
  <c r="AD303" i="5"/>
  <c r="AC303" i="5"/>
  <c r="AB303" i="5"/>
  <c r="W303" i="5"/>
  <c r="V303" i="5"/>
  <c r="U303" i="5"/>
  <c r="T303" i="5"/>
  <c r="O303" i="5"/>
  <c r="N303" i="5"/>
  <c r="M303" i="5"/>
  <c r="L303" i="5"/>
  <c r="G303" i="5"/>
  <c r="F303" i="5"/>
  <c r="C303" i="5"/>
  <c r="B303" i="5"/>
  <c r="BJ302" i="5"/>
  <c r="BI302" i="5"/>
  <c r="BH302" i="5"/>
  <c r="BB302" i="5"/>
  <c r="BA302" i="5"/>
  <c r="AZ302" i="5"/>
  <c r="AT302" i="5"/>
  <c r="AS302" i="5"/>
  <c r="AR302" i="5"/>
  <c r="AL302" i="5"/>
  <c r="AK302" i="5"/>
  <c r="AJ302" i="5"/>
  <c r="AD302" i="5"/>
  <c r="AC302" i="5"/>
  <c r="AB302" i="5"/>
  <c r="V302" i="5"/>
  <c r="U302" i="5"/>
  <c r="T302" i="5"/>
  <c r="N302" i="5"/>
  <c r="M302" i="5"/>
  <c r="L302" i="5"/>
  <c r="F302" i="5"/>
  <c r="C302" i="5"/>
  <c r="B302" i="5"/>
  <c r="BI301" i="5"/>
  <c r="BH301" i="5"/>
  <c r="BA301" i="5"/>
  <c r="AZ301" i="5"/>
  <c r="AS301" i="5"/>
  <c r="AR301" i="5"/>
  <c r="AK301" i="5"/>
  <c r="AJ301" i="5"/>
  <c r="AC301" i="5"/>
  <c r="AB301" i="5"/>
  <c r="U301" i="5"/>
  <c r="T301" i="5"/>
  <c r="M301" i="5"/>
  <c r="L301" i="5"/>
  <c r="C301" i="5"/>
  <c r="B301" i="5"/>
  <c r="BM300" i="5"/>
  <c r="BI300" i="5"/>
  <c r="BH300" i="5"/>
  <c r="BG300" i="5"/>
  <c r="BE300" i="5"/>
  <c r="BA300" i="5"/>
  <c r="AZ300" i="5"/>
  <c r="AW300" i="5"/>
  <c r="AS300" i="5"/>
  <c r="AR300" i="5"/>
  <c r="AQ300" i="5"/>
  <c r="AO300" i="5"/>
  <c r="AK300" i="5"/>
  <c r="AJ300" i="5"/>
  <c r="AG300" i="5"/>
  <c r="AC300" i="5"/>
  <c r="AB300" i="5"/>
  <c r="AA300" i="5"/>
  <c r="Y300" i="5"/>
  <c r="U300" i="5"/>
  <c r="T300" i="5"/>
  <c r="Q300" i="5"/>
  <c r="M300" i="5"/>
  <c r="L300" i="5"/>
  <c r="K300" i="5"/>
  <c r="I300" i="5"/>
  <c r="C300" i="5"/>
  <c r="B300" i="5"/>
  <c r="BN299" i="5"/>
  <c r="BM299" i="5"/>
  <c r="BM303" i="5" s="1"/>
  <c r="BL299" i="5"/>
  <c r="BL304" i="5" s="1"/>
  <c r="BK299" i="5"/>
  <c r="BK303" i="5" s="1"/>
  <c r="BJ299" i="5"/>
  <c r="BJ303" i="5" s="1"/>
  <c r="BI299" i="5"/>
  <c r="BI303" i="5" s="1"/>
  <c r="BH299" i="5"/>
  <c r="BH303" i="5" s="1"/>
  <c r="BG299" i="5"/>
  <c r="BG303" i="5" s="1"/>
  <c r="BF299" i="5"/>
  <c r="BE299" i="5"/>
  <c r="BE303" i="5" s="1"/>
  <c r="BD299" i="5"/>
  <c r="BD304" i="5" s="1"/>
  <c r="BC299" i="5"/>
  <c r="BC303" i="5" s="1"/>
  <c r="BB299" i="5"/>
  <c r="BB300" i="5" s="1"/>
  <c r="BA299" i="5"/>
  <c r="BA303" i="5" s="1"/>
  <c r="AZ299" i="5"/>
  <c r="AZ303" i="5" s="1"/>
  <c r="AY299" i="5"/>
  <c r="AY300" i="5" s="1"/>
  <c r="AX299" i="5"/>
  <c r="AW299" i="5"/>
  <c r="AW304" i="5" s="1"/>
  <c r="AV299" i="5"/>
  <c r="AV304" i="5" s="1"/>
  <c r="AU299" i="5"/>
  <c r="AU303" i="5" s="1"/>
  <c r="AT299" i="5"/>
  <c r="AT304" i="5" s="1"/>
  <c r="AS299" i="5"/>
  <c r="AS304" i="5" s="1"/>
  <c r="AR299" i="5"/>
  <c r="AR303" i="5" s="1"/>
  <c r="AQ299" i="5"/>
  <c r="AP299" i="5"/>
  <c r="AO299" i="5"/>
  <c r="AO301" i="5" s="1"/>
  <c r="AN299" i="5"/>
  <c r="AN304" i="5" s="1"/>
  <c r="AM299" i="5"/>
  <c r="AM303" i="5" s="1"/>
  <c r="AL299" i="5"/>
  <c r="AL300" i="5" s="1"/>
  <c r="AK299" i="5"/>
  <c r="AJ299" i="5"/>
  <c r="AJ304" i="5" s="1"/>
  <c r="AI299" i="5"/>
  <c r="AI300" i="5" s="1"/>
  <c r="AH299" i="5"/>
  <c r="AG299" i="5"/>
  <c r="AG301" i="5" s="1"/>
  <c r="AF299" i="5"/>
  <c r="AF304" i="5" s="1"/>
  <c r="AE299" i="5"/>
  <c r="AE303" i="5" s="1"/>
  <c r="AD299" i="5"/>
  <c r="AD300" i="5" s="1"/>
  <c r="AC299" i="5"/>
  <c r="AB299" i="5"/>
  <c r="AA299" i="5"/>
  <c r="Z299" i="5"/>
  <c r="Y299" i="5"/>
  <c r="Y301" i="5" s="1"/>
  <c r="X299" i="5"/>
  <c r="X304" i="5" s="1"/>
  <c r="W299" i="5"/>
  <c r="W300" i="5" s="1"/>
  <c r="V299" i="5"/>
  <c r="V300" i="5" s="1"/>
  <c r="U299" i="5"/>
  <c r="T299" i="5"/>
  <c r="S299" i="5"/>
  <c r="S300" i="5" s="1"/>
  <c r="R299" i="5"/>
  <c r="Q299" i="5"/>
  <c r="Q301" i="5" s="1"/>
  <c r="P299" i="5"/>
  <c r="P304" i="5" s="1"/>
  <c r="O299" i="5"/>
  <c r="O300" i="5" s="1"/>
  <c r="N299" i="5"/>
  <c r="N300" i="5" s="1"/>
  <c r="M299" i="5"/>
  <c r="L299" i="5"/>
  <c r="K299" i="5"/>
  <c r="J299" i="5"/>
  <c r="I299" i="5"/>
  <c r="I301" i="5" s="1"/>
  <c r="H299" i="5"/>
  <c r="H304" i="5" s="1"/>
  <c r="G299" i="5"/>
  <c r="G300" i="5" s="1"/>
  <c r="F299" i="5"/>
  <c r="C299" i="5"/>
  <c r="B299" i="5"/>
  <c r="C298" i="5"/>
  <c r="B298" i="5"/>
  <c r="BM297" i="5"/>
  <c r="BL297" i="5"/>
  <c r="BE297" i="5"/>
  <c r="BD297" i="5"/>
  <c r="AY297" i="5"/>
  <c r="AW297" i="5"/>
  <c r="AV297" i="5"/>
  <c r="AQ297" i="5"/>
  <c r="AO297" i="5"/>
  <c r="AN297" i="5"/>
  <c r="AM297" i="5"/>
  <c r="AI297" i="5"/>
  <c r="AG297" i="5"/>
  <c r="AF297" i="5"/>
  <c r="AA297" i="5"/>
  <c r="Y297" i="5"/>
  <c r="X297" i="5"/>
  <c r="W297" i="5"/>
  <c r="S297" i="5"/>
  <c r="Q297" i="5"/>
  <c r="P297" i="5"/>
  <c r="K297" i="5"/>
  <c r="I297" i="5"/>
  <c r="H297" i="5"/>
  <c r="G297" i="5"/>
  <c r="C297" i="5"/>
  <c r="B297" i="5"/>
  <c r="BM296" i="5"/>
  <c r="BL296" i="5"/>
  <c r="BJ296" i="5"/>
  <c r="BE296" i="5"/>
  <c r="BD296" i="5"/>
  <c r="AY296" i="5"/>
  <c r="AW296" i="5"/>
  <c r="AV296" i="5"/>
  <c r="AT296" i="5"/>
  <c r="AQ296" i="5"/>
  <c r="AO296" i="5"/>
  <c r="AN296" i="5"/>
  <c r="AI296" i="5"/>
  <c r="AG296" i="5"/>
  <c r="AF296" i="5"/>
  <c r="AA296" i="5"/>
  <c r="Y296" i="5"/>
  <c r="X296" i="5"/>
  <c r="S296" i="5"/>
  <c r="Q296" i="5"/>
  <c r="P296" i="5"/>
  <c r="K296" i="5"/>
  <c r="I296" i="5"/>
  <c r="H296" i="5"/>
  <c r="C296" i="5"/>
  <c r="B296" i="5"/>
  <c r="BM295" i="5"/>
  <c r="BL295" i="5"/>
  <c r="BI295" i="5"/>
  <c r="BE295" i="5"/>
  <c r="BD295" i="5"/>
  <c r="BC295" i="5"/>
  <c r="AW295" i="5"/>
  <c r="AV295" i="5"/>
  <c r="AO295" i="5"/>
  <c r="AN295" i="5"/>
  <c r="AM295" i="5"/>
  <c r="AG295" i="5"/>
  <c r="AF295" i="5"/>
  <c r="AC295" i="5"/>
  <c r="Y295" i="5"/>
  <c r="X295" i="5"/>
  <c r="W295" i="5"/>
  <c r="Q295" i="5"/>
  <c r="P295" i="5"/>
  <c r="M295" i="5"/>
  <c r="I295" i="5"/>
  <c r="H295" i="5"/>
  <c r="C295" i="5"/>
  <c r="B295" i="5"/>
  <c r="BM294" i="5"/>
  <c r="BL294" i="5"/>
  <c r="BE294" i="5"/>
  <c r="BD294" i="5"/>
  <c r="AW294" i="5"/>
  <c r="AV294" i="5"/>
  <c r="AO294" i="5"/>
  <c r="AN294" i="5"/>
  <c r="AG294" i="5"/>
  <c r="AF294" i="5"/>
  <c r="Y294" i="5"/>
  <c r="X294" i="5"/>
  <c r="Q294" i="5"/>
  <c r="P294" i="5"/>
  <c r="N294" i="5"/>
  <c r="I294" i="5"/>
  <c r="H294" i="5"/>
  <c r="F294" i="5"/>
  <c r="C294" i="5"/>
  <c r="B294" i="5"/>
  <c r="BM293" i="5"/>
  <c r="BL293" i="5"/>
  <c r="BE293" i="5"/>
  <c r="BD293" i="5"/>
  <c r="BA293" i="5"/>
  <c r="AY293" i="5"/>
  <c r="AW293" i="5"/>
  <c r="AV293" i="5"/>
  <c r="AQ293" i="5"/>
  <c r="AO293" i="5"/>
  <c r="AN293" i="5"/>
  <c r="AM293" i="5"/>
  <c r="AI293" i="5"/>
  <c r="AG293" i="5"/>
  <c r="AF293" i="5"/>
  <c r="AD293" i="5"/>
  <c r="AA293" i="5"/>
  <c r="Y293" i="5"/>
  <c r="X293" i="5"/>
  <c r="W293" i="5"/>
  <c r="U293" i="5"/>
  <c r="Q293" i="5"/>
  <c r="P293" i="5"/>
  <c r="N293" i="5"/>
  <c r="K293" i="5"/>
  <c r="I293" i="5"/>
  <c r="H293" i="5"/>
  <c r="G293" i="5"/>
  <c r="C293" i="5"/>
  <c r="B293" i="5"/>
  <c r="BN292" i="5"/>
  <c r="BM292" i="5"/>
  <c r="BL292" i="5"/>
  <c r="BK292" i="5"/>
  <c r="BK297" i="5" s="1"/>
  <c r="BJ292" i="5"/>
  <c r="BJ294" i="5" s="1"/>
  <c r="BI292" i="5"/>
  <c r="BH292" i="5"/>
  <c r="BG292" i="5"/>
  <c r="BF292" i="5"/>
  <c r="BE292" i="5"/>
  <c r="BD292" i="5"/>
  <c r="BC292" i="5"/>
  <c r="BB292" i="5"/>
  <c r="BA292" i="5"/>
  <c r="AZ292" i="5"/>
  <c r="AY292" i="5"/>
  <c r="AX292" i="5"/>
  <c r="AW292" i="5"/>
  <c r="AV292" i="5"/>
  <c r="AU292" i="5"/>
  <c r="AU297" i="5" s="1"/>
  <c r="AT292" i="5"/>
  <c r="AT294" i="5" s="1"/>
  <c r="AS292" i="5"/>
  <c r="AR292" i="5"/>
  <c r="AQ292" i="5"/>
  <c r="AP292" i="5"/>
  <c r="AO292" i="5"/>
  <c r="AN292" i="5"/>
  <c r="AM292" i="5"/>
  <c r="AL292" i="5"/>
  <c r="AL296" i="5" s="1"/>
  <c r="AK292" i="5"/>
  <c r="AK295" i="5" s="1"/>
  <c r="AJ292" i="5"/>
  <c r="AI292" i="5"/>
  <c r="AH292" i="5"/>
  <c r="AG292" i="5"/>
  <c r="AF292" i="5"/>
  <c r="AE292" i="5"/>
  <c r="AE293" i="5" s="1"/>
  <c r="AD292" i="5"/>
  <c r="AD294" i="5" s="1"/>
  <c r="AC292" i="5"/>
  <c r="AB292" i="5"/>
  <c r="AA292" i="5"/>
  <c r="Z292" i="5"/>
  <c r="Y292" i="5"/>
  <c r="X292" i="5"/>
  <c r="W292" i="5"/>
  <c r="V292" i="5"/>
  <c r="V296" i="5" s="1"/>
  <c r="U292" i="5"/>
  <c r="T292" i="5"/>
  <c r="S292" i="5"/>
  <c r="R292" i="5"/>
  <c r="Q292" i="5"/>
  <c r="P292" i="5"/>
  <c r="O292" i="5"/>
  <c r="O296" i="5" s="1"/>
  <c r="N292" i="5"/>
  <c r="M292" i="5"/>
  <c r="M293" i="5" s="1"/>
  <c r="L292" i="5"/>
  <c r="K292" i="5"/>
  <c r="J292" i="5"/>
  <c r="I292" i="5"/>
  <c r="H292" i="5"/>
  <c r="G292" i="5"/>
  <c r="G296" i="5" s="1"/>
  <c r="F292" i="5"/>
  <c r="F293" i="5" s="1"/>
  <c r="C292" i="5"/>
  <c r="B292" i="5"/>
  <c r="C291" i="5"/>
  <c r="B291" i="5"/>
  <c r="C290" i="5"/>
  <c r="B290" i="5"/>
  <c r="BM289" i="5"/>
  <c r="BK289" i="5"/>
  <c r="BC289" i="5"/>
  <c r="AW289" i="5"/>
  <c r="AU289" i="5"/>
  <c r="AO289" i="5"/>
  <c r="AM289" i="5"/>
  <c r="AG289" i="5"/>
  <c r="AE289" i="5"/>
  <c r="W289" i="5"/>
  <c r="U289" i="5"/>
  <c r="Q289" i="5"/>
  <c r="O289" i="5"/>
  <c r="I289" i="5"/>
  <c r="G289" i="5"/>
  <c r="C289" i="5"/>
  <c r="B289" i="5"/>
  <c r="BM288" i="5"/>
  <c r="BK288" i="5"/>
  <c r="BH288" i="5"/>
  <c r="BC288" i="5"/>
  <c r="AW288" i="5"/>
  <c r="AU288" i="5"/>
  <c r="AR288" i="5"/>
  <c r="AO288" i="5"/>
  <c r="AM288" i="5"/>
  <c r="AJ288" i="5"/>
  <c r="AG288" i="5"/>
  <c r="AE288" i="5"/>
  <c r="AB288" i="5"/>
  <c r="W288" i="5"/>
  <c r="Q288" i="5"/>
  <c r="O288" i="5"/>
  <c r="L288" i="5"/>
  <c r="I288" i="5"/>
  <c r="G288" i="5"/>
  <c r="C288" i="5"/>
  <c r="B288" i="5"/>
  <c r="BL287" i="5"/>
  <c r="BK287" i="5"/>
  <c r="BJ287" i="5"/>
  <c r="BH287" i="5"/>
  <c r="BC287" i="5"/>
  <c r="BB287" i="5"/>
  <c r="AZ287" i="5"/>
  <c r="AV287" i="5"/>
  <c r="AU287" i="5"/>
  <c r="AR287" i="5"/>
  <c r="AN287" i="5"/>
  <c r="AM287" i="5"/>
  <c r="AL287" i="5"/>
  <c r="AF287" i="5"/>
  <c r="AE287" i="5"/>
  <c r="AD287" i="5"/>
  <c r="AB287" i="5"/>
  <c r="W287" i="5"/>
  <c r="V287" i="5"/>
  <c r="T287" i="5"/>
  <c r="P287" i="5"/>
  <c r="O287" i="5"/>
  <c r="L287" i="5"/>
  <c r="H287" i="5"/>
  <c r="G287" i="5"/>
  <c r="F287" i="5"/>
  <c r="C287" i="5"/>
  <c r="B287" i="5"/>
  <c r="BK286" i="5"/>
  <c r="BG286" i="5"/>
  <c r="BC286" i="5"/>
  <c r="AZ286" i="5"/>
  <c r="AU286" i="5"/>
  <c r="AR286" i="5"/>
  <c r="AM286" i="5"/>
  <c r="AJ286" i="5"/>
  <c r="AE286" i="5"/>
  <c r="AC286" i="5"/>
  <c r="W286" i="5"/>
  <c r="T286" i="5"/>
  <c r="O286" i="5"/>
  <c r="L286" i="5"/>
  <c r="G286" i="5"/>
  <c r="C286" i="5"/>
  <c r="B286" i="5"/>
  <c r="BM285" i="5"/>
  <c r="BK285" i="5"/>
  <c r="BG285" i="5"/>
  <c r="BC285" i="5"/>
  <c r="BB285" i="5"/>
  <c r="AZ285" i="5"/>
  <c r="AX285" i="5"/>
  <c r="AW285" i="5"/>
  <c r="AU285" i="5"/>
  <c r="AR285" i="5"/>
  <c r="AQ285" i="5"/>
  <c r="AO285" i="5"/>
  <c r="AM285" i="5"/>
  <c r="AJ285" i="5"/>
  <c r="AH285" i="5"/>
  <c r="AE285" i="5"/>
  <c r="AB285" i="5"/>
  <c r="Z285" i="5"/>
  <c r="Y285" i="5"/>
  <c r="W285" i="5"/>
  <c r="V285" i="5"/>
  <c r="R285" i="5"/>
  <c r="Q285" i="5"/>
  <c r="O285" i="5"/>
  <c r="L285" i="5"/>
  <c r="J285" i="5"/>
  <c r="I285" i="5"/>
  <c r="G285" i="5"/>
  <c r="F285" i="5"/>
  <c r="C285" i="5"/>
  <c r="B285" i="5"/>
  <c r="BN284" i="5"/>
  <c r="BN285" i="5" s="1"/>
  <c r="BM284" i="5"/>
  <c r="BL284" i="5"/>
  <c r="BL289" i="5" s="1"/>
  <c r="BK284" i="5"/>
  <c r="BJ284" i="5"/>
  <c r="BJ286" i="5" s="1"/>
  <c r="BI284" i="5"/>
  <c r="BH284" i="5"/>
  <c r="BH289" i="5" s="1"/>
  <c r="BG284" i="5"/>
  <c r="BF284" i="5"/>
  <c r="BE284" i="5"/>
  <c r="BD284" i="5"/>
  <c r="BC284" i="5"/>
  <c r="BB284" i="5"/>
  <c r="BB286" i="5" s="1"/>
  <c r="BA284" i="5"/>
  <c r="AZ284" i="5"/>
  <c r="AZ289" i="5" s="1"/>
  <c r="AY284" i="5"/>
  <c r="AX284" i="5"/>
  <c r="AX289" i="5" s="1"/>
  <c r="AW284" i="5"/>
  <c r="AV284" i="5"/>
  <c r="AU284" i="5"/>
  <c r="AT284" i="5"/>
  <c r="AT286" i="5" s="1"/>
  <c r="AS284" i="5"/>
  <c r="AR284" i="5"/>
  <c r="AR289" i="5" s="1"/>
  <c r="AQ284" i="5"/>
  <c r="AP284" i="5"/>
  <c r="AP289" i="5" s="1"/>
  <c r="AO284" i="5"/>
  <c r="AN284" i="5"/>
  <c r="AN289" i="5" s="1"/>
  <c r="AM284" i="5"/>
  <c r="AL284" i="5"/>
  <c r="AL289" i="5" s="1"/>
  <c r="AK284" i="5"/>
  <c r="AJ284" i="5"/>
  <c r="AJ289" i="5" s="1"/>
  <c r="AI284" i="5"/>
  <c r="AH284" i="5"/>
  <c r="AH289" i="5" s="1"/>
  <c r="AG284" i="5"/>
  <c r="AG285" i="5" s="1"/>
  <c r="AF284" i="5"/>
  <c r="AF289" i="5" s="1"/>
  <c r="AE284" i="5"/>
  <c r="AD284" i="5"/>
  <c r="AD285" i="5" s="1"/>
  <c r="AC284" i="5"/>
  <c r="AB284" i="5"/>
  <c r="AB289" i="5" s="1"/>
  <c r="AA284" i="5"/>
  <c r="Z284" i="5"/>
  <c r="Y284" i="5"/>
  <c r="X284" i="5"/>
  <c r="W284" i="5"/>
  <c r="V284" i="5"/>
  <c r="V286" i="5" s="1"/>
  <c r="U284" i="5"/>
  <c r="T284" i="5"/>
  <c r="T289" i="5" s="1"/>
  <c r="S284" i="5"/>
  <c r="S286" i="5" s="1"/>
  <c r="R284" i="5"/>
  <c r="R289" i="5" s="1"/>
  <c r="Q284" i="5"/>
  <c r="P284" i="5"/>
  <c r="O284" i="5"/>
  <c r="N284" i="5"/>
  <c r="N286" i="5" s="1"/>
  <c r="M284" i="5"/>
  <c r="L284" i="5"/>
  <c r="L289" i="5" s="1"/>
  <c r="K284" i="5"/>
  <c r="J284" i="5"/>
  <c r="J289" i="5" s="1"/>
  <c r="I284" i="5"/>
  <c r="H284" i="5"/>
  <c r="H289" i="5" s="1"/>
  <c r="G284" i="5"/>
  <c r="F284" i="5"/>
  <c r="F289" i="5" s="1"/>
  <c r="C284" i="5"/>
  <c r="B284" i="5"/>
  <c r="C283" i="5"/>
  <c r="B283" i="5"/>
  <c r="C282" i="5"/>
  <c r="B282" i="5"/>
  <c r="BK281" i="5"/>
  <c r="BD281" i="5"/>
  <c r="BC281" i="5"/>
  <c r="BB281" i="5"/>
  <c r="AZ281" i="5"/>
  <c r="AU281" i="5"/>
  <c r="AS281" i="5"/>
  <c r="AQ281" i="5"/>
  <c r="AM281" i="5"/>
  <c r="AL281" i="5"/>
  <c r="AJ281" i="5"/>
  <c r="X281" i="5"/>
  <c r="T281" i="5"/>
  <c r="Q281" i="5"/>
  <c r="O281" i="5"/>
  <c r="H281" i="5"/>
  <c r="F281" i="5"/>
  <c r="C281" i="5"/>
  <c r="B281" i="5"/>
  <c r="BN280" i="5"/>
  <c r="BL280" i="5"/>
  <c r="BK280" i="5"/>
  <c r="BJ280" i="5"/>
  <c r="BH280" i="5"/>
  <c r="BC280" i="5"/>
  <c r="BA280" i="5"/>
  <c r="AU280" i="5"/>
  <c r="AT280" i="5"/>
  <c r="AR280" i="5"/>
  <c r="AP280" i="5"/>
  <c r="AI280" i="5"/>
  <c r="AF280" i="5"/>
  <c r="AB280" i="5"/>
  <c r="Z280" i="5"/>
  <c r="W280" i="5"/>
  <c r="R280" i="5"/>
  <c r="P280" i="5"/>
  <c r="N280" i="5"/>
  <c r="J280" i="5"/>
  <c r="G280" i="5"/>
  <c r="C280" i="5"/>
  <c r="B280" i="5"/>
  <c r="BL279" i="5"/>
  <c r="BK279" i="5"/>
  <c r="BJ279" i="5"/>
  <c r="BH279" i="5"/>
  <c r="BD279" i="5"/>
  <c r="BC279" i="5"/>
  <c r="BB279" i="5"/>
  <c r="AZ279" i="5"/>
  <c r="AV279" i="5"/>
  <c r="AU279" i="5"/>
  <c r="AT279" i="5"/>
  <c r="AR279" i="5"/>
  <c r="AN279" i="5"/>
  <c r="AM279" i="5"/>
  <c r="AL279" i="5"/>
  <c r="AJ279" i="5"/>
  <c r="AF279" i="5"/>
  <c r="AE279" i="5"/>
  <c r="AD279" i="5"/>
  <c r="AB279" i="5"/>
  <c r="X279" i="5"/>
  <c r="W279" i="5"/>
  <c r="V279" i="5"/>
  <c r="T279" i="5"/>
  <c r="P279" i="5"/>
  <c r="O279" i="5"/>
  <c r="N279" i="5"/>
  <c r="L279" i="5"/>
  <c r="H279" i="5"/>
  <c r="G279" i="5"/>
  <c r="F279" i="5"/>
  <c r="C279" i="5"/>
  <c r="B279" i="5"/>
  <c r="BN278" i="5"/>
  <c r="BK278" i="5"/>
  <c r="BG278" i="5"/>
  <c r="BF278" i="5"/>
  <c r="BC278" i="5"/>
  <c r="AX278" i="5"/>
  <c r="AU278" i="5"/>
  <c r="AQ278" i="5"/>
  <c r="AP278" i="5"/>
  <c r="AM278" i="5"/>
  <c r="AH278" i="5"/>
  <c r="AE278" i="5"/>
  <c r="AA278" i="5"/>
  <c r="Z278" i="5"/>
  <c r="W278" i="5"/>
  <c r="R278" i="5"/>
  <c r="O278" i="5"/>
  <c r="K278" i="5"/>
  <c r="J278" i="5"/>
  <c r="G278" i="5"/>
  <c r="C278" i="5"/>
  <c r="B278" i="5"/>
  <c r="BN277" i="5"/>
  <c r="BK277" i="5"/>
  <c r="BJ277" i="5"/>
  <c r="BH277" i="5"/>
  <c r="BF277" i="5"/>
  <c r="BC277" i="5"/>
  <c r="BB277" i="5"/>
  <c r="AZ277" i="5"/>
  <c r="AX277" i="5"/>
  <c r="AU277" i="5"/>
  <c r="AT277" i="5"/>
  <c r="AR277" i="5"/>
  <c r="AP277" i="5"/>
  <c r="AM277" i="5"/>
  <c r="AL277" i="5"/>
  <c r="AJ277" i="5"/>
  <c r="AH277" i="5"/>
  <c r="AE277" i="5"/>
  <c r="AD277" i="5"/>
  <c r="AB277" i="5"/>
  <c r="Z277" i="5"/>
  <c r="W277" i="5"/>
  <c r="V277" i="5"/>
  <c r="T277" i="5"/>
  <c r="R277" i="5"/>
  <c r="O277" i="5"/>
  <c r="N277" i="5"/>
  <c r="L277" i="5"/>
  <c r="J277" i="5"/>
  <c r="G277" i="5"/>
  <c r="F277" i="5"/>
  <c r="C277" i="5"/>
  <c r="B277" i="5"/>
  <c r="BN276" i="5"/>
  <c r="BN281" i="5" s="1"/>
  <c r="BM276" i="5"/>
  <c r="BL276" i="5"/>
  <c r="BL277" i="5" s="1"/>
  <c r="BK276" i="5"/>
  <c r="BJ276" i="5"/>
  <c r="BJ278" i="5" s="1"/>
  <c r="BI276" i="5"/>
  <c r="BI281" i="5" s="1"/>
  <c r="BH276" i="5"/>
  <c r="BH281" i="5" s="1"/>
  <c r="BG276" i="5"/>
  <c r="BF276" i="5"/>
  <c r="BF281" i="5" s="1"/>
  <c r="BE276" i="5"/>
  <c r="BD276" i="5"/>
  <c r="BD277" i="5" s="1"/>
  <c r="BC276" i="5"/>
  <c r="BB276" i="5"/>
  <c r="BB280" i="5" s="1"/>
  <c r="BA276" i="5"/>
  <c r="AZ276" i="5"/>
  <c r="AZ280" i="5" s="1"/>
  <c r="AY276" i="5"/>
  <c r="AX276" i="5"/>
  <c r="AX281" i="5" s="1"/>
  <c r="AW276" i="5"/>
  <c r="AV276" i="5"/>
  <c r="AV280" i="5" s="1"/>
  <c r="AU276" i="5"/>
  <c r="AT276" i="5"/>
  <c r="AT281" i="5" s="1"/>
  <c r="AS276" i="5"/>
  <c r="AS278" i="5" s="1"/>
  <c r="AR276" i="5"/>
  <c r="AR281" i="5" s="1"/>
  <c r="AQ276" i="5"/>
  <c r="AP276" i="5"/>
  <c r="AP281" i="5" s="1"/>
  <c r="AO276" i="5"/>
  <c r="AN276" i="5"/>
  <c r="AN280" i="5" s="1"/>
  <c r="AM276" i="5"/>
  <c r="AM280" i="5" s="1"/>
  <c r="AL276" i="5"/>
  <c r="AL280" i="5" s="1"/>
  <c r="AK276" i="5"/>
  <c r="AJ276" i="5"/>
  <c r="AJ280" i="5" s="1"/>
  <c r="AI276" i="5"/>
  <c r="AH276" i="5"/>
  <c r="AH281" i="5" s="1"/>
  <c r="AG276" i="5"/>
  <c r="AF276" i="5"/>
  <c r="AF281" i="5" s="1"/>
  <c r="AE276" i="5"/>
  <c r="AE280" i="5" s="1"/>
  <c r="AD276" i="5"/>
  <c r="AD280" i="5" s="1"/>
  <c r="AC276" i="5"/>
  <c r="AC278" i="5" s="1"/>
  <c r="AB276" i="5"/>
  <c r="AB281" i="5" s="1"/>
  <c r="AA276" i="5"/>
  <c r="Z276" i="5"/>
  <c r="Z281" i="5" s="1"/>
  <c r="Y276" i="5"/>
  <c r="X276" i="5"/>
  <c r="X277" i="5" s="1"/>
  <c r="W276" i="5"/>
  <c r="W281" i="5" s="1"/>
  <c r="V276" i="5"/>
  <c r="V280" i="5" s="1"/>
  <c r="U276" i="5"/>
  <c r="T276" i="5"/>
  <c r="T280" i="5" s="1"/>
  <c r="S276" i="5"/>
  <c r="R276" i="5"/>
  <c r="R281" i="5" s="1"/>
  <c r="Q276" i="5"/>
  <c r="P276" i="5"/>
  <c r="P277" i="5" s="1"/>
  <c r="O276" i="5"/>
  <c r="O280" i="5" s="1"/>
  <c r="N276" i="5"/>
  <c r="N281" i="5" s="1"/>
  <c r="M276" i="5"/>
  <c r="M278" i="5" s="1"/>
  <c r="L276" i="5"/>
  <c r="L280" i="5" s="1"/>
  <c r="K276" i="5"/>
  <c r="J276" i="5"/>
  <c r="J281" i="5" s="1"/>
  <c r="I276" i="5"/>
  <c r="H276" i="5"/>
  <c r="H277" i="5" s="1"/>
  <c r="G276" i="5"/>
  <c r="G281" i="5" s="1"/>
  <c r="F276" i="5"/>
  <c r="F278" i="5" s="1"/>
  <c r="C276" i="5"/>
  <c r="B276" i="5"/>
  <c r="C275" i="5"/>
  <c r="B275" i="5"/>
  <c r="BN274" i="5"/>
  <c r="BJ274" i="5"/>
  <c r="BH274" i="5"/>
  <c r="BF274" i="5"/>
  <c r="BB274" i="5"/>
  <c r="AZ274" i="5"/>
  <c r="AX274" i="5"/>
  <c r="AT274" i="5"/>
  <c r="AR274" i="5"/>
  <c r="AP274" i="5"/>
  <c r="AL274" i="5"/>
  <c r="AJ274" i="5"/>
  <c r="AH274" i="5"/>
  <c r="AD274" i="5"/>
  <c r="AB274" i="5"/>
  <c r="Z274" i="5"/>
  <c r="V274" i="5"/>
  <c r="T274" i="5"/>
  <c r="R274" i="5"/>
  <c r="N274" i="5"/>
  <c r="L274" i="5"/>
  <c r="J274" i="5"/>
  <c r="F274" i="5"/>
  <c r="C274" i="5"/>
  <c r="B274" i="5"/>
  <c r="BM273" i="5"/>
  <c r="BJ273" i="5"/>
  <c r="BI273" i="5"/>
  <c r="BG273" i="5"/>
  <c r="BB273" i="5"/>
  <c r="BA273" i="5"/>
  <c r="AY273" i="5"/>
  <c r="AW273" i="5"/>
  <c r="AT273" i="5"/>
  <c r="AS273" i="5"/>
  <c r="AQ273" i="5"/>
  <c r="AL273" i="5"/>
  <c r="AK273" i="5"/>
  <c r="AI273" i="5"/>
  <c r="AG273" i="5"/>
  <c r="AD273" i="5"/>
  <c r="AC273" i="5"/>
  <c r="AA273" i="5"/>
  <c r="V273" i="5"/>
  <c r="U273" i="5"/>
  <c r="S273" i="5"/>
  <c r="Q273" i="5"/>
  <c r="N273" i="5"/>
  <c r="M273" i="5"/>
  <c r="K273" i="5"/>
  <c r="F273" i="5"/>
  <c r="C273" i="5"/>
  <c r="B273" i="5"/>
  <c r="BN272" i="5"/>
  <c r="BL272" i="5"/>
  <c r="BH272" i="5"/>
  <c r="BG272" i="5"/>
  <c r="BF272" i="5"/>
  <c r="BD272" i="5"/>
  <c r="AZ272" i="5"/>
  <c r="AY272" i="5"/>
  <c r="AX272" i="5"/>
  <c r="AV272" i="5"/>
  <c r="AR272" i="5"/>
  <c r="AQ272" i="5"/>
  <c r="AP272" i="5"/>
  <c r="AN272" i="5"/>
  <c r="AJ272" i="5"/>
  <c r="AI272" i="5"/>
  <c r="AH272" i="5"/>
  <c r="AF272" i="5"/>
  <c r="AB272" i="5"/>
  <c r="AA272" i="5"/>
  <c r="Z272" i="5"/>
  <c r="X272" i="5"/>
  <c r="T272" i="5"/>
  <c r="S272" i="5"/>
  <c r="R272" i="5"/>
  <c r="P272" i="5"/>
  <c r="L272" i="5"/>
  <c r="K272" i="5"/>
  <c r="J272" i="5"/>
  <c r="H272" i="5"/>
  <c r="C272" i="5"/>
  <c r="B272" i="5"/>
  <c r="BM271" i="5"/>
  <c r="BJ271" i="5"/>
  <c r="BG271" i="5"/>
  <c r="BE271" i="5"/>
  <c r="BB271" i="5"/>
  <c r="AY271" i="5"/>
  <c r="AW271" i="5"/>
  <c r="AT271" i="5"/>
  <c r="AQ271" i="5"/>
  <c r="AO271" i="5"/>
  <c r="AL271" i="5"/>
  <c r="AI271" i="5"/>
  <c r="AG271" i="5"/>
  <c r="AD271" i="5"/>
  <c r="AA271" i="5"/>
  <c r="Y271" i="5"/>
  <c r="V271" i="5"/>
  <c r="S271" i="5"/>
  <c r="Q271" i="5"/>
  <c r="N271" i="5"/>
  <c r="K271" i="5"/>
  <c r="I271" i="5"/>
  <c r="F271" i="5"/>
  <c r="C271" i="5"/>
  <c r="B271" i="5"/>
  <c r="BN270" i="5"/>
  <c r="BL270" i="5"/>
  <c r="BJ270" i="5"/>
  <c r="BG270" i="5"/>
  <c r="BF270" i="5"/>
  <c r="BD270" i="5"/>
  <c r="BB270" i="5"/>
  <c r="AY270" i="5"/>
  <c r="AX270" i="5"/>
  <c r="AV270" i="5"/>
  <c r="AT270" i="5"/>
  <c r="AQ270" i="5"/>
  <c r="AP270" i="5"/>
  <c r="AN270" i="5"/>
  <c r="AL270" i="5"/>
  <c r="AI270" i="5"/>
  <c r="AH270" i="5"/>
  <c r="AF270" i="5"/>
  <c r="AD270" i="5"/>
  <c r="AA270" i="5"/>
  <c r="Z270" i="5"/>
  <c r="X270" i="5"/>
  <c r="V270" i="5"/>
  <c r="S270" i="5"/>
  <c r="R270" i="5"/>
  <c r="P270" i="5"/>
  <c r="N270" i="5"/>
  <c r="K270" i="5"/>
  <c r="J270" i="5"/>
  <c r="H270" i="5"/>
  <c r="F270" i="5"/>
  <c r="C270" i="5"/>
  <c r="B270" i="5"/>
  <c r="BN269" i="5"/>
  <c r="BN271" i="5" s="1"/>
  <c r="BM269" i="5"/>
  <c r="BL269" i="5"/>
  <c r="BL273" i="5" s="1"/>
  <c r="BK269" i="5"/>
  <c r="BJ269" i="5"/>
  <c r="BJ272" i="5" s="1"/>
  <c r="BI269" i="5"/>
  <c r="BH269" i="5"/>
  <c r="BH270" i="5" s="1"/>
  <c r="BG269" i="5"/>
  <c r="BG274" i="5" s="1"/>
  <c r="BF269" i="5"/>
  <c r="BF271" i="5" s="1"/>
  <c r="BE269" i="5"/>
  <c r="BE273" i="5" s="1"/>
  <c r="BD269" i="5"/>
  <c r="BD273" i="5" s="1"/>
  <c r="BC269" i="5"/>
  <c r="BB269" i="5"/>
  <c r="BB272" i="5" s="1"/>
  <c r="BA269" i="5"/>
  <c r="AZ269" i="5"/>
  <c r="AZ270" i="5" s="1"/>
  <c r="AY269" i="5"/>
  <c r="AY274" i="5" s="1"/>
  <c r="AX269" i="5"/>
  <c r="AX271" i="5" s="1"/>
  <c r="AW269" i="5"/>
  <c r="AV269" i="5"/>
  <c r="AV273" i="5" s="1"/>
  <c r="AU269" i="5"/>
  <c r="AT269" i="5"/>
  <c r="AT272" i="5" s="1"/>
  <c r="AS269" i="5"/>
  <c r="AR269" i="5"/>
  <c r="AR270" i="5" s="1"/>
  <c r="AQ269" i="5"/>
  <c r="AQ274" i="5" s="1"/>
  <c r="AP269" i="5"/>
  <c r="AP271" i="5" s="1"/>
  <c r="AO269" i="5"/>
  <c r="AO273" i="5" s="1"/>
  <c r="AN269" i="5"/>
  <c r="AN273" i="5" s="1"/>
  <c r="AM269" i="5"/>
  <c r="AL269" i="5"/>
  <c r="AL272" i="5" s="1"/>
  <c r="AK269" i="5"/>
  <c r="AJ269" i="5"/>
  <c r="AJ270" i="5" s="1"/>
  <c r="AI269" i="5"/>
  <c r="AI274" i="5" s="1"/>
  <c r="AH269" i="5"/>
  <c r="AH271" i="5" s="1"/>
  <c r="AG269" i="5"/>
  <c r="AF269" i="5"/>
  <c r="AF273" i="5" s="1"/>
  <c r="AE269" i="5"/>
  <c r="AD269" i="5"/>
  <c r="AD272" i="5" s="1"/>
  <c r="AC269" i="5"/>
  <c r="AB269" i="5"/>
  <c r="AB270" i="5" s="1"/>
  <c r="AA269" i="5"/>
  <c r="AA274" i="5" s="1"/>
  <c r="Z269" i="5"/>
  <c r="Z271" i="5" s="1"/>
  <c r="Y269" i="5"/>
  <c r="Y273" i="5" s="1"/>
  <c r="X269" i="5"/>
  <c r="X273" i="5" s="1"/>
  <c r="W269" i="5"/>
  <c r="V269" i="5"/>
  <c r="V272" i="5" s="1"/>
  <c r="U269" i="5"/>
  <c r="T269" i="5"/>
  <c r="T270" i="5" s="1"/>
  <c r="S269" i="5"/>
  <c r="S274" i="5" s="1"/>
  <c r="R269" i="5"/>
  <c r="R271" i="5" s="1"/>
  <c r="Q269" i="5"/>
  <c r="P269" i="5"/>
  <c r="P273" i="5" s="1"/>
  <c r="O269" i="5"/>
  <c r="N269" i="5"/>
  <c r="N272" i="5" s="1"/>
  <c r="M269" i="5"/>
  <c r="L269" i="5"/>
  <c r="L270" i="5" s="1"/>
  <c r="K269" i="5"/>
  <c r="K274" i="5" s="1"/>
  <c r="J269" i="5"/>
  <c r="J271" i="5" s="1"/>
  <c r="I269" i="5"/>
  <c r="I273" i="5" s="1"/>
  <c r="H269" i="5"/>
  <c r="H273" i="5" s="1"/>
  <c r="G269" i="5"/>
  <c r="F269" i="5"/>
  <c r="F272" i="5" s="1"/>
  <c r="C269" i="5"/>
  <c r="B269" i="5"/>
  <c r="C268" i="5"/>
  <c r="B268" i="5"/>
  <c r="BN267" i="5"/>
  <c r="BJ267" i="5"/>
  <c r="BF267" i="5"/>
  <c r="BB267" i="5"/>
  <c r="AX267" i="5"/>
  <c r="AP267" i="5"/>
  <c r="AL267" i="5"/>
  <c r="AH267" i="5"/>
  <c r="AF267" i="5"/>
  <c r="Z267" i="5"/>
  <c r="V267" i="5"/>
  <c r="R267" i="5"/>
  <c r="P267" i="5"/>
  <c r="J267" i="5"/>
  <c r="F267" i="5"/>
  <c r="C267" i="5"/>
  <c r="B267" i="5"/>
  <c r="BN266" i="5"/>
  <c r="BK266" i="5"/>
  <c r="BF266" i="5"/>
  <c r="BE266" i="5"/>
  <c r="BC266" i="5"/>
  <c r="AX266" i="5"/>
  <c r="AU266" i="5"/>
  <c r="AR266" i="5"/>
  <c r="AP266" i="5"/>
  <c r="AO266" i="5"/>
  <c r="AM266" i="5"/>
  <c r="AH266" i="5"/>
  <c r="AG266" i="5"/>
  <c r="AE266" i="5"/>
  <c r="AB266" i="5"/>
  <c r="Z266" i="5"/>
  <c r="W266" i="5"/>
  <c r="T266" i="5"/>
  <c r="R266" i="5"/>
  <c r="Q266" i="5"/>
  <c r="O266" i="5"/>
  <c r="J266" i="5"/>
  <c r="I266" i="5"/>
  <c r="G266" i="5"/>
  <c r="C266" i="5"/>
  <c r="B266" i="5"/>
  <c r="BK265" i="5"/>
  <c r="BJ265" i="5"/>
  <c r="BG265" i="5"/>
  <c r="BC265" i="5"/>
  <c r="AZ265" i="5"/>
  <c r="AY265" i="5"/>
  <c r="AV265" i="5"/>
  <c r="AU265" i="5"/>
  <c r="AT265" i="5"/>
  <c r="AO265" i="5"/>
  <c r="AN265" i="5"/>
  <c r="AM265" i="5"/>
  <c r="AL265" i="5"/>
  <c r="AE265" i="5"/>
  <c r="AD265" i="5"/>
  <c r="AA265" i="5"/>
  <c r="W265" i="5"/>
  <c r="T265" i="5"/>
  <c r="S265" i="5"/>
  <c r="P265" i="5"/>
  <c r="O265" i="5"/>
  <c r="I265" i="5"/>
  <c r="H265" i="5"/>
  <c r="G265" i="5"/>
  <c r="F265" i="5"/>
  <c r="C265" i="5"/>
  <c r="B265" i="5"/>
  <c r="BN264" i="5"/>
  <c r="BK264" i="5"/>
  <c r="BJ264" i="5"/>
  <c r="BG264" i="5"/>
  <c r="BF264" i="5"/>
  <c r="BC264" i="5"/>
  <c r="BB264" i="5"/>
  <c r="AY264" i="5"/>
  <c r="AX264" i="5"/>
  <c r="AV264" i="5"/>
  <c r="AU264" i="5"/>
  <c r="AT264" i="5"/>
  <c r="AP264" i="5"/>
  <c r="AN264" i="5"/>
  <c r="AM264" i="5"/>
  <c r="AL264" i="5"/>
  <c r="AH264" i="5"/>
  <c r="AE264" i="5"/>
  <c r="AD264" i="5"/>
  <c r="AA264" i="5"/>
  <c r="Z264" i="5"/>
  <c r="W264" i="5"/>
  <c r="V264" i="5"/>
  <c r="S264" i="5"/>
  <c r="R264" i="5"/>
  <c r="P264" i="5"/>
  <c r="O264" i="5"/>
  <c r="N264" i="5"/>
  <c r="J264" i="5"/>
  <c r="H264" i="5"/>
  <c r="G264" i="5"/>
  <c r="F264" i="5"/>
  <c r="C264" i="5"/>
  <c r="B264" i="5"/>
  <c r="BN263" i="5"/>
  <c r="BK263" i="5"/>
  <c r="BJ263" i="5"/>
  <c r="BH263" i="5"/>
  <c r="BF263" i="5"/>
  <c r="BC263" i="5"/>
  <c r="BB263" i="5"/>
  <c r="AZ263" i="5"/>
  <c r="AX263" i="5"/>
  <c r="AW263" i="5"/>
  <c r="AU263" i="5"/>
  <c r="AT263" i="5"/>
  <c r="AP263" i="5"/>
  <c r="AO263" i="5"/>
  <c r="AM263" i="5"/>
  <c r="AL263" i="5"/>
  <c r="AH263" i="5"/>
  <c r="AE263" i="5"/>
  <c r="AD263" i="5"/>
  <c r="AB263" i="5"/>
  <c r="Z263" i="5"/>
  <c r="W263" i="5"/>
  <c r="V263" i="5"/>
  <c r="T263" i="5"/>
  <c r="R263" i="5"/>
  <c r="Q263" i="5"/>
  <c r="O263" i="5"/>
  <c r="N263" i="5"/>
  <c r="J263" i="5"/>
  <c r="I263" i="5"/>
  <c r="G263" i="5"/>
  <c r="F263" i="5"/>
  <c r="C263" i="5"/>
  <c r="B263" i="5"/>
  <c r="BN262" i="5"/>
  <c r="BN265" i="5" s="1"/>
  <c r="BM262" i="5"/>
  <c r="BL262" i="5"/>
  <c r="BK262" i="5"/>
  <c r="BK267" i="5" s="1"/>
  <c r="BJ262" i="5"/>
  <c r="BJ266" i="5" s="1"/>
  <c r="BI262" i="5"/>
  <c r="BH262" i="5"/>
  <c r="BH266" i="5" s="1"/>
  <c r="BG262" i="5"/>
  <c r="BF262" i="5"/>
  <c r="BF265" i="5" s="1"/>
  <c r="BE262" i="5"/>
  <c r="BD262" i="5"/>
  <c r="BD267" i="5" s="1"/>
  <c r="BC262" i="5"/>
  <c r="BC267" i="5" s="1"/>
  <c r="BB262" i="5"/>
  <c r="BB266" i="5" s="1"/>
  <c r="BA262" i="5"/>
  <c r="AZ262" i="5"/>
  <c r="AY262" i="5"/>
  <c r="AX262" i="5"/>
  <c r="AX265" i="5" s="1"/>
  <c r="AW262" i="5"/>
  <c r="AW265" i="5" s="1"/>
  <c r="AV262" i="5"/>
  <c r="AU262" i="5"/>
  <c r="AU267" i="5" s="1"/>
  <c r="AT262" i="5"/>
  <c r="AT266" i="5" s="1"/>
  <c r="AS262" i="5"/>
  <c r="AR262" i="5"/>
  <c r="AR265" i="5" s="1"/>
  <c r="AQ262" i="5"/>
  <c r="AQ265" i="5" s="1"/>
  <c r="AP262" i="5"/>
  <c r="AP265" i="5" s="1"/>
  <c r="AO262" i="5"/>
  <c r="AN262" i="5"/>
  <c r="AM262" i="5"/>
  <c r="AM267" i="5" s="1"/>
  <c r="AL262" i="5"/>
  <c r="AL266" i="5" s="1"/>
  <c r="AK262" i="5"/>
  <c r="AJ262" i="5"/>
  <c r="AJ263" i="5" s="1"/>
  <c r="AI262" i="5"/>
  <c r="AH262" i="5"/>
  <c r="AH265" i="5" s="1"/>
  <c r="AG262" i="5"/>
  <c r="AF262" i="5"/>
  <c r="AE262" i="5"/>
  <c r="AE267" i="5" s="1"/>
  <c r="AD262" i="5"/>
  <c r="AD266" i="5" s="1"/>
  <c r="AC262" i="5"/>
  <c r="AB262" i="5"/>
  <c r="AB265" i="5" s="1"/>
  <c r="AA262" i="5"/>
  <c r="Z262" i="5"/>
  <c r="Z265" i="5" s="1"/>
  <c r="Y262" i="5"/>
  <c r="X262" i="5"/>
  <c r="X263" i="5" s="1"/>
  <c r="W262" i="5"/>
  <c r="W267" i="5" s="1"/>
  <c r="V262" i="5"/>
  <c r="V266" i="5" s="1"/>
  <c r="U262" i="5"/>
  <c r="T262" i="5"/>
  <c r="S262" i="5"/>
  <c r="R262" i="5"/>
  <c r="R265" i="5" s="1"/>
  <c r="Q262" i="5"/>
  <c r="Q265" i="5" s="1"/>
  <c r="P262" i="5"/>
  <c r="P263" i="5" s="1"/>
  <c r="O262" i="5"/>
  <c r="O267" i="5" s="1"/>
  <c r="N262" i="5"/>
  <c r="N266" i="5" s="1"/>
  <c r="M262" i="5"/>
  <c r="L262" i="5"/>
  <c r="L265" i="5" s="1"/>
  <c r="K262" i="5"/>
  <c r="K265" i="5" s="1"/>
  <c r="J262" i="5"/>
  <c r="J265" i="5" s="1"/>
  <c r="I262" i="5"/>
  <c r="H262" i="5"/>
  <c r="H263" i="5" s="1"/>
  <c r="G262" i="5"/>
  <c r="G267" i="5" s="1"/>
  <c r="F262" i="5"/>
  <c r="F266" i="5" s="1"/>
  <c r="C262" i="5"/>
  <c r="B262" i="5"/>
  <c r="C261" i="5"/>
  <c r="B261" i="5"/>
  <c r="BM260" i="5"/>
  <c r="BK260" i="5"/>
  <c r="BI260" i="5"/>
  <c r="BA260" i="5"/>
  <c r="AX260" i="5"/>
  <c r="AP260" i="5"/>
  <c r="AM260" i="5"/>
  <c r="AG260" i="5"/>
  <c r="AE260" i="5"/>
  <c r="AC260" i="5"/>
  <c r="U260" i="5"/>
  <c r="R260" i="5"/>
  <c r="J260" i="5"/>
  <c r="G260" i="5"/>
  <c r="C260" i="5"/>
  <c r="B260" i="5"/>
  <c r="BL259" i="5"/>
  <c r="BH259" i="5"/>
  <c r="BA259" i="5"/>
  <c r="AW259" i="5"/>
  <c r="AQ259" i="5"/>
  <c r="AN259" i="5"/>
  <c r="AI259" i="5"/>
  <c r="AH259" i="5"/>
  <c r="AF259" i="5"/>
  <c r="AA259" i="5"/>
  <c r="Z259" i="5"/>
  <c r="X259" i="5"/>
  <c r="S259" i="5"/>
  <c r="R259" i="5"/>
  <c r="P259" i="5"/>
  <c r="K259" i="5"/>
  <c r="J259" i="5"/>
  <c r="H259" i="5"/>
  <c r="C259" i="5"/>
  <c r="B259" i="5"/>
  <c r="BN258" i="5"/>
  <c r="BM258" i="5"/>
  <c r="BK258" i="5"/>
  <c r="BF258" i="5"/>
  <c r="BE258" i="5"/>
  <c r="BC258" i="5"/>
  <c r="AX258" i="5"/>
  <c r="AW258" i="5"/>
  <c r="AU258" i="5"/>
  <c r="AP258" i="5"/>
  <c r="AO258" i="5"/>
  <c r="AM258" i="5"/>
  <c r="AH258" i="5"/>
  <c r="AG258" i="5"/>
  <c r="AE258" i="5"/>
  <c r="Z258" i="5"/>
  <c r="Y258" i="5"/>
  <c r="W258" i="5"/>
  <c r="R258" i="5"/>
  <c r="Q258" i="5"/>
  <c r="O258" i="5"/>
  <c r="J258" i="5"/>
  <c r="I258" i="5"/>
  <c r="G258" i="5"/>
  <c r="C258" i="5"/>
  <c r="B258" i="5"/>
  <c r="BM257" i="5"/>
  <c r="BL257" i="5"/>
  <c r="BJ257" i="5"/>
  <c r="BI257" i="5"/>
  <c r="BE257" i="5"/>
  <c r="BD257" i="5"/>
  <c r="BB257" i="5"/>
  <c r="BA257" i="5"/>
  <c r="AW257" i="5"/>
  <c r="AV257" i="5"/>
  <c r="AT257" i="5"/>
  <c r="AS257" i="5"/>
  <c r="AO257" i="5"/>
  <c r="AN257" i="5"/>
  <c r="AL257" i="5"/>
  <c r="AK257" i="5"/>
  <c r="AG257" i="5"/>
  <c r="AF257" i="5"/>
  <c r="AD257" i="5"/>
  <c r="AC257" i="5"/>
  <c r="Y257" i="5"/>
  <c r="X257" i="5"/>
  <c r="V257" i="5"/>
  <c r="U257" i="5"/>
  <c r="Q257" i="5"/>
  <c r="P257" i="5"/>
  <c r="N257" i="5"/>
  <c r="M257" i="5"/>
  <c r="I257" i="5"/>
  <c r="H257" i="5"/>
  <c r="F257" i="5"/>
  <c r="C257" i="5"/>
  <c r="B257" i="5"/>
  <c r="BM256" i="5"/>
  <c r="BL256" i="5"/>
  <c r="BK256" i="5"/>
  <c r="BI256" i="5"/>
  <c r="BE256" i="5"/>
  <c r="BD256" i="5"/>
  <c r="BC256" i="5"/>
  <c r="BA256" i="5"/>
  <c r="AW256" i="5"/>
  <c r="AV256" i="5"/>
  <c r="AU256" i="5"/>
  <c r="AS256" i="5"/>
  <c r="AO256" i="5"/>
  <c r="AN256" i="5"/>
  <c r="AM256" i="5"/>
  <c r="AK256" i="5"/>
  <c r="AG256" i="5"/>
  <c r="AF256" i="5"/>
  <c r="AE256" i="5"/>
  <c r="AC256" i="5"/>
  <c r="Y256" i="5"/>
  <c r="X256" i="5"/>
  <c r="W256" i="5"/>
  <c r="U256" i="5"/>
  <c r="Q256" i="5"/>
  <c r="P256" i="5"/>
  <c r="O256" i="5"/>
  <c r="M256" i="5"/>
  <c r="I256" i="5"/>
  <c r="H256" i="5"/>
  <c r="G256" i="5"/>
  <c r="C256" i="5"/>
  <c r="B256" i="5"/>
  <c r="BN255" i="5"/>
  <c r="BN259" i="5" s="1"/>
  <c r="BM255" i="5"/>
  <c r="BM259" i="5" s="1"/>
  <c r="BL255" i="5"/>
  <c r="BL260" i="5" s="1"/>
  <c r="BK255" i="5"/>
  <c r="BK259" i="5" s="1"/>
  <c r="BJ255" i="5"/>
  <c r="BJ258" i="5" s="1"/>
  <c r="BI255" i="5"/>
  <c r="BI258" i="5" s="1"/>
  <c r="BH255" i="5"/>
  <c r="BG255" i="5"/>
  <c r="BG260" i="5" s="1"/>
  <c r="BF255" i="5"/>
  <c r="BF259" i="5" s="1"/>
  <c r="BE255" i="5"/>
  <c r="BE259" i="5" s="1"/>
  <c r="BD255" i="5"/>
  <c r="BD260" i="5" s="1"/>
  <c r="BC255" i="5"/>
  <c r="BC259" i="5" s="1"/>
  <c r="BB255" i="5"/>
  <c r="BB258" i="5" s="1"/>
  <c r="BA255" i="5"/>
  <c r="BA258" i="5" s="1"/>
  <c r="AZ255" i="5"/>
  <c r="AY255" i="5"/>
  <c r="AY260" i="5" s="1"/>
  <c r="AX255" i="5"/>
  <c r="AX259" i="5" s="1"/>
  <c r="AW255" i="5"/>
  <c r="AW260" i="5" s="1"/>
  <c r="AV255" i="5"/>
  <c r="AV260" i="5" s="1"/>
  <c r="AU255" i="5"/>
  <c r="AU260" i="5" s="1"/>
  <c r="AT255" i="5"/>
  <c r="AT258" i="5" s="1"/>
  <c r="AS255" i="5"/>
  <c r="AS258" i="5" s="1"/>
  <c r="AR255" i="5"/>
  <c r="AQ255" i="5"/>
  <c r="AQ260" i="5" s="1"/>
  <c r="AP255" i="5"/>
  <c r="AP259" i="5" s="1"/>
  <c r="AO255" i="5"/>
  <c r="AO260" i="5" s="1"/>
  <c r="AN255" i="5"/>
  <c r="AN260" i="5" s="1"/>
  <c r="AM255" i="5"/>
  <c r="AM259" i="5" s="1"/>
  <c r="AL255" i="5"/>
  <c r="AL260" i="5" s="1"/>
  <c r="AK255" i="5"/>
  <c r="AK260" i="5" s="1"/>
  <c r="AJ255" i="5"/>
  <c r="AI255" i="5"/>
  <c r="AI260" i="5" s="1"/>
  <c r="AH255" i="5"/>
  <c r="AH256" i="5" s="1"/>
  <c r="AG255" i="5"/>
  <c r="AG259" i="5" s="1"/>
  <c r="AF255" i="5"/>
  <c r="AF260" i="5" s="1"/>
  <c r="AE255" i="5"/>
  <c r="AE259" i="5" s="1"/>
  <c r="AD255" i="5"/>
  <c r="AD258" i="5" s="1"/>
  <c r="AC255" i="5"/>
  <c r="AC258" i="5" s="1"/>
  <c r="AB255" i="5"/>
  <c r="AA255" i="5"/>
  <c r="AA260" i="5" s="1"/>
  <c r="Z255" i="5"/>
  <c r="Z260" i="5" s="1"/>
  <c r="Y255" i="5"/>
  <c r="Y260" i="5" s="1"/>
  <c r="X255" i="5"/>
  <c r="X260" i="5" s="1"/>
  <c r="W255" i="5"/>
  <c r="W259" i="5" s="1"/>
  <c r="V255" i="5"/>
  <c r="V258" i="5" s="1"/>
  <c r="U255" i="5"/>
  <c r="U258" i="5" s="1"/>
  <c r="T255" i="5"/>
  <c r="S255" i="5"/>
  <c r="S260" i="5" s="1"/>
  <c r="R255" i="5"/>
  <c r="R256" i="5" s="1"/>
  <c r="Q255" i="5"/>
  <c r="Q260" i="5" s="1"/>
  <c r="P255" i="5"/>
  <c r="P260" i="5" s="1"/>
  <c r="O255" i="5"/>
  <c r="O259" i="5" s="1"/>
  <c r="N255" i="5"/>
  <c r="N258" i="5" s="1"/>
  <c r="M255" i="5"/>
  <c r="M258" i="5" s="1"/>
  <c r="L255" i="5"/>
  <c r="K255" i="5"/>
  <c r="K260" i="5" s="1"/>
  <c r="J255" i="5"/>
  <c r="J256" i="5" s="1"/>
  <c r="I255" i="5"/>
  <c r="I260" i="5" s="1"/>
  <c r="H255" i="5"/>
  <c r="H260" i="5" s="1"/>
  <c r="G255" i="5"/>
  <c r="G259" i="5" s="1"/>
  <c r="F255" i="5"/>
  <c r="F260" i="5" s="1"/>
  <c r="C255" i="5"/>
  <c r="B255" i="5"/>
  <c r="C254" i="5"/>
  <c r="B254" i="5"/>
  <c r="C253" i="5"/>
  <c r="B253" i="5"/>
  <c r="BM252" i="5"/>
  <c r="BK252" i="5"/>
  <c r="BE252" i="5"/>
  <c r="BC252" i="5"/>
  <c r="AW252" i="5"/>
  <c r="AU252" i="5"/>
  <c r="AO252" i="5"/>
  <c r="AM252" i="5"/>
  <c r="AG252" i="5"/>
  <c r="AE252" i="5"/>
  <c r="Y252" i="5"/>
  <c r="W252" i="5"/>
  <c r="Q252" i="5"/>
  <c r="O252" i="5"/>
  <c r="I252" i="5"/>
  <c r="G252" i="5"/>
  <c r="C252" i="5"/>
  <c r="B252" i="5"/>
  <c r="BM251" i="5"/>
  <c r="BL251" i="5"/>
  <c r="BJ251" i="5"/>
  <c r="BE251" i="5"/>
  <c r="BD251" i="5"/>
  <c r="BB251" i="5"/>
  <c r="AW251" i="5"/>
  <c r="AV251" i="5"/>
  <c r="AT251" i="5"/>
  <c r="AO251" i="5"/>
  <c r="AN251" i="5"/>
  <c r="AL251" i="5"/>
  <c r="AG251" i="5"/>
  <c r="AF251" i="5"/>
  <c r="AD251" i="5"/>
  <c r="Y251" i="5"/>
  <c r="X251" i="5"/>
  <c r="V251" i="5"/>
  <c r="Q251" i="5"/>
  <c r="P251" i="5"/>
  <c r="N251" i="5"/>
  <c r="I251" i="5"/>
  <c r="H251" i="5"/>
  <c r="F251" i="5"/>
  <c r="C251" i="5"/>
  <c r="B251" i="5"/>
  <c r="BL250" i="5"/>
  <c r="BK250" i="5"/>
  <c r="BI250" i="5"/>
  <c r="BG250" i="5"/>
  <c r="BD250" i="5"/>
  <c r="BC250" i="5"/>
  <c r="BA250" i="5"/>
  <c r="AY250" i="5"/>
  <c r="AV250" i="5"/>
  <c r="AU250" i="5"/>
  <c r="AS250" i="5"/>
  <c r="AQ250" i="5"/>
  <c r="AN250" i="5"/>
  <c r="AM250" i="5"/>
  <c r="AK250" i="5"/>
  <c r="AI250" i="5"/>
  <c r="AF250" i="5"/>
  <c r="AE250" i="5"/>
  <c r="AC250" i="5"/>
  <c r="AA250" i="5"/>
  <c r="X250" i="5"/>
  <c r="W250" i="5"/>
  <c r="U250" i="5"/>
  <c r="S250" i="5"/>
  <c r="P250" i="5"/>
  <c r="O250" i="5"/>
  <c r="M250" i="5"/>
  <c r="K250" i="5"/>
  <c r="H250" i="5"/>
  <c r="G250" i="5"/>
  <c r="C250" i="5"/>
  <c r="B250" i="5"/>
  <c r="BK249" i="5"/>
  <c r="BJ249" i="5"/>
  <c r="BH249" i="5"/>
  <c r="BG249" i="5"/>
  <c r="BC249" i="5"/>
  <c r="BB249" i="5"/>
  <c r="AY249" i="5"/>
  <c r="AU249" i="5"/>
  <c r="AT249" i="5"/>
  <c r="AR249" i="5"/>
  <c r="AQ249" i="5"/>
  <c r="AM249" i="5"/>
  <c r="AL249" i="5"/>
  <c r="AI249" i="5"/>
  <c r="AE249" i="5"/>
  <c r="AD249" i="5"/>
  <c r="AB249" i="5"/>
  <c r="AA249" i="5"/>
  <c r="W249" i="5"/>
  <c r="V249" i="5"/>
  <c r="S249" i="5"/>
  <c r="O249" i="5"/>
  <c r="N249" i="5"/>
  <c r="L249" i="5"/>
  <c r="K249" i="5"/>
  <c r="G249" i="5"/>
  <c r="F249" i="5"/>
  <c r="C249" i="5"/>
  <c r="B249" i="5"/>
  <c r="BK248" i="5"/>
  <c r="BJ248" i="5"/>
  <c r="BI248" i="5"/>
  <c r="BG248" i="5"/>
  <c r="BC248" i="5"/>
  <c r="BB248" i="5"/>
  <c r="BA248" i="5"/>
  <c r="AY248" i="5"/>
  <c r="AU248" i="5"/>
  <c r="AT248" i="5"/>
  <c r="AS248" i="5"/>
  <c r="AQ248" i="5"/>
  <c r="AM248" i="5"/>
  <c r="AL248" i="5"/>
  <c r="AK248" i="5"/>
  <c r="AI248" i="5"/>
  <c r="AE248" i="5"/>
  <c r="AD248" i="5"/>
  <c r="AC248" i="5"/>
  <c r="AA248" i="5"/>
  <c r="W248" i="5"/>
  <c r="V248" i="5"/>
  <c r="U248" i="5"/>
  <c r="S248" i="5"/>
  <c r="O248" i="5"/>
  <c r="N248" i="5"/>
  <c r="M248" i="5"/>
  <c r="K248" i="5"/>
  <c r="G248" i="5"/>
  <c r="F248" i="5"/>
  <c r="C248" i="5"/>
  <c r="B248" i="5"/>
  <c r="BN247" i="5"/>
  <c r="BM247" i="5"/>
  <c r="BM248" i="5" s="1"/>
  <c r="BL247" i="5"/>
  <c r="BL248" i="5" s="1"/>
  <c r="BK247" i="5"/>
  <c r="BK251" i="5" s="1"/>
  <c r="BJ247" i="5"/>
  <c r="BJ252" i="5" s="1"/>
  <c r="BI247" i="5"/>
  <c r="BI251" i="5" s="1"/>
  <c r="BH247" i="5"/>
  <c r="BG247" i="5"/>
  <c r="BG251" i="5" s="1"/>
  <c r="BF247" i="5"/>
  <c r="BE247" i="5"/>
  <c r="BE248" i="5" s="1"/>
  <c r="BD247" i="5"/>
  <c r="BD248" i="5" s="1"/>
  <c r="BC247" i="5"/>
  <c r="BC251" i="5" s="1"/>
  <c r="BB247" i="5"/>
  <c r="BB252" i="5" s="1"/>
  <c r="BA247" i="5"/>
  <c r="BA251" i="5" s="1"/>
  <c r="AZ247" i="5"/>
  <c r="AY247" i="5"/>
  <c r="AY251" i="5" s="1"/>
  <c r="AX247" i="5"/>
  <c r="AW247" i="5"/>
  <c r="AW248" i="5" s="1"/>
  <c r="AV247" i="5"/>
  <c r="AV248" i="5" s="1"/>
  <c r="AU247" i="5"/>
  <c r="AU251" i="5" s="1"/>
  <c r="AT247" i="5"/>
  <c r="AT252" i="5" s="1"/>
  <c r="AS247" i="5"/>
  <c r="AS251" i="5" s="1"/>
  <c r="AR247" i="5"/>
  <c r="AQ247" i="5"/>
  <c r="AQ251" i="5" s="1"/>
  <c r="AP247" i="5"/>
  <c r="AO247" i="5"/>
  <c r="AO248" i="5" s="1"/>
  <c r="AN247" i="5"/>
  <c r="AN248" i="5" s="1"/>
  <c r="AM247" i="5"/>
  <c r="AM251" i="5" s="1"/>
  <c r="AL247" i="5"/>
  <c r="AL252" i="5" s="1"/>
  <c r="AK247" i="5"/>
  <c r="AK251" i="5" s="1"/>
  <c r="AJ247" i="5"/>
  <c r="AI247" i="5"/>
  <c r="AI251" i="5" s="1"/>
  <c r="AH247" i="5"/>
  <c r="AG247" i="5"/>
  <c r="AG248" i="5" s="1"/>
  <c r="AF247" i="5"/>
  <c r="AF248" i="5" s="1"/>
  <c r="AE247" i="5"/>
  <c r="AE251" i="5" s="1"/>
  <c r="AD247" i="5"/>
  <c r="AD252" i="5" s="1"/>
  <c r="AC247" i="5"/>
  <c r="AC251" i="5" s="1"/>
  <c r="AB247" i="5"/>
  <c r="AA247" i="5"/>
  <c r="AA251" i="5" s="1"/>
  <c r="Z247" i="5"/>
  <c r="Y247" i="5"/>
  <c r="Y248" i="5" s="1"/>
  <c r="X247" i="5"/>
  <c r="X248" i="5" s="1"/>
  <c r="W247" i="5"/>
  <c r="W251" i="5" s="1"/>
  <c r="V247" i="5"/>
  <c r="V252" i="5" s="1"/>
  <c r="U247" i="5"/>
  <c r="U251" i="5" s="1"/>
  <c r="T247" i="5"/>
  <c r="S247" i="5"/>
  <c r="S251" i="5" s="1"/>
  <c r="R247" i="5"/>
  <c r="Q247" i="5"/>
  <c r="Q248" i="5" s="1"/>
  <c r="P247" i="5"/>
  <c r="P248" i="5" s="1"/>
  <c r="O247" i="5"/>
  <c r="O251" i="5" s="1"/>
  <c r="N247" i="5"/>
  <c r="N252" i="5" s="1"/>
  <c r="M247" i="5"/>
  <c r="M251" i="5" s="1"/>
  <c r="L247" i="5"/>
  <c r="K247" i="5"/>
  <c r="K251" i="5" s="1"/>
  <c r="J247" i="5"/>
  <c r="I247" i="5"/>
  <c r="I248" i="5" s="1"/>
  <c r="H247" i="5"/>
  <c r="H248" i="5" s="1"/>
  <c r="G247" i="5"/>
  <c r="G251" i="5" s="1"/>
  <c r="F247" i="5"/>
  <c r="F252" i="5" s="1"/>
  <c r="C247" i="5"/>
  <c r="B247" i="5"/>
  <c r="C246" i="5"/>
  <c r="B246" i="5"/>
  <c r="C245" i="5"/>
  <c r="B245" i="5"/>
  <c r="W244" i="5"/>
  <c r="K244" i="5"/>
  <c r="C244" i="5"/>
  <c r="B244" i="5"/>
  <c r="AT243" i="5"/>
  <c r="C243" i="5"/>
  <c r="B243" i="5"/>
  <c r="C242" i="5"/>
  <c r="B242" i="5"/>
  <c r="C241" i="5"/>
  <c r="B241" i="5"/>
  <c r="BK240" i="5"/>
  <c r="BC240" i="5"/>
  <c r="W240" i="5"/>
  <c r="C240" i="5"/>
  <c r="B240" i="5"/>
  <c r="BN239" i="5"/>
  <c r="BM239" i="5"/>
  <c r="BL239" i="5"/>
  <c r="BL242" i="5" s="1"/>
  <c r="BK239" i="5"/>
  <c r="BK241" i="5" s="1"/>
  <c r="BJ239" i="5"/>
  <c r="BJ243" i="5" s="1"/>
  <c r="BI239" i="5"/>
  <c r="BI243" i="5" s="1"/>
  <c r="BH239" i="5"/>
  <c r="BH242" i="5" s="1"/>
  <c r="BG239" i="5"/>
  <c r="BF239" i="5"/>
  <c r="BE239" i="5"/>
  <c r="BD239" i="5"/>
  <c r="BD242" i="5" s="1"/>
  <c r="BC239" i="5"/>
  <c r="BC241" i="5" s="1"/>
  <c r="BB239" i="5"/>
  <c r="BA239" i="5"/>
  <c r="BA243" i="5" s="1"/>
  <c r="AZ239" i="5"/>
  <c r="AZ242" i="5" s="1"/>
  <c r="AY239" i="5"/>
  <c r="AY244" i="5" s="1"/>
  <c r="AX239" i="5"/>
  <c r="AW239" i="5"/>
  <c r="AV239" i="5"/>
  <c r="AV242" i="5" s="1"/>
  <c r="AU239" i="5"/>
  <c r="AU241" i="5" s="1"/>
  <c r="AT239" i="5"/>
  <c r="AS239" i="5"/>
  <c r="AS243" i="5" s="1"/>
  <c r="AR239" i="5"/>
  <c r="AR242" i="5" s="1"/>
  <c r="AQ239" i="5"/>
  <c r="AP239" i="5"/>
  <c r="AO239" i="5"/>
  <c r="AN239" i="5"/>
  <c r="AN242" i="5" s="1"/>
  <c r="AM239" i="5"/>
  <c r="AM241" i="5" s="1"/>
  <c r="AL239" i="5"/>
  <c r="AK239" i="5"/>
  <c r="AK243" i="5" s="1"/>
  <c r="AJ239" i="5"/>
  <c r="AI239" i="5"/>
  <c r="AH239" i="5"/>
  <c r="AG239" i="5"/>
  <c r="AF239" i="5"/>
  <c r="AE239" i="5"/>
  <c r="AE241" i="5" s="1"/>
  <c r="AD239" i="5"/>
  <c r="AC239" i="5"/>
  <c r="AC242" i="5" s="1"/>
  <c r="AB239" i="5"/>
  <c r="AB241" i="5" s="1"/>
  <c r="AA239" i="5"/>
  <c r="Z239" i="5"/>
  <c r="Y239" i="5"/>
  <c r="Y242" i="5" s="1"/>
  <c r="X239" i="5"/>
  <c r="X241" i="5" s="1"/>
  <c r="W239" i="5"/>
  <c r="W241" i="5" s="1"/>
  <c r="V239" i="5"/>
  <c r="U239" i="5"/>
  <c r="U242" i="5" s="1"/>
  <c r="T239" i="5"/>
  <c r="S239" i="5"/>
  <c r="S244" i="5" s="1"/>
  <c r="R239" i="5"/>
  <c r="Q239" i="5"/>
  <c r="P239" i="5"/>
  <c r="O239" i="5"/>
  <c r="O241" i="5" s="1"/>
  <c r="N239" i="5"/>
  <c r="N243" i="5" s="1"/>
  <c r="M239" i="5"/>
  <c r="M242" i="5" s="1"/>
  <c r="L239" i="5"/>
  <c r="L241" i="5" s="1"/>
  <c r="K239" i="5"/>
  <c r="J239" i="5"/>
  <c r="I239" i="5"/>
  <c r="I242" i="5" s="1"/>
  <c r="H239" i="5"/>
  <c r="H241" i="5" s="1"/>
  <c r="G239" i="5"/>
  <c r="G241" i="5" s="1"/>
  <c r="F239" i="5"/>
  <c r="C239" i="5"/>
  <c r="B239" i="5"/>
  <c r="C238" i="5"/>
  <c r="B238" i="5"/>
  <c r="AT237" i="5"/>
  <c r="N237" i="5"/>
  <c r="C237" i="5"/>
  <c r="B237" i="5"/>
  <c r="C236" i="5"/>
  <c r="B236" i="5"/>
  <c r="AR235" i="5"/>
  <c r="C235" i="5"/>
  <c r="B235" i="5"/>
  <c r="BK234" i="5"/>
  <c r="AQ234" i="5"/>
  <c r="C234" i="5"/>
  <c r="B234" i="5"/>
  <c r="AX233" i="5"/>
  <c r="AD233" i="5"/>
  <c r="F233" i="5"/>
  <c r="C233" i="5"/>
  <c r="B233" i="5"/>
  <c r="BN232" i="5"/>
  <c r="BN237" i="5" s="1"/>
  <c r="BM232" i="5"/>
  <c r="BM236" i="5" s="1"/>
  <c r="BL232" i="5"/>
  <c r="BK232" i="5"/>
  <c r="BK235" i="5" s="1"/>
  <c r="BJ232" i="5"/>
  <c r="BJ234" i="5" s="1"/>
  <c r="BI232" i="5"/>
  <c r="BH232" i="5"/>
  <c r="BH237" i="5" s="1"/>
  <c r="BG232" i="5"/>
  <c r="BG235" i="5" s="1"/>
  <c r="BF232" i="5"/>
  <c r="BF234" i="5" s="1"/>
  <c r="BE232" i="5"/>
  <c r="BD232" i="5"/>
  <c r="BC232" i="5"/>
  <c r="BB232" i="5"/>
  <c r="BB234" i="5" s="1"/>
  <c r="BA232" i="5"/>
  <c r="AZ232" i="5"/>
  <c r="AZ237" i="5" s="1"/>
  <c r="AY232" i="5"/>
  <c r="AY235" i="5" s="1"/>
  <c r="AX232" i="5"/>
  <c r="AX237" i="5" s="1"/>
  <c r="AW232" i="5"/>
  <c r="AV232" i="5"/>
  <c r="AU232" i="5"/>
  <c r="AT232" i="5"/>
  <c r="AT234" i="5" s="1"/>
  <c r="AS232" i="5"/>
  <c r="AR232" i="5"/>
  <c r="AR237" i="5" s="1"/>
  <c r="AQ232" i="5"/>
  <c r="AQ235" i="5" s="1"/>
  <c r="AP232" i="5"/>
  <c r="AP234" i="5" s="1"/>
  <c r="AO232" i="5"/>
  <c r="AN232" i="5"/>
  <c r="AN235" i="5" s="1"/>
  <c r="AM232" i="5"/>
  <c r="AM237" i="5" s="1"/>
  <c r="AL232" i="5"/>
  <c r="AL234" i="5" s="1"/>
  <c r="AK232" i="5"/>
  <c r="AK236" i="5" s="1"/>
  <c r="AJ232" i="5"/>
  <c r="AI232" i="5"/>
  <c r="AI235" i="5" s="1"/>
  <c r="AH232" i="5"/>
  <c r="AH237" i="5" s="1"/>
  <c r="AG232" i="5"/>
  <c r="AF232" i="5"/>
  <c r="AE232" i="5"/>
  <c r="AE235" i="5" s="1"/>
  <c r="AD232" i="5"/>
  <c r="AD234" i="5" s="1"/>
  <c r="AC232" i="5"/>
  <c r="AB232" i="5"/>
  <c r="AA232" i="5"/>
  <c r="AA235" i="5" s="1"/>
  <c r="Z232" i="5"/>
  <c r="Z234" i="5" s="1"/>
  <c r="Y232" i="5"/>
  <c r="X232" i="5"/>
  <c r="W232" i="5"/>
  <c r="V232" i="5"/>
  <c r="V234" i="5" s="1"/>
  <c r="U232" i="5"/>
  <c r="U236" i="5" s="1"/>
  <c r="T232" i="5"/>
  <c r="S232" i="5"/>
  <c r="S235" i="5" s="1"/>
  <c r="R232" i="5"/>
  <c r="R234" i="5" s="1"/>
  <c r="Q232" i="5"/>
  <c r="P232" i="5"/>
  <c r="O232" i="5"/>
  <c r="N232" i="5"/>
  <c r="N234" i="5" s="1"/>
  <c r="M232" i="5"/>
  <c r="L232" i="5"/>
  <c r="K232" i="5"/>
  <c r="K235" i="5" s="1"/>
  <c r="J232" i="5"/>
  <c r="J234" i="5" s="1"/>
  <c r="I232" i="5"/>
  <c r="H232" i="5"/>
  <c r="G232" i="5"/>
  <c r="G235" i="5" s="1"/>
  <c r="F232" i="5"/>
  <c r="F234" i="5" s="1"/>
  <c r="C232" i="5"/>
  <c r="B232" i="5"/>
  <c r="C231" i="5"/>
  <c r="B231" i="5"/>
  <c r="C230" i="5"/>
  <c r="B230" i="5"/>
  <c r="C229" i="5"/>
  <c r="B229" i="5"/>
  <c r="C228" i="5"/>
  <c r="B228" i="5"/>
  <c r="AJ227" i="5"/>
  <c r="C227" i="5"/>
  <c r="B227" i="5"/>
  <c r="T226" i="5"/>
  <c r="C226" i="5"/>
  <c r="B226" i="5"/>
  <c r="BN225" i="5"/>
  <c r="BM225" i="5"/>
  <c r="BL225" i="5"/>
  <c r="BK225" i="5"/>
  <c r="BK229" i="5" s="1"/>
  <c r="BJ225" i="5"/>
  <c r="BJ229" i="5" s="1"/>
  <c r="BI225" i="5"/>
  <c r="BH225" i="5"/>
  <c r="BH226" i="5" s="1"/>
  <c r="BG225" i="5"/>
  <c r="BG226" i="5" s="1"/>
  <c r="BF225" i="5"/>
  <c r="BE225" i="5"/>
  <c r="BD225" i="5"/>
  <c r="BC225" i="5"/>
  <c r="BC230" i="5" s="1"/>
  <c r="BB225" i="5"/>
  <c r="BB229" i="5" s="1"/>
  <c r="BA225" i="5"/>
  <c r="AZ225" i="5"/>
  <c r="AZ227" i="5" s="1"/>
  <c r="AY225" i="5"/>
  <c r="AY226" i="5" s="1"/>
  <c r="AX225" i="5"/>
  <c r="AW225" i="5"/>
  <c r="AV225" i="5"/>
  <c r="AU225" i="5"/>
  <c r="AU230" i="5" s="1"/>
  <c r="AT225" i="5"/>
  <c r="AT229" i="5" s="1"/>
  <c r="AS225" i="5"/>
  <c r="AR225" i="5"/>
  <c r="AR227" i="5" s="1"/>
  <c r="AQ225" i="5"/>
  <c r="AQ226" i="5" s="1"/>
  <c r="AP225" i="5"/>
  <c r="AO225" i="5"/>
  <c r="AN225" i="5"/>
  <c r="AM225" i="5"/>
  <c r="AM230" i="5" s="1"/>
  <c r="AL225" i="5"/>
  <c r="AL229" i="5" s="1"/>
  <c r="AK225" i="5"/>
  <c r="AJ225" i="5"/>
  <c r="AJ226" i="5" s="1"/>
  <c r="AI225" i="5"/>
  <c r="AI226" i="5" s="1"/>
  <c r="AH225" i="5"/>
  <c r="AG225" i="5"/>
  <c r="AF225" i="5"/>
  <c r="AE225" i="5"/>
  <c r="AE230" i="5" s="1"/>
  <c r="AD225" i="5"/>
  <c r="AD229" i="5" s="1"/>
  <c r="AC225" i="5"/>
  <c r="AB225" i="5"/>
  <c r="AB226" i="5" s="1"/>
  <c r="AA225" i="5"/>
  <c r="AA226" i="5" s="1"/>
  <c r="Z225" i="5"/>
  <c r="Y225" i="5"/>
  <c r="X225" i="5"/>
  <c r="W225" i="5"/>
  <c r="W230" i="5" s="1"/>
  <c r="V225" i="5"/>
  <c r="V229" i="5" s="1"/>
  <c r="U225" i="5"/>
  <c r="T225" i="5"/>
  <c r="T227" i="5" s="1"/>
  <c r="S225" i="5"/>
  <c r="S226" i="5" s="1"/>
  <c r="R225" i="5"/>
  <c r="Q225" i="5"/>
  <c r="P225" i="5"/>
  <c r="O225" i="5"/>
  <c r="O230" i="5" s="1"/>
  <c r="N225" i="5"/>
  <c r="N229" i="5" s="1"/>
  <c r="M225" i="5"/>
  <c r="L225" i="5"/>
  <c r="L226" i="5" s="1"/>
  <c r="K225" i="5"/>
  <c r="K226" i="5" s="1"/>
  <c r="J225" i="5"/>
  <c r="J226" i="5" s="1"/>
  <c r="I225" i="5"/>
  <c r="I226" i="5" s="1"/>
  <c r="H225" i="5"/>
  <c r="H226" i="5" s="1"/>
  <c r="G225" i="5"/>
  <c r="G230" i="5" s="1"/>
  <c r="F225" i="5"/>
  <c r="F229" i="5" s="1"/>
  <c r="C225" i="5"/>
  <c r="B225" i="5"/>
  <c r="C224" i="5"/>
  <c r="B224" i="5"/>
  <c r="C223" i="5"/>
  <c r="B223" i="5"/>
  <c r="C222" i="5"/>
  <c r="B222" i="5"/>
  <c r="C221" i="5"/>
  <c r="B221" i="5"/>
  <c r="C220" i="5"/>
  <c r="B220" i="5"/>
  <c r="C219" i="5"/>
  <c r="B219" i="5"/>
  <c r="BN218" i="5"/>
  <c r="BN223" i="5" s="1"/>
  <c r="BM218" i="5"/>
  <c r="BM219" i="5" s="1"/>
  <c r="BL218" i="5"/>
  <c r="BL219" i="5" s="1"/>
  <c r="BK218" i="5"/>
  <c r="BJ218" i="5"/>
  <c r="BJ223" i="5" s="1"/>
  <c r="BI218" i="5"/>
  <c r="BI219" i="5" s="1"/>
  <c r="BH218" i="5"/>
  <c r="BH219" i="5" s="1"/>
  <c r="BG218" i="5"/>
  <c r="BF218" i="5"/>
  <c r="BF223" i="5" s="1"/>
  <c r="BE218" i="5"/>
  <c r="BE219" i="5" s="1"/>
  <c r="BD218" i="5"/>
  <c r="BD219" i="5" s="1"/>
  <c r="BC218" i="5"/>
  <c r="BB218" i="5"/>
  <c r="BB223" i="5" s="1"/>
  <c r="BA218" i="5"/>
  <c r="BA219" i="5" s="1"/>
  <c r="AZ218" i="5"/>
  <c r="AZ219" i="5" s="1"/>
  <c r="AY218" i="5"/>
  <c r="AX218" i="5"/>
  <c r="AX223" i="5" s="1"/>
  <c r="AW218" i="5"/>
  <c r="AW219" i="5" s="1"/>
  <c r="AV218" i="5"/>
  <c r="AV219" i="5" s="1"/>
  <c r="AU218" i="5"/>
  <c r="AT218" i="5"/>
  <c r="AT223" i="5" s="1"/>
  <c r="AS218" i="5"/>
  <c r="AS219" i="5" s="1"/>
  <c r="AR218" i="5"/>
  <c r="AR219" i="5" s="1"/>
  <c r="AQ218" i="5"/>
  <c r="AP218" i="5"/>
  <c r="AP223" i="5" s="1"/>
  <c r="AO218" i="5"/>
  <c r="AO219" i="5" s="1"/>
  <c r="AN218" i="5"/>
  <c r="AN219" i="5" s="1"/>
  <c r="AM218" i="5"/>
  <c r="AM221" i="5" s="1"/>
  <c r="AL218" i="5"/>
  <c r="AL223" i="5" s="1"/>
  <c r="AK218" i="5"/>
  <c r="AK219" i="5" s="1"/>
  <c r="AJ218" i="5"/>
  <c r="AJ219" i="5" s="1"/>
  <c r="AI218" i="5"/>
  <c r="AI221" i="5" s="1"/>
  <c r="AH218" i="5"/>
  <c r="AH223" i="5" s="1"/>
  <c r="AG218" i="5"/>
  <c r="AG219" i="5" s="1"/>
  <c r="AF218" i="5"/>
  <c r="AF219" i="5" s="1"/>
  <c r="AE218" i="5"/>
  <c r="AE221" i="5" s="1"/>
  <c r="AD218" i="5"/>
  <c r="AD223" i="5" s="1"/>
  <c r="AC218" i="5"/>
  <c r="AC219" i="5" s="1"/>
  <c r="AB218" i="5"/>
  <c r="AB219" i="5" s="1"/>
  <c r="AA218" i="5"/>
  <c r="AA219" i="5" s="1"/>
  <c r="Z218" i="5"/>
  <c r="Z223" i="5" s="1"/>
  <c r="Y218" i="5"/>
  <c r="Y219" i="5" s="1"/>
  <c r="X218" i="5"/>
  <c r="X219" i="5" s="1"/>
  <c r="W218" i="5"/>
  <c r="W223" i="5" s="1"/>
  <c r="V218" i="5"/>
  <c r="V223" i="5" s="1"/>
  <c r="U218" i="5"/>
  <c r="U219" i="5" s="1"/>
  <c r="T218" i="5"/>
  <c r="T219" i="5" s="1"/>
  <c r="S218" i="5"/>
  <c r="S219" i="5" s="1"/>
  <c r="R218" i="5"/>
  <c r="R223" i="5" s="1"/>
  <c r="Q218" i="5"/>
  <c r="Q219" i="5" s="1"/>
  <c r="P218" i="5"/>
  <c r="P219" i="5" s="1"/>
  <c r="O218" i="5"/>
  <c r="O222" i="5" s="1"/>
  <c r="N218" i="5"/>
  <c r="N223" i="5" s="1"/>
  <c r="M218" i="5"/>
  <c r="M219" i="5" s="1"/>
  <c r="L218" i="5"/>
  <c r="L219" i="5" s="1"/>
  <c r="K218" i="5"/>
  <c r="K219" i="5" s="1"/>
  <c r="J218" i="5"/>
  <c r="J223" i="5" s="1"/>
  <c r="I218" i="5"/>
  <c r="I219" i="5" s="1"/>
  <c r="H218" i="5"/>
  <c r="H219" i="5" s="1"/>
  <c r="G218" i="5"/>
  <c r="G223" i="5" s="1"/>
  <c r="F218" i="5"/>
  <c r="F223" i="5" s="1"/>
  <c r="C218" i="5"/>
  <c r="B218" i="5"/>
  <c r="C217" i="5"/>
  <c r="B217" i="5"/>
  <c r="C216" i="5"/>
  <c r="B216" i="5"/>
  <c r="C215" i="5"/>
  <c r="B215" i="5"/>
  <c r="C214" i="5"/>
  <c r="B214" i="5"/>
  <c r="AF213" i="5"/>
  <c r="AB213" i="5"/>
  <c r="C213" i="5"/>
  <c r="B213" i="5"/>
  <c r="BK212" i="5"/>
  <c r="BC212" i="5"/>
  <c r="AE212" i="5"/>
  <c r="W212" i="5"/>
  <c r="C212" i="5"/>
  <c r="B212" i="5"/>
  <c r="BN211" i="5"/>
  <c r="BM211" i="5"/>
  <c r="BM214" i="5" s="1"/>
  <c r="BL211" i="5"/>
  <c r="BL213" i="5" s="1"/>
  <c r="BK211" i="5"/>
  <c r="BK216" i="5" s="1"/>
  <c r="BJ211" i="5"/>
  <c r="BI211" i="5"/>
  <c r="BI214" i="5" s="1"/>
  <c r="BH211" i="5"/>
  <c r="BH213" i="5" s="1"/>
  <c r="BG211" i="5"/>
  <c r="BF211" i="5"/>
  <c r="BE211" i="5"/>
  <c r="BE214" i="5" s="1"/>
  <c r="BD211" i="5"/>
  <c r="BD214" i="5" s="1"/>
  <c r="BC211" i="5"/>
  <c r="BC216" i="5" s="1"/>
  <c r="BB211" i="5"/>
  <c r="BA211" i="5"/>
  <c r="BA214" i="5" s="1"/>
  <c r="AZ211" i="5"/>
  <c r="AZ214" i="5" s="1"/>
  <c r="AY211" i="5"/>
  <c r="AX211" i="5"/>
  <c r="AW211" i="5"/>
  <c r="AW214" i="5" s="1"/>
  <c r="AV211" i="5"/>
  <c r="AV214" i="5" s="1"/>
  <c r="AU211" i="5"/>
  <c r="AU216" i="5" s="1"/>
  <c r="AT211" i="5"/>
  <c r="AS211" i="5"/>
  <c r="AS214" i="5" s="1"/>
  <c r="AR211" i="5"/>
  <c r="AQ211" i="5"/>
  <c r="AP211" i="5"/>
  <c r="AO211" i="5"/>
  <c r="AO214" i="5" s="1"/>
  <c r="AN211" i="5"/>
  <c r="AN214" i="5" s="1"/>
  <c r="AM211" i="5"/>
  <c r="AM216" i="5" s="1"/>
  <c r="AL211" i="5"/>
  <c r="AK211" i="5"/>
  <c r="AK214" i="5" s="1"/>
  <c r="AJ211" i="5"/>
  <c r="AI211" i="5"/>
  <c r="AI216" i="5" s="1"/>
  <c r="AH211" i="5"/>
  <c r="AG211" i="5"/>
  <c r="AG214" i="5" s="1"/>
  <c r="AF211" i="5"/>
  <c r="AF214" i="5" s="1"/>
  <c r="AE211" i="5"/>
  <c r="AE216" i="5" s="1"/>
  <c r="AD211" i="5"/>
  <c r="AC211" i="5"/>
  <c r="AC214" i="5" s="1"/>
  <c r="AB211" i="5"/>
  <c r="AB214" i="5" s="1"/>
  <c r="AA211" i="5"/>
  <c r="Z211" i="5"/>
  <c r="Y211" i="5"/>
  <c r="Y214" i="5" s="1"/>
  <c r="X211" i="5"/>
  <c r="X214" i="5" s="1"/>
  <c r="W211" i="5"/>
  <c r="W216" i="5" s="1"/>
  <c r="V211" i="5"/>
  <c r="U211" i="5"/>
  <c r="U214" i="5" s="1"/>
  <c r="T211" i="5"/>
  <c r="T214" i="5" s="1"/>
  <c r="S211" i="5"/>
  <c r="R211" i="5"/>
  <c r="Q211" i="5"/>
  <c r="Q214" i="5" s="1"/>
  <c r="P211" i="5"/>
  <c r="P214" i="5" s="1"/>
  <c r="O211" i="5"/>
  <c r="O216" i="5" s="1"/>
  <c r="N211" i="5"/>
  <c r="M211" i="5"/>
  <c r="M214" i="5" s="1"/>
  <c r="L211" i="5"/>
  <c r="K211" i="5"/>
  <c r="J211" i="5"/>
  <c r="I211" i="5"/>
  <c r="I214" i="5" s="1"/>
  <c r="H211" i="5"/>
  <c r="H214" i="5" s="1"/>
  <c r="G211" i="5"/>
  <c r="G216" i="5" s="1"/>
  <c r="F211" i="5"/>
  <c r="C211" i="5"/>
  <c r="B211" i="5"/>
  <c r="C210" i="5"/>
  <c r="B210" i="5"/>
  <c r="C209" i="5"/>
  <c r="B209" i="5"/>
  <c r="C208" i="5"/>
  <c r="B208" i="5"/>
  <c r="C207" i="5"/>
  <c r="B207" i="5"/>
  <c r="C206" i="5"/>
  <c r="B206" i="5"/>
  <c r="C205" i="5"/>
  <c r="B205" i="5"/>
  <c r="BN204" i="5"/>
  <c r="BM204" i="5"/>
  <c r="BM208" i="5" s="1"/>
  <c r="BL204" i="5"/>
  <c r="BL206" i="5" s="1"/>
  <c r="BK204" i="5"/>
  <c r="BK206" i="5" s="1"/>
  <c r="BJ204" i="5"/>
  <c r="BJ208" i="5" s="1"/>
  <c r="BI204" i="5"/>
  <c r="BI208" i="5" s="1"/>
  <c r="BH204" i="5"/>
  <c r="BH206" i="5" s="1"/>
  <c r="BG204" i="5"/>
  <c r="BG206" i="5" s="1"/>
  <c r="BF204" i="5"/>
  <c r="BF208" i="5" s="1"/>
  <c r="BE204" i="5"/>
  <c r="BE208" i="5" s="1"/>
  <c r="BD204" i="5"/>
  <c r="BD206" i="5" s="1"/>
  <c r="BC204" i="5"/>
  <c r="BC206" i="5" s="1"/>
  <c r="BB204" i="5"/>
  <c r="BB208" i="5" s="1"/>
  <c r="BA204" i="5"/>
  <c r="BA208" i="5" s="1"/>
  <c r="AZ204" i="5"/>
  <c r="AZ206" i="5" s="1"/>
  <c r="AY204" i="5"/>
  <c r="AY206" i="5" s="1"/>
  <c r="AX204" i="5"/>
  <c r="AW204" i="5"/>
  <c r="AW208" i="5" s="1"/>
  <c r="AV204" i="5"/>
  <c r="AV206" i="5" s="1"/>
  <c r="AU204" i="5"/>
  <c r="AU206" i="5" s="1"/>
  <c r="AT204" i="5"/>
  <c r="AT208" i="5" s="1"/>
  <c r="AS204" i="5"/>
  <c r="AS208" i="5" s="1"/>
  <c r="AR204" i="5"/>
  <c r="AR206" i="5" s="1"/>
  <c r="AQ204" i="5"/>
  <c r="AQ206" i="5" s="1"/>
  <c r="AP204" i="5"/>
  <c r="AP208" i="5" s="1"/>
  <c r="AO204" i="5"/>
  <c r="AO208" i="5" s="1"/>
  <c r="AN204" i="5"/>
  <c r="AN206" i="5" s="1"/>
  <c r="AM204" i="5"/>
  <c r="AM206" i="5" s="1"/>
  <c r="AL204" i="5"/>
  <c r="AL208" i="5" s="1"/>
  <c r="AK204" i="5"/>
  <c r="AK208" i="5" s="1"/>
  <c r="AJ204" i="5"/>
  <c r="AJ206" i="5" s="1"/>
  <c r="AI204" i="5"/>
  <c r="AI206" i="5" s="1"/>
  <c r="AH204" i="5"/>
  <c r="AG204" i="5"/>
  <c r="AG208" i="5" s="1"/>
  <c r="AF204" i="5"/>
  <c r="AF206" i="5" s="1"/>
  <c r="AE204" i="5"/>
  <c r="AE206" i="5" s="1"/>
  <c r="AD204" i="5"/>
  <c r="AD208" i="5" s="1"/>
  <c r="AC204" i="5"/>
  <c r="AC208" i="5" s="1"/>
  <c r="AB204" i="5"/>
  <c r="AB206" i="5" s="1"/>
  <c r="AA204" i="5"/>
  <c r="AA206" i="5" s="1"/>
  <c r="Z204" i="5"/>
  <c r="Z208" i="5" s="1"/>
  <c r="Y204" i="5"/>
  <c r="Y208" i="5" s="1"/>
  <c r="X204" i="5"/>
  <c r="X206" i="5" s="1"/>
  <c r="W204" i="5"/>
  <c r="W206" i="5" s="1"/>
  <c r="V204" i="5"/>
  <c r="V208" i="5" s="1"/>
  <c r="U204" i="5"/>
  <c r="U208" i="5" s="1"/>
  <c r="T204" i="5"/>
  <c r="T206" i="5" s="1"/>
  <c r="S204" i="5"/>
  <c r="S206" i="5" s="1"/>
  <c r="R204" i="5"/>
  <c r="R208" i="5" s="1"/>
  <c r="Q204" i="5"/>
  <c r="Q208" i="5" s="1"/>
  <c r="P204" i="5"/>
  <c r="P206" i="5" s="1"/>
  <c r="O204" i="5"/>
  <c r="O206" i="5" s="1"/>
  <c r="N204" i="5"/>
  <c r="N208" i="5" s="1"/>
  <c r="M204" i="5"/>
  <c r="M208" i="5" s="1"/>
  <c r="L204" i="5"/>
  <c r="L206" i="5" s="1"/>
  <c r="K204" i="5"/>
  <c r="K206" i="5" s="1"/>
  <c r="J204" i="5"/>
  <c r="J208" i="5" s="1"/>
  <c r="I204" i="5"/>
  <c r="I208" i="5" s="1"/>
  <c r="H204" i="5"/>
  <c r="H206" i="5" s="1"/>
  <c r="G204" i="5"/>
  <c r="G206" i="5" s="1"/>
  <c r="F204" i="5"/>
  <c r="F208" i="5" s="1"/>
  <c r="C204" i="5"/>
  <c r="B204" i="5"/>
  <c r="C203" i="5"/>
  <c r="B203" i="5"/>
  <c r="C202" i="5"/>
  <c r="B202" i="5"/>
  <c r="C201" i="5"/>
  <c r="B201" i="5"/>
  <c r="C200" i="5"/>
  <c r="B200" i="5"/>
  <c r="AO199" i="5"/>
  <c r="I199" i="5"/>
  <c r="C199" i="5"/>
  <c r="B199" i="5"/>
  <c r="BI198" i="5"/>
  <c r="AW198" i="5"/>
  <c r="C198" i="5"/>
  <c r="B198" i="5"/>
  <c r="BN197" i="5"/>
  <c r="BM197" i="5"/>
  <c r="BM202" i="5" s="1"/>
  <c r="BL197" i="5"/>
  <c r="BK197" i="5"/>
  <c r="BJ197" i="5"/>
  <c r="BJ202" i="5" s="1"/>
  <c r="BI197" i="5"/>
  <c r="BI202" i="5" s="1"/>
  <c r="BH197" i="5"/>
  <c r="BG197" i="5"/>
  <c r="BG200" i="5" s="1"/>
  <c r="BF197" i="5"/>
  <c r="BF199" i="5" s="1"/>
  <c r="BE197" i="5"/>
  <c r="BE202" i="5" s="1"/>
  <c r="BD197" i="5"/>
  <c r="BC197" i="5"/>
  <c r="BC202" i="5" s="1"/>
  <c r="BB197" i="5"/>
  <c r="BB202" i="5" s="1"/>
  <c r="BA197" i="5"/>
  <c r="BA202" i="5" s="1"/>
  <c r="AZ197" i="5"/>
  <c r="AY197" i="5"/>
  <c r="AY202" i="5" s="1"/>
  <c r="AX197" i="5"/>
  <c r="AX201" i="5" s="1"/>
  <c r="AW197" i="5"/>
  <c r="AW202" i="5" s="1"/>
  <c r="AV197" i="5"/>
  <c r="AU197" i="5"/>
  <c r="AT197" i="5"/>
  <c r="AT202" i="5" s="1"/>
  <c r="AS197" i="5"/>
  <c r="AS202" i="5" s="1"/>
  <c r="AR197" i="5"/>
  <c r="AQ197" i="5"/>
  <c r="AQ200" i="5" s="1"/>
  <c r="AP197" i="5"/>
  <c r="AP200" i="5" s="1"/>
  <c r="AO197" i="5"/>
  <c r="AO202" i="5" s="1"/>
  <c r="AN197" i="5"/>
  <c r="AM197" i="5"/>
  <c r="AM202" i="5" s="1"/>
  <c r="AL197" i="5"/>
  <c r="AL202" i="5" s="1"/>
  <c r="AK197" i="5"/>
  <c r="AK202" i="5" s="1"/>
  <c r="AJ197" i="5"/>
  <c r="AI197" i="5"/>
  <c r="AI200" i="5" s="1"/>
  <c r="AH197" i="5"/>
  <c r="AG197" i="5"/>
  <c r="AG202" i="5" s="1"/>
  <c r="AF197" i="5"/>
  <c r="AE197" i="5"/>
  <c r="AD197" i="5"/>
  <c r="AD202" i="5" s="1"/>
  <c r="AC197" i="5"/>
  <c r="AC202" i="5" s="1"/>
  <c r="AB197" i="5"/>
  <c r="AA197" i="5"/>
  <c r="AA200" i="5" s="1"/>
  <c r="Z197" i="5"/>
  <c r="Z199" i="5" s="1"/>
  <c r="Y197" i="5"/>
  <c r="Y202" i="5" s="1"/>
  <c r="X197" i="5"/>
  <c r="W197" i="5"/>
  <c r="W202" i="5" s="1"/>
  <c r="V197" i="5"/>
  <c r="V201" i="5" s="1"/>
  <c r="U197" i="5"/>
  <c r="U202" i="5" s="1"/>
  <c r="T197" i="5"/>
  <c r="S197" i="5"/>
  <c r="S201" i="5" s="1"/>
  <c r="R197" i="5"/>
  <c r="Q197" i="5"/>
  <c r="Q202" i="5" s="1"/>
  <c r="P197" i="5"/>
  <c r="O197" i="5"/>
  <c r="O202" i="5" s="1"/>
  <c r="N197" i="5"/>
  <c r="N201" i="5" s="1"/>
  <c r="M197" i="5"/>
  <c r="M202" i="5" s="1"/>
  <c r="L197" i="5"/>
  <c r="K197" i="5"/>
  <c r="K201" i="5" s="1"/>
  <c r="J197" i="5"/>
  <c r="J201" i="5" s="1"/>
  <c r="I197" i="5"/>
  <c r="I202" i="5" s="1"/>
  <c r="H197" i="5"/>
  <c r="G197" i="5"/>
  <c r="G202" i="5" s="1"/>
  <c r="F197" i="5"/>
  <c r="F201" i="5" s="1"/>
  <c r="C197" i="5"/>
  <c r="B197" i="5"/>
  <c r="C196" i="5"/>
  <c r="B196" i="5"/>
  <c r="BE195" i="5"/>
  <c r="BA195" i="5"/>
  <c r="AK195" i="5"/>
  <c r="AC195" i="5"/>
  <c r="M195" i="5"/>
  <c r="I195" i="5"/>
  <c r="C195" i="5"/>
  <c r="B195" i="5"/>
  <c r="C194" i="5"/>
  <c r="B194" i="5"/>
  <c r="C193" i="5"/>
  <c r="B193" i="5"/>
  <c r="BE192" i="5"/>
  <c r="AO192" i="5"/>
  <c r="Y192" i="5"/>
  <c r="I192" i="5"/>
  <c r="C192" i="5"/>
  <c r="B192" i="5"/>
  <c r="BM191" i="5"/>
  <c r="BI191" i="5"/>
  <c r="AS191" i="5"/>
  <c r="AK191" i="5"/>
  <c r="U191" i="5"/>
  <c r="Q191" i="5"/>
  <c r="C191" i="5"/>
  <c r="B191" i="5"/>
  <c r="BN190" i="5"/>
  <c r="BM190" i="5"/>
  <c r="BM193" i="5" s="1"/>
  <c r="BL190" i="5"/>
  <c r="BL195" i="5" s="1"/>
  <c r="BK190" i="5"/>
  <c r="BJ190" i="5"/>
  <c r="BJ194" i="5" s="1"/>
  <c r="BI190" i="5"/>
  <c r="BI193" i="5" s="1"/>
  <c r="BH190" i="5"/>
  <c r="BH191" i="5" s="1"/>
  <c r="BG190" i="5"/>
  <c r="BF190" i="5"/>
  <c r="BF192" i="5" s="1"/>
  <c r="BE190" i="5"/>
  <c r="BE193" i="5" s="1"/>
  <c r="BD190" i="5"/>
  <c r="BD195" i="5" s="1"/>
  <c r="BC190" i="5"/>
  <c r="BB190" i="5"/>
  <c r="BB194" i="5" s="1"/>
  <c r="BA190" i="5"/>
  <c r="BA193" i="5" s="1"/>
  <c r="AZ190" i="5"/>
  <c r="AZ191" i="5" s="1"/>
  <c r="AY190" i="5"/>
  <c r="AX190" i="5"/>
  <c r="AX193" i="5" s="1"/>
  <c r="AW190" i="5"/>
  <c r="AW193" i="5" s="1"/>
  <c r="AV190" i="5"/>
  <c r="AV195" i="5" s="1"/>
  <c r="AU190" i="5"/>
  <c r="AT190" i="5"/>
  <c r="AT194" i="5" s="1"/>
  <c r="AS190" i="5"/>
  <c r="AS193" i="5" s="1"/>
  <c r="AR190" i="5"/>
  <c r="AR191" i="5" s="1"/>
  <c r="AQ190" i="5"/>
  <c r="AP190" i="5"/>
  <c r="AP194" i="5" s="1"/>
  <c r="AO190" i="5"/>
  <c r="AO193" i="5" s="1"/>
  <c r="AN190" i="5"/>
  <c r="AN195" i="5" s="1"/>
  <c r="AM190" i="5"/>
  <c r="AL190" i="5"/>
  <c r="AL194" i="5" s="1"/>
  <c r="AK190" i="5"/>
  <c r="AK193" i="5" s="1"/>
  <c r="AJ190" i="5"/>
  <c r="AJ191" i="5" s="1"/>
  <c r="AI190" i="5"/>
  <c r="AH190" i="5"/>
  <c r="AG190" i="5"/>
  <c r="AG193" i="5" s="1"/>
  <c r="AF190" i="5"/>
  <c r="AF195" i="5" s="1"/>
  <c r="AE190" i="5"/>
  <c r="AD190" i="5"/>
  <c r="AD194" i="5" s="1"/>
  <c r="AC190" i="5"/>
  <c r="AC193" i="5" s="1"/>
  <c r="AB190" i="5"/>
  <c r="AB191" i="5" s="1"/>
  <c r="AA190" i="5"/>
  <c r="Z190" i="5"/>
  <c r="Z192" i="5" s="1"/>
  <c r="Y190" i="5"/>
  <c r="Y193" i="5" s="1"/>
  <c r="X190" i="5"/>
  <c r="X195" i="5" s="1"/>
  <c r="W190" i="5"/>
  <c r="V190" i="5"/>
  <c r="V194" i="5" s="1"/>
  <c r="U190" i="5"/>
  <c r="U193" i="5" s="1"/>
  <c r="T190" i="5"/>
  <c r="T191" i="5" s="1"/>
  <c r="S190" i="5"/>
  <c r="R190" i="5"/>
  <c r="R193" i="5" s="1"/>
  <c r="Q190" i="5"/>
  <c r="Q193" i="5" s="1"/>
  <c r="P190" i="5"/>
  <c r="P195" i="5" s="1"/>
  <c r="O190" i="5"/>
  <c r="N190" i="5"/>
  <c r="N194" i="5" s="1"/>
  <c r="M190" i="5"/>
  <c r="M193" i="5" s="1"/>
  <c r="L190" i="5"/>
  <c r="L191" i="5" s="1"/>
  <c r="K190" i="5"/>
  <c r="J190" i="5"/>
  <c r="J194" i="5" s="1"/>
  <c r="I190" i="5"/>
  <c r="I193" i="5" s="1"/>
  <c r="H190" i="5"/>
  <c r="H195" i="5" s="1"/>
  <c r="G190" i="5"/>
  <c r="F190" i="5"/>
  <c r="F194" i="5" s="1"/>
  <c r="C190" i="5"/>
  <c r="B190" i="5"/>
  <c r="C189" i="5"/>
  <c r="B189" i="5"/>
  <c r="C188" i="5"/>
  <c r="B188" i="5"/>
  <c r="C187" i="5"/>
  <c r="B187" i="5"/>
  <c r="BA186" i="5"/>
  <c r="AS186" i="5"/>
  <c r="AC186" i="5"/>
  <c r="Y186" i="5"/>
  <c r="C186" i="5"/>
  <c r="B186" i="5"/>
  <c r="C185" i="5"/>
  <c r="B185" i="5"/>
  <c r="BM184" i="5"/>
  <c r="BI184" i="5"/>
  <c r="AW184" i="5"/>
  <c r="AK184" i="5"/>
  <c r="AG184" i="5"/>
  <c r="U184" i="5"/>
  <c r="Q184" i="5"/>
  <c r="C184" i="5"/>
  <c r="B184" i="5"/>
  <c r="BN183" i="5"/>
  <c r="BN184" i="5" s="1"/>
  <c r="BM183" i="5"/>
  <c r="BM187" i="5" s="1"/>
  <c r="BL183" i="5"/>
  <c r="BL185" i="5" s="1"/>
  <c r="BK183" i="5"/>
  <c r="BK188" i="5" s="1"/>
  <c r="BJ183" i="5"/>
  <c r="BJ184" i="5" s="1"/>
  <c r="BI183" i="5"/>
  <c r="BI187" i="5" s="1"/>
  <c r="BH183" i="5"/>
  <c r="BH188" i="5" s="1"/>
  <c r="BG183" i="5"/>
  <c r="BF183" i="5"/>
  <c r="BF184" i="5" s="1"/>
  <c r="BE183" i="5"/>
  <c r="BE187" i="5" s="1"/>
  <c r="BD183" i="5"/>
  <c r="BD185" i="5" s="1"/>
  <c r="BC183" i="5"/>
  <c r="BC188" i="5" s="1"/>
  <c r="BB183" i="5"/>
  <c r="BB184" i="5" s="1"/>
  <c r="BA183" i="5"/>
  <c r="BA187" i="5" s="1"/>
  <c r="AZ183" i="5"/>
  <c r="AZ188" i="5" s="1"/>
  <c r="AY183" i="5"/>
  <c r="AY188" i="5" s="1"/>
  <c r="AX183" i="5"/>
  <c r="AX184" i="5" s="1"/>
  <c r="AW183" i="5"/>
  <c r="AW187" i="5" s="1"/>
  <c r="AV183" i="5"/>
  <c r="AV185" i="5" s="1"/>
  <c r="AU183" i="5"/>
  <c r="AU188" i="5" s="1"/>
  <c r="AT183" i="5"/>
  <c r="AT184" i="5" s="1"/>
  <c r="AS183" i="5"/>
  <c r="AS187" i="5" s="1"/>
  <c r="AR183" i="5"/>
  <c r="AR188" i="5" s="1"/>
  <c r="AQ183" i="5"/>
  <c r="AP183" i="5"/>
  <c r="AP184" i="5" s="1"/>
  <c r="AO183" i="5"/>
  <c r="AO187" i="5" s="1"/>
  <c r="AN183" i="5"/>
  <c r="AN185" i="5" s="1"/>
  <c r="AM183" i="5"/>
  <c r="AM188" i="5" s="1"/>
  <c r="AL183" i="5"/>
  <c r="AL184" i="5" s="1"/>
  <c r="AK183" i="5"/>
  <c r="AK187" i="5" s="1"/>
  <c r="AJ183" i="5"/>
  <c r="AJ188" i="5" s="1"/>
  <c r="AI183" i="5"/>
  <c r="AI188" i="5" s="1"/>
  <c r="AH183" i="5"/>
  <c r="AH184" i="5" s="1"/>
  <c r="AG183" i="5"/>
  <c r="AG187" i="5" s="1"/>
  <c r="AF183" i="5"/>
  <c r="AF185" i="5" s="1"/>
  <c r="AE183" i="5"/>
  <c r="AE188" i="5" s="1"/>
  <c r="AD183" i="5"/>
  <c r="AD184" i="5" s="1"/>
  <c r="AC183" i="5"/>
  <c r="AC187" i="5" s="1"/>
  <c r="AB183" i="5"/>
  <c r="AB188" i="5" s="1"/>
  <c r="AA183" i="5"/>
  <c r="Z183" i="5"/>
  <c r="Z184" i="5" s="1"/>
  <c r="Y183" i="5"/>
  <c r="Y187" i="5" s="1"/>
  <c r="X183" i="5"/>
  <c r="X185" i="5" s="1"/>
  <c r="W183" i="5"/>
  <c r="W188" i="5" s="1"/>
  <c r="V183" i="5"/>
  <c r="V184" i="5" s="1"/>
  <c r="U183" i="5"/>
  <c r="U187" i="5" s="1"/>
  <c r="T183" i="5"/>
  <c r="T188" i="5" s="1"/>
  <c r="S183" i="5"/>
  <c r="S188" i="5" s="1"/>
  <c r="R183" i="5"/>
  <c r="R184" i="5" s="1"/>
  <c r="Q183" i="5"/>
  <c r="Q187" i="5" s="1"/>
  <c r="P183" i="5"/>
  <c r="P185" i="5" s="1"/>
  <c r="O183" i="5"/>
  <c r="O188" i="5" s="1"/>
  <c r="N183" i="5"/>
  <c r="N184" i="5" s="1"/>
  <c r="M183" i="5"/>
  <c r="M187" i="5" s="1"/>
  <c r="L183" i="5"/>
  <c r="L188" i="5" s="1"/>
  <c r="K183" i="5"/>
  <c r="J183" i="5"/>
  <c r="J188" i="5" s="1"/>
  <c r="I183" i="5"/>
  <c r="I187" i="5" s="1"/>
  <c r="H183" i="5"/>
  <c r="H185" i="5" s="1"/>
  <c r="G183" i="5"/>
  <c r="G188" i="5" s="1"/>
  <c r="F183" i="5"/>
  <c r="F188" i="5" s="1"/>
  <c r="C183" i="5"/>
  <c r="B183" i="5"/>
  <c r="C182" i="5"/>
  <c r="B182" i="5"/>
  <c r="C181" i="5"/>
  <c r="B181" i="5"/>
  <c r="BG180" i="5"/>
  <c r="AY180" i="5"/>
  <c r="AQ180" i="5"/>
  <c r="AI180" i="5"/>
  <c r="AA180" i="5"/>
  <c r="S180" i="5"/>
  <c r="O180" i="5"/>
  <c r="M180" i="5"/>
  <c r="K180" i="5"/>
  <c r="I180" i="5"/>
  <c r="F180" i="5"/>
  <c r="C180" i="5"/>
  <c r="B180" i="5"/>
  <c r="BM179" i="5"/>
  <c r="BH179" i="5"/>
  <c r="BE179" i="5"/>
  <c r="AZ179" i="5"/>
  <c r="AW179" i="5"/>
  <c r="AR179" i="5"/>
  <c r="AO179" i="5"/>
  <c r="AG179" i="5"/>
  <c r="AB179" i="5"/>
  <c r="T179" i="5"/>
  <c r="Q179" i="5"/>
  <c r="L179" i="5"/>
  <c r="I179" i="5"/>
  <c r="C179" i="5"/>
  <c r="B179" i="5"/>
  <c r="BL178" i="5"/>
  <c r="BK178" i="5"/>
  <c r="BI178" i="5"/>
  <c r="BG178" i="5"/>
  <c r="BA178" i="5"/>
  <c r="AY178" i="5"/>
  <c r="AV178" i="5"/>
  <c r="AU178" i="5"/>
  <c r="AS178" i="5"/>
  <c r="AQ178" i="5"/>
  <c r="AK178" i="5"/>
  <c r="AI178" i="5"/>
  <c r="AF178" i="5"/>
  <c r="AE178" i="5"/>
  <c r="AC178" i="5"/>
  <c r="AA178" i="5"/>
  <c r="U178" i="5"/>
  <c r="S178" i="5"/>
  <c r="P178" i="5"/>
  <c r="O178" i="5"/>
  <c r="M178" i="5"/>
  <c r="K178" i="5"/>
  <c r="C178" i="5"/>
  <c r="B178" i="5"/>
  <c r="BK177" i="5"/>
  <c r="BH177" i="5"/>
  <c r="BC177" i="5"/>
  <c r="AZ177" i="5"/>
  <c r="AY177" i="5"/>
  <c r="AU177" i="5"/>
  <c r="AM177" i="5"/>
  <c r="AJ177" i="5"/>
  <c r="AI177" i="5"/>
  <c r="AE177" i="5"/>
  <c r="AB177" i="5"/>
  <c r="W177" i="5"/>
  <c r="T177" i="5"/>
  <c r="S177" i="5"/>
  <c r="P177" i="5"/>
  <c r="O177" i="5"/>
  <c r="L177" i="5"/>
  <c r="K177" i="5"/>
  <c r="H177" i="5"/>
  <c r="G177" i="5"/>
  <c r="C177" i="5"/>
  <c r="B177" i="5"/>
  <c r="BM176" i="5"/>
  <c r="BK176" i="5"/>
  <c r="BI176" i="5"/>
  <c r="BG176" i="5"/>
  <c r="BE176" i="5"/>
  <c r="BC176" i="5"/>
  <c r="BA176" i="5"/>
  <c r="AY176" i="5"/>
  <c r="AW176" i="5"/>
  <c r="AU176" i="5"/>
  <c r="AS176" i="5"/>
  <c r="AQ176" i="5"/>
  <c r="AO176" i="5"/>
  <c r="AM176" i="5"/>
  <c r="AK176" i="5"/>
  <c r="AI176" i="5"/>
  <c r="AG176" i="5"/>
  <c r="AE176" i="5"/>
  <c r="AC176" i="5"/>
  <c r="AA176" i="5"/>
  <c r="Y176" i="5"/>
  <c r="W176" i="5"/>
  <c r="U176" i="5"/>
  <c r="S176" i="5"/>
  <c r="Q176" i="5"/>
  <c r="O176" i="5"/>
  <c r="M176" i="5"/>
  <c r="K176" i="5"/>
  <c r="I176" i="5"/>
  <c r="G176" i="5"/>
  <c r="C176" i="5"/>
  <c r="B176" i="5"/>
  <c r="BN175" i="5"/>
  <c r="BM175" i="5"/>
  <c r="BM177" i="5" s="1"/>
  <c r="BL175" i="5"/>
  <c r="BL180" i="5" s="1"/>
  <c r="BK175" i="5"/>
  <c r="BJ175" i="5"/>
  <c r="BI175" i="5"/>
  <c r="BI177" i="5" s="1"/>
  <c r="BH175" i="5"/>
  <c r="BH180" i="5" s="1"/>
  <c r="BG175" i="5"/>
  <c r="BG179" i="5" s="1"/>
  <c r="BF175" i="5"/>
  <c r="BE175" i="5"/>
  <c r="BE177" i="5" s="1"/>
  <c r="BD175" i="5"/>
  <c r="BD180" i="5" s="1"/>
  <c r="BC175" i="5"/>
  <c r="BC178" i="5" s="1"/>
  <c r="BB175" i="5"/>
  <c r="BB179" i="5" s="1"/>
  <c r="BA175" i="5"/>
  <c r="BA177" i="5" s="1"/>
  <c r="AZ175" i="5"/>
  <c r="AZ180" i="5" s="1"/>
  <c r="AY175" i="5"/>
  <c r="AY179" i="5" s="1"/>
  <c r="AX175" i="5"/>
  <c r="AW175" i="5"/>
  <c r="AW177" i="5" s="1"/>
  <c r="AV175" i="5"/>
  <c r="AV180" i="5" s="1"/>
  <c r="AU175" i="5"/>
  <c r="AT175" i="5"/>
  <c r="AS175" i="5"/>
  <c r="AS177" i="5" s="1"/>
  <c r="AR175" i="5"/>
  <c r="AR180" i="5" s="1"/>
  <c r="AQ175" i="5"/>
  <c r="AQ179" i="5" s="1"/>
  <c r="AP175" i="5"/>
  <c r="AO175" i="5"/>
  <c r="AO177" i="5" s="1"/>
  <c r="AN175" i="5"/>
  <c r="AN180" i="5" s="1"/>
  <c r="AM175" i="5"/>
  <c r="AL175" i="5"/>
  <c r="AK175" i="5"/>
  <c r="AK177" i="5" s="1"/>
  <c r="AJ175" i="5"/>
  <c r="AJ180" i="5" s="1"/>
  <c r="AI175" i="5"/>
  <c r="AI179" i="5" s="1"/>
  <c r="AH175" i="5"/>
  <c r="AG175" i="5"/>
  <c r="AG177" i="5" s="1"/>
  <c r="AF175" i="5"/>
  <c r="AF180" i="5" s="1"/>
  <c r="AE175" i="5"/>
  <c r="AD175" i="5"/>
  <c r="AC175" i="5"/>
  <c r="AC177" i="5" s="1"/>
  <c r="AB175" i="5"/>
  <c r="AB180" i="5" s="1"/>
  <c r="AA175" i="5"/>
  <c r="AA179" i="5" s="1"/>
  <c r="Z175" i="5"/>
  <c r="Y175" i="5"/>
  <c r="Y177" i="5" s="1"/>
  <c r="X175" i="5"/>
  <c r="X180" i="5" s="1"/>
  <c r="W175" i="5"/>
  <c r="W178" i="5" s="1"/>
  <c r="V175" i="5"/>
  <c r="V179" i="5" s="1"/>
  <c r="U175" i="5"/>
  <c r="U177" i="5" s="1"/>
  <c r="T175" i="5"/>
  <c r="T180" i="5" s="1"/>
  <c r="S175" i="5"/>
  <c r="S179" i="5" s="1"/>
  <c r="R175" i="5"/>
  <c r="Q175" i="5"/>
  <c r="Q178" i="5" s="1"/>
  <c r="P175" i="5"/>
  <c r="P180" i="5" s="1"/>
  <c r="O175" i="5"/>
  <c r="O179" i="5" s="1"/>
  <c r="N175" i="5"/>
  <c r="M175" i="5"/>
  <c r="M179" i="5" s="1"/>
  <c r="L175" i="5"/>
  <c r="L180" i="5" s="1"/>
  <c r="K175" i="5"/>
  <c r="K179" i="5" s="1"/>
  <c r="J175" i="5"/>
  <c r="I175" i="5"/>
  <c r="I178" i="5" s="1"/>
  <c r="H175" i="5"/>
  <c r="H180" i="5" s="1"/>
  <c r="G175" i="5"/>
  <c r="G179" i="5" s="1"/>
  <c r="F175" i="5"/>
  <c r="C175" i="5"/>
  <c r="B175" i="5"/>
  <c r="C174" i="5"/>
  <c r="B174" i="5"/>
  <c r="C173" i="5"/>
  <c r="B173" i="5"/>
  <c r="C172" i="5"/>
  <c r="B172" i="5"/>
  <c r="C171" i="5"/>
  <c r="B171" i="5"/>
  <c r="C170" i="5"/>
  <c r="B170" i="5"/>
  <c r="C169" i="5"/>
  <c r="B169" i="5"/>
  <c r="C168" i="5"/>
  <c r="B168" i="5"/>
  <c r="BN167" i="5"/>
  <c r="BN171" i="5" s="1"/>
  <c r="BM167" i="5"/>
  <c r="BM171" i="5" s="1"/>
  <c r="BL167" i="5"/>
  <c r="BL170" i="5" s="1"/>
  <c r="BK167" i="5"/>
  <c r="BK169" i="5" s="1"/>
  <c r="BJ167" i="5"/>
  <c r="BJ171" i="5" s="1"/>
  <c r="BI167" i="5"/>
  <c r="BI171" i="5" s="1"/>
  <c r="BH167" i="5"/>
  <c r="BH170" i="5" s="1"/>
  <c r="BG167" i="5"/>
  <c r="BG169" i="5" s="1"/>
  <c r="BF167" i="5"/>
  <c r="BF171" i="5" s="1"/>
  <c r="BE167" i="5"/>
  <c r="BE171" i="5" s="1"/>
  <c r="BD167" i="5"/>
  <c r="BD170" i="5" s="1"/>
  <c r="BC167" i="5"/>
  <c r="BC169" i="5" s="1"/>
  <c r="BB167" i="5"/>
  <c r="BB171" i="5" s="1"/>
  <c r="BA167" i="5"/>
  <c r="BA171" i="5" s="1"/>
  <c r="AZ167" i="5"/>
  <c r="AZ170" i="5" s="1"/>
  <c r="AY167" i="5"/>
  <c r="AY169" i="5" s="1"/>
  <c r="AX167" i="5"/>
  <c r="AX171" i="5" s="1"/>
  <c r="AW167" i="5"/>
  <c r="AW171" i="5" s="1"/>
  <c r="AV167" i="5"/>
  <c r="AV170" i="5" s="1"/>
  <c r="AU167" i="5"/>
  <c r="AU169" i="5" s="1"/>
  <c r="AT167" i="5"/>
  <c r="AT171" i="5" s="1"/>
  <c r="AS167" i="5"/>
  <c r="AS171" i="5" s="1"/>
  <c r="AR167" i="5"/>
  <c r="AR170" i="5" s="1"/>
  <c r="AQ167" i="5"/>
  <c r="AQ169" i="5" s="1"/>
  <c r="AP167" i="5"/>
  <c r="AP171" i="5" s="1"/>
  <c r="AO167" i="5"/>
  <c r="AO171" i="5" s="1"/>
  <c r="AN167" i="5"/>
  <c r="AN170" i="5" s="1"/>
  <c r="AM167" i="5"/>
  <c r="AM169" i="5" s="1"/>
  <c r="AL167" i="5"/>
  <c r="AL171" i="5" s="1"/>
  <c r="AK167" i="5"/>
  <c r="AK171" i="5" s="1"/>
  <c r="AJ167" i="5"/>
  <c r="AJ170" i="5" s="1"/>
  <c r="AI167" i="5"/>
  <c r="AI169" i="5" s="1"/>
  <c r="AH167" i="5"/>
  <c r="AH171" i="5" s="1"/>
  <c r="AG167" i="5"/>
  <c r="AG171" i="5" s="1"/>
  <c r="AF167" i="5"/>
  <c r="AF170" i="5" s="1"/>
  <c r="AE167" i="5"/>
  <c r="AE169" i="5" s="1"/>
  <c r="AD167" i="5"/>
  <c r="AD171" i="5" s="1"/>
  <c r="AC167" i="5"/>
  <c r="AC171" i="5" s="1"/>
  <c r="AB167" i="5"/>
  <c r="AB170" i="5" s="1"/>
  <c r="AA167" i="5"/>
  <c r="AA169" i="5" s="1"/>
  <c r="Z167" i="5"/>
  <c r="Z171" i="5" s="1"/>
  <c r="Y167" i="5"/>
  <c r="Y171" i="5" s="1"/>
  <c r="X167" i="5"/>
  <c r="X170" i="5" s="1"/>
  <c r="W167" i="5"/>
  <c r="W169" i="5" s="1"/>
  <c r="V167" i="5"/>
  <c r="V171" i="5" s="1"/>
  <c r="U167" i="5"/>
  <c r="U171" i="5" s="1"/>
  <c r="T167" i="5"/>
  <c r="T170" i="5" s="1"/>
  <c r="S167" i="5"/>
  <c r="S169" i="5" s="1"/>
  <c r="R167" i="5"/>
  <c r="R171" i="5" s="1"/>
  <c r="Q167" i="5"/>
  <c r="Q171" i="5" s="1"/>
  <c r="P167" i="5"/>
  <c r="P170" i="5" s="1"/>
  <c r="O167" i="5"/>
  <c r="O169" i="5" s="1"/>
  <c r="N167" i="5"/>
  <c r="N171" i="5" s="1"/>
  <c r="M167" i="5"/>
  <c r="M171" i="5" s="1"/>
  <c r="L167" i="5"/>
  <c r="L170" i="5" s="1"/>
  <c r="K167" i="5"/>
  <c r="K169" i="5" s="1"/>
  <c r="J167" i="5"/>
  <c r="J171" i="5" s="1"/>
  <c r="I167" i="5"/>
  <c r="I171" i="5" s="1"/>
  <c r="H167" i="5"/>
  <c r="H170" i="5" s="1"/>
  <c r="G167" i="5"/>
  <c r="G169" i="5" s="1"/>
  <c r="F167" i="5"/>
  <c r="F171" i="5" s="1"/>
  <c r="C167" i="5"/>
  <c r="B167" i="5"/>
  <c r="C166" i="5"/>
  <c r="B166" i="5"/>
  <c r="BN165" i="5"/>
  <c r="BF165" i="5"/>
  <c r="BB165" i="5"/>
  <c r="AX165" i="5"/>
  <c r="AP165" i="5"/>
  <c r="AL165" i="5"/>
  <c r="AH165" i="5"/>
  <c r="Z165" i="5"/>
  <c r="V165" i="5"/>
  <c r="R165" i="5"/>
  <c r="J165" i="5"/>
  <c r="C165" i="5"/>
  <c r="B165" i="5"/>
  <c r="C164" i="5"/>
  <c r="B164" i="5"/>
  <c r="AY163" i="5"/>
  <c r="AQ163" i="5"/>
  <c r="AI163" i="5"/>
  <c r="S163" i="5"/>
  <c r="K163" i="5"/>
  <c r="C163" i="5"/>
  <c r="B163" i="5"/>
  <c r="BN162" i="5"/>
  <c r="BJ162" i="5"/>
  <c r="BF162" i="5"/>
  <c r="BB162" i="5"/>
  <c r="AX162" i="5"/>
  <c r="AT162" i="5"/>
  <c r="AP162" i="5"/>
  <c r="AL162" i="5"/>
  <c r="AH162" i="5"/>
  <c r="AD162" i="5"/>
  <c r="Z162" i="5"/>
  <c r="V162" i="5"/>
  <c r="R162" i="5"/>
  <c r="N162" i="5"/>
  <c r="J162" i="5"/>
  <c r="C162" i="5"/>
  <c r="B162" i="5"/>
  <c r="BN161" i="5"/>
  <c r="BF161" i="5"/>
  <c r="BB161" i="5"/>
  <c r="AX161" i="5"/>
  <c r="AP161" i="5"/>
  <c r="AL161" i="5"/>
  <c r="AH161" i="5"/>
  <c r="Z161" i="5"/>
  <c r="V161" i="5"/>
  <c r="R161" i="5"/>
  <c r="J161" i="5"/>
  <c r="C161" i="5"/>
  <c r="B161" i="5"/>
  <c r="BN160" i="5"/>
  <c r="BN163" i="5" s="1"/>
  <c r="BM160" i="5"/>
  <c r="BL160" i="5"/>
  <c r="BK160" i="5"/>
  <c r="BK164" i="5" s="1"/>
  <c r="BJ160" i="5"/>
  <c r="BJ163" i="5" s="1"/>
  <c r="BI160" i="5"/>
  <c r="BI164" i="5" s="1"/>
  <c r="BH160" i="5"/>
  <c r="BG160" i="5"/>
  <c r="BG164" i="5" s="1"/>
  <c r="BF160" i="5"/>
  <c r="BF163" i="5" s="1"/>
  <c r="BE160" i="5"/>
  <c r="BE164" i="5" s="1"/>
  <c r="BD160" i="5"/>
  <c r="BC160" i="5"/>
  <c r="BC164" i="5" s="1"/>
  <c r="BB160" i="5"/>
  <c r="BB163" i="5" s="1"/>
  <c r="BA160" i="5"/>
  <c r="BA161" i="5" s="1"/>
  <c r="AZ160" i="5"/>
  <c r="AY160" i="5"/>
  <c r="AY164" i="5" s="1"/>
  <c r="AX160" i="5"/>
  <c r="AX163" i="5" s="1"/>
  <c r="AW160" i="5"/>
  <c r="AV160" i="5"/>
  <c r="AU160" i="5"/>
  <c r="AU164" i="5" s="1"/>
  <c r="AT160" i="5"/>
  <c r="AT163" i="5" s="1"/>
  <c r="AS160" i="5"/>
  <c r="AS164" i="5" s="1"/>
  <c r="AR160" i="5"/>
  <c r="AQ160" i="5"/>
  <c r="AQ164" i="5" s="1"/>
  <c r="AP160" i="5"/>
  <c r="AP163" i="5" s="1"/>
  <c r="AO160" i="5"/>
  <c r="AO164" i="5" s="1"/>
  <c r="AN160" i="5"/>
  <c r="AM160" i="5"/>
  <c r="AM164" i="5" s="1"/>
  <c r="AL160" i="5"/>
  <c r="AL163" i="5" s="1"/>
  <c r="AK160" i="5"/>
  <c r="AK161" i="5" s="1"/>
  <c r="AJ160" i="5"/>
  <c r="AI160" i="5"/>
  <c r="AI164" i="5" s="1"/>
  <c r="AH160" i="5"/>
  <c r="AH163" i="5" s="1"/>
  <c r="AG160" i="5"/>
  <c r="AF160" i="5"/>
  <c r="AE160" i="5"/>
  <c r="AE164" i="5" s="1"/>
  <c r="AD160" i="5"/>
  <c r="AD163" i="5" s="1"/>
  <c r="AC160" i="5"/>
  <c r="AC164" i="5" s="1"/>
  <c r="AB160" i="5"/>
  <c r="AA160" i="5"/>
  <c r="AA164" i="5" s="1"/>
  <c r="Z160" i="5"/>
  <c r="Z163" i="5" s="1"/>
  <c r="Y160" i="5"/>
  <c r="Y164" i="5" s="1"/>
  <c r="X160" i="5"/>
  <c r="W160" i="5"/>
  <c r="W164" i="5" s="1"/>
  <c r="V160" i="5"/>
  <c r="V163" i="5" s="1"/>
  <c r="U160" i="5"/>
  <c r="U161" i="5" s="1"/>
  <c r="T160" i="5"/>
  <c r="S160" i="5"/>
  <c r="S164" i="5" s="1"/>
  <c r="R160" i="5"/>
  <c r="R163" i="5" s="1"/>
  <c r="Q160" i="5"/>
  <c r="P160" i="5"/>
  <c r="O160" i="5"/>
  <c r="O164" i="5" s="1"/>
  <c r="N160" i="5"/>
  <c r="N163" i="5" s="1"/>
  <c r="M160" i="5"/>
  <c r="M164" i="5" s="1"/>
  <c r="L160" i="5"/>
  <c r="K160" i="5"/>
  <c r="K164" i="5" s="1"/>
  <c r="J160" i="5"/>
  <c r="J163" i="5" s="1"/>
  <c r="I160" i="5"/>
  <c r="I164" i="5" s="1"/>
  <c r="H160" i="5"/>
  <c r="G160" i="5"/>
  <c r="G164" i="5" s="1"/>
  <c r="F160" i="5"/>
  <c r="F161" i="5" s="1"/>
  <c r="C160" i="5"/>
  <c r="B160" i="5"/>
  <c r="C159" i="5"/>
  <c r="B159" i="5"/>
  <c r="C158" i="5"/>
  <c r="B158" i="5"/>
  <c r="C157" i="5"/>
  <c r="B157" i="5"/>
  <c r="BL156" i="5"/>
  <c r="AZ156" i="5"/>
  <c r="AJ156" i="5"/>
  <c r="AF156" i="5"/>
  <c r="T156" i="5"/>
  <c r="H156" i="5"/>
  <c r="C156" i="5"/>
  <c r="B156" i="5"/>
  <c r="AY155" i="5"/>
  <c r="C155" i="5"/>
  <c r="B155" i="5"/>
  <c r="O154" i="5"/>
  <c r="C154" i="5"/>
  <c r="B154" i="5"/>
  <c r="BN153" i="5"/>
  <c r="BM153" i="5"/>
  <c r="BM155" i="5" s="1"/>
  <c r="BL153" i="5"/>
  <c r="BL154" i="5" s="1"/>
  <c r="BK153" i="5"/>
  <c r="BK158" i="5" s="1"/>
  <c r="BJ153" i="5"/>
  <c r="BI153" i="5"/>
  <c r="BI157" i="5" s="1"/>
  <c r="BH153" i="5"/>
  <c r="BH154" i="5" s="1"/>
  <c r="BG153" i="5"/>
  <c r="BF153" i="5"/>
  <c r="BE153" i="5"/>
  <c r="BE155" i="5" s="1"/>
  <c r="BD153" i="5"/>
  <c r="BD156" i="5" s="1"/>
  <c r="BC153" i="5"/>
  <c r="BC154" i="5" s="1"/>
  <c r="BB153" i="5"/>
  <c r="BA153" i="5"/>
  <c r="AZ153" i="5"/>
  <c r="AZ154" i="5" s="1"/>
  <c r="AY153" i="5"/>
  <c r="AY154" i="5" s="1"/>
  <c r="AX153" i="5"/>
  <c r="AW153" i="5"/>
  <c r="AW155" i="5" s="1"/>
  <c r="AV153" i="5"/>
  <c r="AV154" i="5" s="1"/>
  <c r="AU153" i="5"/>
  <c r="AU154" i="5" s="1"/>
  <c r="AT153" i="5"/>
  <c r="AS153" i="5"/>
  <c r="AS157" i="5" s="1"/>
  <c r="AR153" i="5"/>
  <c r="AR154" i="5" s="1"/>
  <c r="AQ153" i="5"/>
  <c r="AP153" i="5"/>
  <c r="AO153" i="5"/>
  <c r="AO155" i="5" s="1"/>
  <c r="AN153" i="5"/>
  <c r="AN156" i="5" s="1"/>
  <c r="AM153" i="5"/>
  <c r="AM154" i="5" s="1"/>
  <c r="AL153" i="5"/>
  <c r="AK153" i="5"/>
  <c r="AJ153" i="5"/>
  <c r="AJ154" i="5" s="1"/>
  <c r="AI153" i="5"/>
  <c r="AH153" i="5"/>
  <c r="AG153" i="5"/>
  <c r="AG155" i="5" s="1"/>
  <c r="AF153" i="5"/>
  <c r="AF154" i="5" s="1"/>
  <c r="AE153" i="5"/>
  <c r="AE154" i="5" s="1"/>
  <c r="AD153" i="5"/>
  <c r="AC153" i="5"/>
  <c r="AC157" i="5" s="1"/>
  <c r="AB153" i="5"/>
  <c r="AB154" i="5" s="1"/>
  <c r="AA153" i="5"/>
  <c r="Z153" i="5"/>
  <c r="Y153" i="5"/>
  <c r="Y155" i="5" s="1"/>
  <c r="X153" i="5"/>
  <c r="X156" i="5" s="1"/>
  <c r="W153" i="5"/>
  <c r="W154" i="5" s="1"/>
  <c r="V153" i="5"/>
  <c r="U153" i="5"/>
  <c r="T153" i="5"/>
  <c r="T154" i="5" s="1"/>
  <c r="S153" i="5"/>
  <c r="S154" i="5" s="1"/>
  <c r="R153" i="5"/>
  <c r="Q153" i="5"/>
  <c r="Q155" i="5" s="1"/>
  <c r="P153" i="5"/>
  <c r="P154" i="5" s="1"/>
  <c r="O153" i="5"/>
  <c r="N153" i="5"/>
  <c r="M153" i="5"/>
  <c r="M157" i="5" s="1"/>
  <c r="L153" i="5"/>
  <c r="L156" i="5" s="1"/>
  <c r="K153" i="5"/>
  <c r="J153" i="5"/>
  <c r="I153" i="5"/>
  <c r="I155" i="5" s="1"/>
  <c r="H153" i="5"/>
  <c r="H154" i="5" s="1"/>
  <c r="G153" i="5"/>
  <c r="G154" i="5" s="1"/>
  <c r="F153" i="5"/>
  <c r="C153" i="5"/>
  <c r="B153" i="5"/>
  <c r="C152" i="5"/>
  <c r="B152" i="5"/>
  <c r="C151" i="5"/>
  <c r="B151" i="5"/>
  <c r="C150" i="5"/>
  <c r="B150" i="5"/>
  <c r="C149" i="5"/>
  <c r="B149" i="5"/>
  <c r="C148" i="5"/>
  <c r="B148" i="5"/>
  <c r="C147" i="5"/>
  <c r="B147" i="5"/>
  <c r="BN146" i="5"/>
  <c r="BN150" i="5" s="1"/>
  <c r="BM146" i="5"/>
  <c r="BM150" i="5" s="1"/>
  <c r="BL146" i="5"/>
  <c r="BL149" i="5" s="1"/>
  <c r="BK146" i="5"/>
  <c r="BJ146" i="5"/>
  <c r="BJ147" i="5" s="1"/>
  <c r="BI146" i="5"/>
  <c r="BI147" i="5" s="1"/>
  <c r="BH146" i="5"/>
  <c r="BH147" i="5" s="1"/>
  <c r="BG146" i="5"/>
  <c r="BF146" i="5"/>
  <c r="BF149" i="5" s="1"/>
  <c r="BE146" i="5"/>
  <c r="BE151" i="5" s="1"/>
  <c r="BD146" i="5"/>
  <c r="BD149" i="5" s="1"/>
  <c r="BC146" i="5"/>
  <c r="BB146" i="5"/>
  <c r="BB149" i="5" s="1"/>
  <c r="BA146" i="5"/>
  <c r="BA151" i="5" s="1"/>
  <c r="AZ146" i="5"/>
  <c r="AZ147" i="5" s="1"/>
  <c r="AY146" i="5"/>
  <c r="AX146" i="5"/>
  <c r="AX149" i="5" s="1"/>
  <c r="AW146" i="5"/>
  <c r="AW151" i="5" s="1"/>
  <c r="AV146" i="5"/>
  <c r="AV149" i="5" s="1"/>
  <c r="AU146" i="5"/>
  <c r="AT146" i="5"/>
  <c r="AT149" i="5" s="1"/>
  <c r="AS146" i="5"/>
  <c r="AS151" i="5" s="1"/>
  <c r="AR146" i="5"/>
  <c r="AR147" i="5" s="1"/>
  <c r="AQ146" i="5"/>
  <c r="AP146" i="5"/>
  <c r="AP149" i="5" s="1"/>
  <c r="AO146" i="5"/>
  <c r="AO151" i="5" s="1"/>
  <c r="AN146" i="5"/>
  <c r="AN149" i="5" s="1"/>
  <c r="AM146" i="5"/>
  <c r="AL146" i="5"/>
  <c r="AL149" i="5" s="1"/>
  <c r="AK146" i="5"/>
  <c r="AK151" i="5" s="1"/>
  <c r="AJ146" i="5"/>
  <c r="AJ147" i="5" s="1"/>
  <c r="AI146" i="5"/>
  <c r="AH146" i="5"/>
  <c r="AH149" i="5" s="1"/>
  <c r="AG146" i="5"/>
  <c r="AG151" i="5" s="1"/>
  <c r="AF146" i="5"/>
  <c r="AF149" i="5" s="1"/>
  <c r="AE146" i="5"/>
  <c r="AD146" i="5"/>
  <c r="AD149" i="5" s="1"/>
  <c r="AC146" i="5"/>
  <c r="AC151" i="5" s="1"/>
  <c r="AB146" i="5"/>
  <c r="AB147" i="5" s="1"/>
  <c r="AA146" i="5"/>
  <c r="Z146" i="5"/>
  <c r="Z149" i="5" s="1"/>
  <c r="Y146" i="5"/>
  <c r="Y151" i="5" s="1"/>
  <c r="X146" i="5"/>
  <c r="X149" i="5" s="1"/>
  <c r="W146" i="5"/>
  <c r="V146" i="5"/>
  <c r="V149" i="5" s="1"/>
  <c r="U146" i="5"/>
  <c r="U151" i="5" s="1"/>
  <c r="T146" i="5"/>
  <c r="T147" i="5" s="1"/>
  <c r="S146" i="5"/>
  <c r="R146" i="5"/>
  <c r="R149" i="5" s="1"/>
  <c r="Q146" i="5"/>
  <c r="Q151" i="5" s="1"/>
  <c r="P146" i="5"/>
  <c r="P149" i="5" s="1"/>
  <c r="O146" i="5"/>
  <c r="N146" i="5"/>
  <c r="M146" i="5"/>
  <c r="M151" i="5" s="1"/>
  <c r="L146" i="5"/>
  <c r="L147" i="5" s="1"/>
  <c r="K146" i="5"/>
  <c r="J146" i="5"/>
  <c r="I146" i="5"/>
  <c r="H146" i="5"/>
  <c r="H149" i="5" s="1"/>
  <c r="G146" i="5"/>
  <c r="F146" i="5"/>
  <c r="C146" i="5"/>
  <c r="B146" i="5"/>
  <c r="C145" i="5"/>
  <c r="B145" i="5"/>
  <c r="BC144" i="5"/>
  <c r="AM144" i="5"/>
  <c r="W144" i="5"/>
  <c r="G144" i="5"/>
  <c r="C144" i="5"/>
  <c r="B144" i="5"/>
  <c r="C143" i="5"/>
  <c r="B143" i="5"/>
  <c r="BM142" i="5"/>
  <c r="BH142" i="5"/>
  <c r="BE142" i="5"/>
  <c r="AW142" i="5"/>
  <c r="AR142" i="5"/>
  <c r="AO142" i="5"/>
  <c r="AJ142" i="5"/>
  <c r="AG142" i="5"/>
  <c r="Y142" i="5"/>
  <c r="Q142" i="5"/>
  <c r="L142" i="5"/>
  <c r="I142" i="5"/>
  <c r="C142" i="5"/>
  <c r="B142" i="5"/>
  <c r="BK141" i="5"/>
  <c r="BG141" i="5"/>
  <c r="BC141" i="5"/>
  <c r="AY141" i="5"/>
  <c r="AU141" i="5"/>
  <c r="AQ141" i="5"/>
  <c r="AM141" i="5"/>
  <c r="AI141" i="5"/>
  <c r="AE141" i="5"/>
  <c r="AA141" i="5"/>
  <c r="W141" i="5"/>
  <c r="S141" i="5"/>
  <c r="O141" i="5"/>
  <c r="K141" i="5"/>
  <c r="G141" i="5"/>
  <c r="C141" i="5"/>
  <c r="B141" i="5"/>
  <c r="BG140" i="5"/>
  <c r="AY140" i="5"/>
  <c r="AQ140" i="5"/>
  <c r="AI140" i="5"/>
  <c r="AA140" i="5"/>
  <c r="S140" i="5"/>
  <c r="K140" i="5"/>
  <c r="C140" i="5"/>
  <c r="B140" i="5"/>
  <c r="BN139" i="5"/>
  <c r="BN140" i="5" s="1"/>
  <c r="BM139" i="5"/>
  <c r="BM144" i="5" s="1"/>
  <c r="BL139" i="5"/>
  <c r="BK139" i="5"/>
  <c r="BK142" i="5" s="1"/>
  <c r="BJ139" i="5"/>
  <c r="BJ144" i="5" s="1"/>
  <c r="BI139" i="5"/>
  <c r="BI144" i="5" s="1"/>
  <c r="BH139" i="5"/>
  <c r="BG139" i="5"/>
  <c r="BG144" i="5" s="1"/>
  <c r="BF139" i="5"/>
  <c r="BF143" i="5" s="1"/>
  <c r="BE139" i="5"/>
  <c r="BE144" i="5" s="1"/>
  <c r="BD139" i="5"/>
  <c r="BC139" i="5"/>
  <c r="BC142" i="5" s="1"/>
  <c r="BB139" i="5"/>
  <c r="BB144" i="5" s="1"/>
  <c r="BA139" i="5"/>
  <c r="BA144" i="5" s="1"/>
  <c r="AZ139" i="5"/>
  <c r="AY139" i="5"/>
  <c r="AY144" i="5" s="1"/>
  <c r="AX139" i="5"/>
  <c r="AX140" i="5" s="1"/>
  <c r="AW139" i="5"/>
  <c r="AW144" i="5" s="1"/>
  <c r="AV139" i="5"/>
  <c r="AU139" i="5"/>
  <c r="AU142" i="5" s="1"/>
  <c r="AT139" i="5"/>
  <c r="AT144" i="5" s="1"/>
  <c r="AS139" i="5"/>
  <c r="AS144" i="5" s="1"/>
  <c r="AR139" i="5"/>
  <c r="AQ139" i="5"/>
  <c r="AQ144" i="5" s="1"/>
  <c r="AP139" i="5"/>
  <c r="AP143" i="5" s="1"/>
  <c r="AO139" i="5"/>
  <c r="AO144" i="5" s="1"/>
  <c r="AN139" i="5"/>
  <c r="AM139" i="5"/>
  <c r="AM142" i="5" s="1"/>
  <c r="AL139" i="5"/>
  <c r="AL144" i="5" s="1"/>
  <c r="AK139" i="5"/>
  <c r="AK144" i="5" s="1"/>
  <c r="AJ139" i="5"/>
  <c r="AI139" i="5"/>
  <c r="AI144" i="5" s="1"/>
  <c r="AH139" i="5"/>
  <c r="AH140" i="5" s="1"/>
  <c r="AG139" i="5"/>
  <c r="AG144" i="5" s="1"/>
  <c r="AF139" i="5"/>
  <c r="AE139" i="5"/>
  <c r="AE142" i="5" s="1"/>
  <c r="AD139" i="5"/>
  <c r="AD144" i="5" s="1"/>
  <c r="AC139" i="5"/>
  <c r="AC144" i="5" s="1"/>
  <c r="AB139" i="5"/>
  <c r="AA139" i="5"/>
  <c r="AA144" i="5" s="1"/>
  <c r="Z139" i="5"/>
  <c r="Z143" i="5" s="1"/>
  <c r="Y139" i="5"/>
  <c r="Y144" i="5" s="1"/>
  <c r="X139" i="5"/>
  <c r="W139" i="5"/>
  <c r="W142" i="5" s="1"/>
  <c r="V139" i="5"/>
  <c r="V144" i="5" s="1"/>
  <c r="U139" i="5"/>
  <c r="U144" i="5" s="1"/>
  <c r="T139" i="5"/>
  <c r="T142" i="5" s="1"/>
  <c r="S139" i="5"/>
  <c r="S144" i="5" s="1"/>
  <c r="R139" i="5"/>
  <c r="R140" i="5" s="1"/>
  <c r="Q139" i="5"/>
  <c r="Q144" i="5" s="1"/>
  <c r="P139" i="5"/>
  <c r="O139" i="5"/>
  <c r="O142" i="5" s="1"/>
  <c r="N139" i="5"/>
  <c r="N144" i="5" s="1"/>
  <c r="M139" i="5"/>
  <c r="M144" i="5" s="1"/>
  <c r="L139" i="5"/>
  <c r="K139" i="5"/>
  <c r="K144" i="5" s="1"/>
  <c r="J139" i="5"/>
  <c r="J140" i="5" s="1"/>
  <c r="I139" i="5"/>
  <c r="I144" i="5" s="1"/>
  <c r="H139" i="5"/>
  <c r="G139" i="5"/>
  <c r="G142" i="5" s="1"/>
  <c r="F139" i="5"/>
  <c r="F143" i="5" s="1"/>
  <c r="C139" i="5"/>
  <c r="B139" i="5"/>
  <c r="C138" i="5"/>
  <c r="B138" i="5"/>
  <c r="C137" i="5"/>
  <c r="B137" i="5"/>
  <c r="BM136" i="5"/>
  <c r="BK136" i="5"/>
  <c r="BI136" i="5"/>
  <c r="BG136" i="5"/>
  <c r="BE136" i="5"/>
  <c r="BC136" i="5"/>
  <c r="BA136" i="5"/>
  <c r="AY136" i="5"/>
  <c r="AW136" i="5"/>
  <c r="AU136" i="5"/>
  <c r="AS136" i="5"/>
  <c r="AQ136" i="5"/>
  <c r="AO136" i="5"/>
  <c r="AM136" i="5"/>
  <c r="AK136" i="5"/>
  <c r="AI136" i="5"/>
  <c r="AG136" i="5"/>
  <c r="AE136" i="5"/>
  <c r="AC136" i="5"/>
  <c r="AA136" i="5"/>
  <c r="Y136" i="5"/>
  <c r="W136" i="5"/>
  <c r="U136" i="5"/>
  <c r="S136" i="5"/>
  <c r="Q136" i="5"/>
  <c r="O136" i="5"/>
  <c r="M136" i="5"/>
  <c r="K136" i="5"/>
  <c r="I136" i="5"/>
  <c r="G136" i="5"/>
  <c r="C136" i="5"/>
  <c r="B136" i="5"/>
  <c r="BN135" i="5"/>
  <c r="BH135" i="5"/>
  <c r="BF135" i="5"/>
  <c r="AZ135" i="5"/>
  <c r="AT135" i="5"/>
  <c r="AR135" i="5"/>
  <c r="AJ135" i="5"/>
  <c r="AB135" i="5"/>
  <c r="Z135" i="5"/>
  <c r="T135" i="5"/>
  <c r="L135" i="5"/>
  <c r="J135" i="5"/>
  <c r="C135" i="5"/>
  <c r="B135" i="5"/>
  <c r="BM134" i="5"/>
  <c r="BK134" i="5"/>
  <c r="BI134" i="5"/>
  <c r="BG134" i="5"/>
  <c r="BE134" i="5"/>
  <c r="BC134" i="5"/>
  <c r="BA134" i="5"/>
  <c r="AY134" i="5"/>
  <c r="AW134" i="5"/>
  <c r="AU134" i="5"/>
  <c r="AS134" i="5"/>
  <c r="AQ134" i="5"/>
  <c r="AO134" i="5"/>
  <c r="AM134" i="5"/>
  <c r="AK134" i="5"/>
  <c r="AI134" i="5"/>
  <c r="AG134" i="5"/>
  <c r="AE134" i="5"/>
  <c r="AC134" i="5"/>
  <c r="AA134" i="5"/>
  <c r="Y134" i="5"/>
  <c r="W134" i="5"/>
  <c r="U134" i="5"/>
  <c r="S134" i="5"/>
  <c r="Q134" i="5"/>
  <c r="O134" i="5"/>
  <c r="M134" i="5"/>
  <c r="K134" i="5"/>
  <c r="I134" i="5"/>
  <c r="G134" i="5"/>
  <c r="C134" i="5"/>
  <c r="B134" i="5"/>
  <c r="BK133" i="5"/>
  <c r="BH133" i="5"/>
  <c r="BG133" i="5"/>
  <c r="BD133" i="5"/>
  <c r="BC133" i="5"/>
  <c r="AZ133" i="5"/>
  <c r="AY133" i="5"/>
  <c r="AX133" i="5"/>
  <c r="AU133" i="5"/>
  <c r="AR133" i="5"/>
  <c r="AQ133" i="5"/>
  <c r="AP133" i="5"/>
  <c r="AM133" i="5"/>
  <c r="AJ133" i="5"/>
  <c r="AI133" i="5"/>
  <c r="AH133" i="5"/>
  <c r="AE133" i="5"/>
  <c r="AB133" i="5"/>
  <c r="AA133" i="5"/>
  <c r="W133" i="5"/>
  <c r="T133" i="5"/>
  <c r="S133" i="5"/>
  <c r="R133" i="5"/>
  <c r="P133" i="5"/>
  <c r="O133" i="5"/>
  <c r="L133" i="5"/>
  <c r="K133" i="5"/>
  <c r="H133" i="5"/>
  <c r="G133" i="5"/>
  <c r="C133" i="5"/>
  <c r="B133" i="5"/>
  <c r="BM132" i="5"/>
  <c r="BK132" i="5"/>
  <c r="BI132" i="5"/>
  <c r="BG132" i="5"/>
  <c r="BE132" i="5"/>
  <c r="BC132" i="5"/>
  <c r="BA132" i="5"/>
  <c r="AY132" i="5"/>
  <c r="AW132" i="5"/>
  <c r="AU132" i="5"/>
  <c r="AS132" i="5"/>
  <c r="AQ132" i="5"/>
  <c r="AO132" i="5"/>
  <c r="AM132" i="5"/>
  <c r="AK132" i="5"/>
  <c r="AI132" i="5"/>
  <c r="AG132" i="5"/>
  <c r="AE132" i="5"/>
  <c r="AC132" i="5"/>
  <c r="AA132" i="5"/>
  <c r="Y132" i="5"/>
  <c r="W132" i="5"/>
  <c r="U132" i="5"/>
  <c r="S132" i="5"/>
  <c r="Q132" i="5"/>
  <c r="O132" i="5"/>
  <c r="M132" i="5"/>
  <c r="K132" i="5"/>
  <c r="I132" i="5"/>
  <c r="G132" i="5"/>
  <c r="C132" i="5"/>
  <c r="B132" i="5"/>
  <c r="BN131" i="5"/>
  <c r="BM131" i="5"/>
  <c r="BM133" i="5" s="1"/>
  <c r="BL131" i="5"/>
  <c r="BK131" i="5"/>
  <c r="BK135" i="5" s="1"/>
  <c r="BJ131" i="5"/>
  <c r="BI131" i="5"/>
  <c r="BI135" i="5" s="1"/>
  <c r="BH131" i="5"/>
  <c r="BH134" i="5" s="1"/>
  <c r="BG131" i="5"/>
  <c r="BG135" i="5" s="1"/>
  <c r="BF131" i="5"/>
  <c r="BF133" i="5" s="1"/>
  <c r="BE131" i="5"/>
  <c r="BE133" i="5" s="1"/>
  <c r="BD131" i="5"/>
  <c r="BC131" i="5"/>
  <c r="BC135" i="5" s="1"/>
  <c r="BB131" i="5"/>
  <c r="BA131" i="5"/>
  <c r="BA135" i="5" s="1"/>
  <c r="AZ131" i="5"/>
  <c r="AZ134" i="5" s="1"/>
  <c r="AY131" i="5"/>
  <c r="AY135" i="5" s="1"/>
  <c r="AX131" i="5"/>
  <c r="AX135" i="5" s="1"/>
  <c r="AW131" i="5"/>
  <c r="AW133" i="5" s="1"/>
  <c r="AV131" i="5"/>
  <c r="AV133" i="5" s="1"/>
  <c r="AU131" i="5"/>
  <c r="AU135" i="5" s="1"/>
  <c r="AT131" i="5"/>
  <c r="AS131" i="5"/>
  <c r="AS135" i="5" s="1"/>
  <c r="AR131" i="5"/>
  <c r="AR134" i="5" s="1"/>
  <c r="AQ131" i="5"/>
  <c r="AQ135" i="5" s="1"/>
  <c r="AP131" i="5"/>
  <c r="AO131" i="5"/>
  <c r="AO133" i="5" s="1"/>
  <c r="AN131" i="5"/>
  <c r="AM131" i="5"/>
  <c r="AM135" i="5" s="1"/>
  <c r="AL131" i="5"/>
  <c r="AK131" i="5"/>
  <c r="AK135" i="5" s="1"/>
  <c r="AJ131" i="5"/>
  <c r="AJ134" i="5" s="1"/>
  <c r="AI131" i="5"/>
  <c r="AI135" i="5" s="1"/>
  <c r="AH131" i="5"/>
  <c r="AH135" i="5" s="1"/>
  <c r="AG131" i="5"/>
  <c r="AG133" i="5" s="1"/>
  <c r="AF131" i="5"/>
  <c r="AF133" i="5" s="1"/>
  <c r="AE131" i="5"/>
  <c r="AE135" i="5" s="1"/>
  <c r="AD131" i="5"/>
  <c r="AC131" i="5"/>
  <c r="AC135" i="5" s="1"/>
  <c r="AB131" i="5"/>
  <c r="AB134" i="5" s="1"/>
  <c r="AA131" i="5"/>
  <c r="AA135" i="5" s="1"/>
  <c r="Z131" i="5"/>
  <c r="Z133" i="5" s="1"/>
  <c r="Y131" i="5"/>
  <c r="Y133" i="5" s="1"/>
  <c r="X131" i="5"/>
  <c r="W131" i="5"/>
  <c r="W135" i="5" s="1"/>
  <c r="V131" i="5"/>
  <c r="U131" i="5"/>
  <c r="U135" i="5" s="1"/>
  <c r="T131" i="5"/>
  <c r="T134" i="5" s="1"/>
  <c r="S131" i="5"/>
  <c r="S135" i="5" s="1"/>
  <c r="R131" i="5"/>
  <c r="R135" i="5" s="1"/>
  <c r="Q131" i="5"/>
  <c r="Q133" i="5" s="1"/>
  <c r="P131" i="5"/>
  <c r="O131" i="5"/>
  <c r="O135" i="5" s="1"/>
  <c r="N131" i="5"/>
  <c r="M131" i="5"/>
  <c r="M135" i="5" s="1"/>
  <c r="L131" i="5"/>
  <c r="L134" i="5" s="1"/>
  <c r="K131" i="5"/>
  <c r="K135" i="5" s="1"/>
  <c r="J131" i="5"/>
  <c r="J133" i="5" s="1"/>
  <c r="I131" i="5"/>
  <c r="I133" i="5" s="1"/>
  <c r="H131" i="5"/>
  <c r="G131" i="5"/>
  <c r="G135" i="5" s="1"/>
  <c r="F131" i="5"/>
  <c r="F135" i="5" s="1"/>
  <c r="C131" i="5"/>
  <c r="B131" i="5"/>
  <c r="C130" i="5"/>
  <c r="B130" i="5"/>
  <c r="C129" i="5"/>
  <c r="B129" i="5"/>
  <c r="M128" i="5"/>
  <c r="C128" i="5"/>
  <c r="B128" i="5"/>
  <c r="C127" i="5"/>
  <c r="B127" i="5"/>
  <c r="BF126" i="5"/>
  <c r="C126" i="5"/>
  <c r="B126" i="5"/>
  <c r="BM125" i="5"/>
  <c r="AW125" i="5"/>
  <c r="AG125" i="5"/>
  <c r="Q125" i="5"/>
  <c r="C125" i="5"/>
  <c r="B125" i="5"/>
  <c r="C124" i="5"/>
  <c r="B124" i="5"/>
  <c r="BN123" i="5"/>
  <c r="BN127" i="5" s="1"/>
  <c r="BM123" i="5"/>
  <c r="BM126" i="5" s="1"/>
  <c r="BL123" i="5"/>
  <c r="BL128" i="5" s="1"/>
  <c r="BK123" i="5"/>
  <c r="BJ123" i="5"/>
  <c r="BJ127" i="5" s="1"/>
  <c r="BI123" i="5"/>
  <c r="BI126" i="5" s="1"/>
  <c r="BH123" i="5"/>
  <c r="BH124" i="5" s="1"/>
  <c r="BG123" i="5"/>
  <c r="BG127" i="5" s="1"/>
  <c r="BF123" i="5"/>
  <c r="BF127" i="5" s="1"/>
  <c r="BE123" i="5"/>
  <c r="BE126" i="5" s="1"/>
  <c r="BD123" i="5"/>
  <c r="BD128" i="5" s="1"/>
  <c r="BC123" i="5"/>
  <c r="BC127" i="5" s="1"/>
  <c r="BB123" i="5"/>
  <c r="BB127" i="5" s="1"/>
  <c r="BA123" i="5"/>
  <c r="BA126" i="5" s="1"/>
  <c r="AZ123" i="5"/>
  <c r="AZ124" i="5" s="1"/>
  <c r="AY123" i="5"/>
  <c r="AY127" i="5" s="1"/>
  <c r="AX123" i="5"/>
  <c r="AW123" i="5"/>
  <c r="AW126" i="5" s="1"/>
  <c r="AV123" i="5"/>
  <c r="AV128" i="5" s="1"/>
  <c r="AU123" i="5"/>
  <c r="AT123" i="5"/>
  <c r="AT127" i="5" s="1"/>
  <c r="AS123" i="5"/>
  <c r="AS126" i="5" s="1"/>
  <c r="AR123" i="5"/>
  <c r="AR124" i="5" s="1"/>
  <c r="AQ123" i="5"/>
  <c r="AQ127" i="5" s="1"/>
  <c r="AP123" i="5"/>
  <c r="AP127" i="5" s="1"/>
  <c r="AO123" i="5"/>
  <c r="AO126" i="5" s="1"/>
  <c r="AN123" i="5"/>
  <c r="AN124" i="5" s="1"/>
  <c r="AM123" i="5"/>
  <c r="AM127" i="5" s="1"/>
  <c r="AL123" i="5"/>
  <c r="AK123" i="5"/>
  <c r="AK126" i="5" s="1"/>
  <c r="AJ123" i="5"/>
  <c r="AJ124" i="5" s="1"/>
  <c r="AI123" i="5"/>
  <c r="AI127" i="5" s="1"/>
  <c r="AH123" i="5"/>
  <c r="AG123" i="5"/>
  <c r="AG126" i="5" s="1"/>
  <c r="AF123" i="5"/>
  <c r="AF128" i="5" s="1"/>
  <c r="AE123" i="5"/>
  <c r="AD123" i="5"/>
  <c r="AD127" i="5" s="1"/>
  <c r="AC123" i="5"/>
  <c r="AC126" i="5" s="1"/>
  <c r="AB123" i="5"/>
  <c r="AB124" i="5" s="1"/>
  <c r="AA123" i="5"/>
  <c r="AA127" i="5" s="1"/>
  <c r="Z123" i="5"/>
  <c r="Z127" i="5" s="1"/>
  <c r="Y123" i="5"/>
  <c r="Y126" i="5" s="1"/>
  <c r="X123" i="5"/>
  <c r="X124" i="5" s="1"/>
  <c r="W123" i="5"/>
  <c r="W127" i="5" s="1"/>
  <c r="V123" i="5"/>
  <c r="V127" i="5" s="1"/>
  <c r="U123" i="5"/>
  <c r="U126" i="5" s="1"/>
  <c r="T123" i="5"/>
  <c r="T124" i="5" s="1"/>
  <c r="S123" i="5"/>
  <c r="S127" i="5" s="1"/>
  <c r="R123" i="5"/>
  <c r="Q123" i="5"/>
  <c r="Q126" i="5" s="1"/>
  <c r="P123" i="5"/>
  <c r="P128" i="5" s="1"/>
  <c r="O123" i="5"/>
  <c r="N123" i="5"/>
  <c r="N127" i="5" s="1"/>
  <c r="M123" i="5"/>
  <c r="M126" i="5" s="1"/>
  <c r="L123" i="5"/>
  <c r="L124" i="5" s="1"/>
  <c r="K123" i="5"/>
  <c r="K126" i="5" s="1"/>
  <c r="J123" i="5"/>
  <c r="I123" i="5"/>
  <c r="I126" i="5" s="1"/>
  <c r="H123" i="5"/>
  <c r="H124" i="5" s="1"/>
  <c r="G123" i="5"/>
  <c r="G127" i="5" s="1"/>
  <c r="F123" i="5"/>
  <c r="C123" i="5"/>
  <c r="B123" i="5"/>
  <c r="C122" i="5"/>
  <c r="B122" i="5"/>
  <c r="AM121" i="5"/>
  <c r="C121" i="5"/>
  <c r="B121" i="5"/>
  <c r="C120" i="5"/>
  <c r="B120" i="5"/>
  <c r="C119" i="5"/>
  <c r="B119" i="5"/>
  <c r="AI118" i="5"/>
  <c r="C118" i="5"/>
  <c r="B118" i="5"/>
  <c r="AY117" i="5"/>
  <c r="S117" i="5"/>
  <c r="C117" i="5"/>
  <c r="B117" i="5"/>
  <c r="BN116" i="5"/>
  <c r="BN120" i="5" s="1"/>
  <c r="BM116" i="5"/>
  <c r="BM120" i="5" s="1"/>
  <c r="BL116" i="5"/>
  <c r="BL120" i="5" s="1"/>
  <c r="BK116" i="5"/>
  <c r="BK119" i="5" s="1"/>
  <c r="BJ116" i="5"/>
  <c r="BJ121" i="5" s="1"/>
  <c r="BI116" i="5"/>
  <c r="BI120" i="5" s="1"/>
  <c r="BH116" i="5"/>
  <c r="BH120" i="5" s="1"/>
  <c r="BG116" i="5"/>
  <c r="BG119" i="5" s="1"/>
  <c r="BF116" i="5"/>
  <c r="BF121" i="5" s="1"/>
  <c r="BE116" i="5"/>
  <c r="BE120" i="5" s="1"/>
  <c r="BD116" i="5"/>
  <c r="BD120" i="5" s="1"/>
  <c r="BC116" i="5"/>
  <c r="BC119" i="5" s="1"/>
  <c r="BB116" i="5"/>
  <c r="BB120" i="5" s="1"/>
  <c r="BA116" i="5"/>
  <c r="BA120" i="5" s="1"/>
  <c r="AZ116" i="5"/>
  <c r="AZ120" i="5" s="1"/>
  <c r="AY116" i="5"/>
  <c r="AY119" i="5" s="1"/>
  <c r="AX116" i="5"/>
  <c r="AX121" i="5" s="1"/>
  <c r="AW116" i="5"/>
  <c r="AW120" i="5" s="1"/>
  <c r="AV116" i="5"/>
  <c r="AV120" i="5" s="1"/>
  <c r="AU116" i="5"/>
  <c r="AU119" i="5" s="1"/>
  <c r="AT116" i="5"/>
  <c r="AT121" i="5" s="1"/>
  <c r="AS116" i="5"/>
  <c r="AS120" i="5" s="1"/>
  <c r="AR116" i="5"/>
  <c r="AR120" i="5" s="1"/>
  <c r="AQ116" i="5"/>
  <c r="AQ119" i="5" s="1"/>
  <c r="AP116" i="5"/>
  <c r="AP121" i="5" s="1"/>
  <c r="AO116" i="5"/>
  <c r="AO120" i="5" s="1"/>
  <c r="AN116" i="5"/>
  <c r="AN120" i="5" s="1"/>
  <c r="AM116" i="5"/>
  <c r="AM119" i="5" s="1"/>
  <c r="AL116" i="5"/>
  <c r="AL120" i="5" s="1"/>
  <c r="AK116" i="5"/>
  <c r="AK120" i="5" s="1"/>
  <c r="AJ116" i="5"/>
  <c r="AJ120" i="5" s="1"/>
  <c r="AI116" i="5"/>
  <c r="AI119" i="5" s="1"/>
  <c r="AH116" i="5"/>
  <c r="AH121" i="5" s="1"/>
  <c r="AG116" i="5"/>
  <c r="AG120" i="5" s="1"/>
  <c r="AF116" i="5"/>
  <c r="AF120" i="5" s="1"/>
  <c r="AE116" i="5"/>
  <c r="AE119" i="5" s="1"/>
  <c r="AD116" i="5"/>
  <c r="AD121" i="5" s="1"/>
  <c r="AC116" i="5"/>
  <c r="AC120" i="5" s="1"/>
  <c r="AB116" i="5"/>
  <c r="AB120" i="5" s="1"/>
  <c r="AA116" i="5"/>
  <c r="AA119" i="5" s="1"/>
  <c r="Z116" i="5"/>
  <c r="Z121" i="5" s="1"/>
  <c r="Y116" i="5"/>
  <c r="Y120" i="5" s="1"/>
  <c r="X116" i="5"/>
  <c r="X120" i="5" s="1"/>
  <c r="W116" i="5"/>
  <c r="W119" i="5" s="1"/>
  <c r="V116" i="5"/>
  <c r="V120" i="5" s="1"/>
  <c r="U116" i="5"/>
  <c r="U120" i="5" s="1"/>
  <c r="T116" i="5"/>
  <c r="T120" i="5" s="1"/>
  <c r="S116" i="5"/>
  <c r="S119" i="5" s="1"/>
  <c r="R116" i="5"/>
  <c r="R121" i="5" s="1"/>
  <c r="Q116" i="5"/>
  <c r="Q120" i="5" s="1"/>
  <c r="P116" i="5"/>
  <c r="P120" i="5" s="1"/>
  <c r="O116" i="5"/>
  <c r="O119" i="5" s="1"/>
  <c r="N116" i="5"/>
  <c r="N121" i="5" s="1"/>
  <c r="M116" i="5"/>
  <c r="M120" i="5" s="1"/>
  <c r="L116" i="5"/>
  <c r="L120" i="5" s="1"/>
  <c r="K116" i="5"/>
  <c r="K119" i="5" s="1"/>
  <c r="J116" i="5"/>
  <c r="J121" i="5" s="1"/>
  <c r="I116" i="5"/>
  <c r="I120" i="5" s="1"/>
  <c r="H116" i="5"/>
  <c r="H120" i="5" s="1"/>
  <c r="G116" i="5"/>
  <c r="G119" i="5" s="1"/>
  <c r="F116" i="5"/>
  <c r="F120" i="5" s="1"/>
  <c r="C116" i="5"/>
  <c r="B116" i="5"/>
  <c r="C115" i="5"/>
  <c r="B115" i="5"/>
  <c r="C114" i="5"/>
  <c r="B114" i="5"/>
  <c r="BM113" i="5"/>
  <c r="BK113" i="5"/>
  <c r="BG113" i="5"/>
  <c r="BE113" i="5"/>
  <c r="BC113" i="5"/>
  <c r="AY113" i="5"/>
  <c r="AW113" i="5"/>
  <c r="AU113" i="5"/>
  <c r="AQ113" i="5"/>
  <c r="AO113" i="5"/>
  <c r="AM113" i="5"/>
  <c r="AI113" i="5"/>
  <c r="AG113" i="5"/>
  <c r="AE113" i="5"/>
  <c r="AA113" i="5"/>
  <c r="Y113" i="5"/>
  <c r="W113" i="5"/>
  <c r="S113" i="5"/>
  <c r="Q113" i="5"/>
  <c r="O113" i="5"/>
  <c r="K113" i="5"/>
  <c r="I113" i="5"/>
  <c r="G113" i="5"/>
  <c r="C113" i="5"/>
  <c r="B113" i="5"/>
  <c r="BN112" i="5"/>
  <c r="BL112" i="5"/>
  <c r="BB112" i="5"/>
  <c r="AX112" i="5"/>
  <c r="AV112" i="5"/>
  <c r="AL112" i="5"/>
  <c r="AH112" i="5"/>
  <c r="AF112" i="5"/>
  <c r="V112" i="5"/>
  <c r="R112" i="5"/>
  <c r="P112" i="5"/>
  <c r="F112" i="5"/>
  <c r="C112" i="5"/>
  <c r="B112" i="5"/>
  <c r="BM111" i="5"/>
  <c r="BK111" i="5"/>
  <c r="BG111" i="5"/>
  <c r="BE111" i="5"/>
  <c r="BC111" i="5"/>
  <c r="AY111" i="5"/>
  <c r="AW111" i="5"/>
  <c r="AU111" i="5"/>
  <c r="AQ111" i="5"/>
  <c r="AO111" i="5"/>
  <c r="AM111" i="5"/>
  <c r="AI111" i="5"/>
  <c r="AG111" i="5"/>
  <c r="AE111" i="5"/>
  <c r="AA111" i="5"/>
  <c r="Y111" i="5"/>
  <c r="W111" i="5"/>
  <c r="S111" i="5"/>
  <c r="Q111" i="5"/>
  <c r="O111" i="5"/>
  <c r="K111" i="5"/>
  <c r="I111" i="5"/>
  <c r="G111" i="5"/>
  <c r="C111" i="5"/>
  <c r="B111" i="5"/>
  <c r="BK110" i="5"/>
  <c r="BJ110" i="5"/>
  <c r="BG110" i="5"/>
  <c r="BD110" i="5"/>
  <c r="BC110" i="5"/>
  <c r="AY110" i="5"/>
  <c r="AV110" i="5"/>
  <c r="AU110" i="5"/>
  <c r="AT110" i="5"/>
  <c r="AR110" i="5"/>
  <c r="AQ110" i="5"/>
  <c r="AN110" i="5"/>
  <c r="AM110" i="5"/>
  <c r="AL110" i="5"/>
  <c r="AI110" i="5"/>
  <c r="AE110" i="5"/>
  <c r="AD110" i="5"/>
  <c r="AA110" i="5"/>
  <c r="X110" i="5"/>
  <c r="W110" i="5"/>
  <c r="S110" i="5"/>
  <c r="P110" i="5"/>
  <c r="O110" i="5"/>
  <c r="N110" i="5"/>
  <c r="L110" i="5"/>
  <c r="K110" i="5"/>
  <c r="H110" i="5"/>
  <c r="G110" i="5"/>
  <c r="F110" i="5"/>
  <c r="C110" i="5"/>
  <c r="B110" i="5"/>
  <c r="BM109" i="5"/>
  <c r="BK109" i="5"/>
  <c r="BG109" i="5"/>
  <c r="BE109" i="5"/>
  <c r="BC109" i="5"/>
  <c r="BB109" i="5"/>
  <c r="AY109" i="5"/>
  <c r="AW109" i="5"/>
  <c r="AU109" i="5"/>
  <c r="AQ109" i="5"/>
  <c r="AO109" i="5"/>
  <c r="AM109" i="5"/>
  <c r="AL109" i="5"/>
  <c r="AI109" i="5"/>
  <c r="AG109" i="5"/>
  <c r="AE109" i="5"/>
  <c r="AC109" i="5"/>
  <c r="AA109" i="5"/>
  <c r="Y109" i="5"/>
  <c r="W109" i="5"/>
  <c r="V109" i="5"/>
  <c r="S109" i="5"/>
  <c r="Q109" i="5"/>
  <c r="O109" i="5"/>
  <c r="N109" i="5"/>
  <c r="K109" i="5"/>
  <c r="I109" i="5"/>
  <c r="G109" i="5"/>
  <c r="F109" i="5"/>
  <c r="C109" i="5"/>
  <c r="B109" i="5"/>
  <c r="BN108" i="5"/>
  <c r="BM108" i="5"/>
  <c r="BM110" i="5" s="1"/>
  <c r="BL108" i="5"/>
  <c r="BK108" i="5"/>
  <c r="BK112" i="5" s="1"/>
  <c r="BJ108" i="5"/>
  <c r="BI108" i="5"/>
  <c r="BH108" i="5"/>
  <c r="BG108" i="5"/>
  <c r="BG112" i="5" s="1"/>
  <c r="BF108" i="5"/>
  <c r="BF112" i="5" s="1"/>
  <c r="BE108" i="5"/>
  <c r="BE110" i="5" s="1"/>
  <c r="BD108" i="5"/>
  <c r="BD112" i="5" s="1"/>
  <c r="BC108" i="5"/>
  <c r="BC112" i="5" s="1"/>
  <c r="BB108" i="5"/>
  <c r="BA108" i="5"/>
  <c r="BA113" i="5" s="1"/>
  <c r="AZ108" i="5"/>
  <c r="AY108" i="5"/>
  <c r="AY112" i="5" s="1"/>
  <c r="AX108" i="5"/>
  <c r="AX110" i="5" s="1"/>
  <c r="AW108" i="5"/>
  <c r="AW110" i="5" s="1"/>
  <c r="AV108" i="5"/>
  <c r="AU108" i="5"/>
  <c r="AU112" i="5" s="1"/>
  <c r="AT108" i="5"/>
  <c r="AS108" i="5"/>
  <c r="AS109" i="5" s="1"/>
  <c r="AR108" i="5"/>
  <c r="AQ108" i="5"/>
  <c r="AQ112" i="5" s="1"/>
  <c r="AP108" i="5"/>
  <c r="AP110" i="5" s="1"/>
  <c r="AO108" i="5"/>
  <c r="AO110" i="5" s="1"/>
  <c r="AN108" i="5"/>
  <c r="AN112" i="5" s="1"/>
  <c r="AM108" i="5"/>
  <c r="AM112" i="5" s="1"/>
  <c r="AL108" i="5"/>
  <c r="AK108" i="5"/>
  <c r="AK113" i="5" s="1"/>
  <c r="AJ108" i="5"/>
  <c r="AI108" i="5"/>
  <c r="AI112" i="5" s="1"/>
  <c r="AH108" i="5"/>
  <c r="AG108" i="5"/>
  <c r="AG110" i="5" s="1"/>
  <c r="AF108" i="5"/>
  <c r="AE108" i="5"/>
  <c r="AE112" i="5" s="1"/>
  <c r="AD108" i="5"/>
  <c r="AD109" i="5" s="1"/>
  <c r="AC108" i="5"/>
  <c r="AB108" i="5"/>
  <c r="AA108" i="5"/>
  <c r="AA112" i="5" s="1"/>
  <c r="Z108" i="5"/>
  <c r="Z112" i="5" s="1"/>
  <c r="Y108" i="5"/>
  <c r="Y110" i="5" s="1"/>
  <c r="X108" i="5"/>
  <c r="X112" i="5" s="1"/>
  <c r="W108" i="5"/>
  <c r="W112" i="5" s="1"/>
  <c r="V108" i="5"/>
  <c r="U108" i="5"/>
  <c r="U113" i="5" s="1"/>
  <c r="T108" i="5"/>
  <c r="S108" i="5"/>
  <c r="S112" i="5" s="1"/>
  <c r="R108" i="5"/>
  <c r="R110" i="5" s="1"/>
  <c r="Q108" i="5"/>
  <c r="Q110" i="5" s="1"/>
  <c r="P108" i="5"/>
  <c r="O108" i="5"/>
  <c r="O112" i="5" s="1"/>
  <c r="N108" i="5"/>
  <c r="M108" i="5"/>
  <c r="L108" i="5"/>
  <c r="K108" i="5"/>
  <c r="K112" i="5" s="1"/>
  <c r="J108" i="5"/>
  <c r="J110" i="5" s="1"/>
  <c r="I108" i="5"/>
  <c r="I110" i="5" s="1"/>
  <c r="H108" i="5"/>
  <c r="H112" i="5" s="1"/>
  <c r="G108" i="5"/>
  <c r="G112" i="5" s="1"/>
  <c r="F108" i="5"/>
  <c r="C108" i="5"/>
  <c r="B108" i="5"/>
  <c r="C107" i="5"/>
  <c r="B107" i="5"/>
  <c r="C106" i="5"/>
  <c r="B106" i="5"/>
  <c r="AM105" i="5"/>
  <c r="AI105" i="5"/>
  <c r="S105" i="5"/>
  <c r="C105" i="5"/>
  <c r="B105" i="5"/>
  <c r="C104" i="5"/>
  <c r="B104" i="5"/>
  <c r="C103" i="5"/>
  <c r="B103" i="5"/>
  <c r="C102" i="5"/>
  <c r="B102" i="5"/>
  <c r="BK101" i="5"/>
  <c r="AU101" i="5"/>
  <c r="AM101" i="5"/>
  <c r="O101" i="5"/>
  <c r="G101" i="5"/>
  <c r="C101" i="5"/>
  <c r="B101" i="5"/>
  <c r="BN100" i="5"/>
  <c r="BN105" i="5" s="1"/>
  <c r="BM100" i="5"/>
  <c r="BM104" i="5" s="1"/>
  <c r="BL100" i="5"/>
  <c r="BL103" i="5" s="1"/>
  <c r="BK100" i="5"/>
  <c r="BK102" i="5" s="1"/>
  <c r="BJ100" i="5"/>
  <c r="BJ105" i="5" s="1"/>
  <c r="BI100" i="5"/>
  <c r="BI104" i="5" s="1"/>
  <c r="BH100" i="5"/>
  <c r="BH103" i="5" s="1"/>
  <c r="BG100" i="5"/>
  <c r="BG102" i="5" s="1"/>
  <c r="BF100" i="5"/>
  <c r="BF105" i="5" s="1"/>
  <c r="BE100" i="5"/>
  <c r="BE104" i="5" s="1"/>
  <c r="BD100" i="5"/>
  <c r="BD103" i="5" s="1"/>
  <c r="BC100" i="5"/>
  <c r="BC102" i="5" s="1"/>
  <c r="BB100" i="5"/>
  <c r="BB105" i="5" s="1"/>
  <c r="BA100" i="5"/>
  <c r="BA104" i="5" s="1"/>
  <c r="AZ100" i="5"/>
  <c r="AZ103" i="5" s="1"/>
  <c r="AY100" i="5"/>
  <c r="AY102" i="5" s="1"/>
  <c r="AX100" i="5"/>
  <c r="AX105" i="5" s="1"/>
  <c r="AW100" i="5"/>
  <c r="AW104" i="5" s="1"/>
  <c r="AV100" i="5"/>
  <c r="AV103" i="5" s="1"/>
  <c r="AU100" i="5"/>
  <c r="AU102" i="5" s="1"/>
  <c r="AT100" i="5"/>
  <c r="AT105" i="5" s="1"/>
  <c r="AS100" i="5"/>
  <c r="AS104" i="5" s="1"/>
  <c r="AR100" i="5"/>
  <c r="AR103" i="5" s="1"/>
  <c r="AQ100" i="5"/>
  <c r="AQ102" i="5" s="1"/>
  <c r="AP100" i="5"/>
  <c r="AP105" i="5" s="1"/>
  <c r="AO100" i="5"/>
  <c r="AO104" i="5" s="1"/>
  <c r="AN100" i="5"/>
  <c r="AN103" i="5" s="1"/>
  <c r="AM100" i="5"/>
  <c r="AM102" i="5" s="1"/>
  <c r="AL100" i="5"/>
  <c r="AL105" i="5" s="1"/>
  <c r="AK100" i="5"/>
  <c r="AK104" i="5" s="1"/>
  <c r="AJ100" i="5"/>
  <c r="AJ103" i="5" s="1"/>
  <c r="AI100" i="5"/>
  <c r="AI102" i="5" s="1"/>
  <c r="AH100" i="5"/>
  <c r="AH105" i="5" s="1"/>
  <c r="AG100" i="5"/>
  <c r="AG104" i="5" s="1"/>
  <c r="AF100" i="5"/>
  <c r="AF103" i="5" s="1"/>
  <c r="AE100" i="5"/>
  <c r="AE102" i="5" s="1"/>
  <c r="AD100" i="5"/>
  <c r="AD105" i="5" s="1"/>
  <c r="AC100" i="5"/>
  <c r="AC104" i="5" s="1"/>
  <c r="AB100" i="5"/>
  <c r="AB103" i="5" s="1"/>
  <c r="AA100" i="5"/>
  <c r="AA102" i="5" s="1"/>
  <c r="Z100" i="5"/>
  <c r="Z105" i="5" s="1"/>
  <c r="Y100" i="5"/>
  <c r="Y104" i="5" s="1"/>
  <c r="X100" i="5"/>
  <c r="X103" i="5" s="1"/>
  <c r="W100" i="5"/>
  <c r="W102" i="5" s="1"/>
  <c r="V100" i="5"/>
  <c r="V105" i="5" s="1"/>
  <c r="U100" i="5"/>
  <c r="U104" i="5" s="1"/>
  <c r="T100" i="5"/>
  <c r="T103" i="5" s="1"/>
  <c r="S100" i="5"/>
  <c r="S102" i="5" s="1"/>
  <c r="R100" i="5"/>
  <c r="R105" i="5" s="1"/>
  <c r="Q100" i="5"/>
  <c r="Q104" i="5" s="1"/>
  <c r="P100" i="5"/>
  <c r="P103" i="5" s="1"/>
  <c r="O100" i="5"/>
  <c r="O102" i="5" s="1"/>
  <c r="N100" i="5"/>
  <c r="N105" i="5" s="1"/>
  <c r="M100" i="5"/>
  <c r="M104" i="5" s="1"/>
  <c r="L100" i="5"/>
  <c r="L103" i="5" s="1"/>
  <c r="K100" i="5"/>
  <c r="K102" i="5" s="1"/>
  <c r="J100" i="5"/>
  <c r="J105" i="5" s="1"/>
  <c r="I100" i="5"/>
  <c r="I104" i="5" s="1"/>
  <c r="H100" i="5"/>
  <c r="H103" i="5" s="1"/>
  <c r="G100" i="5"/>
  <c r="G102" i="5" s="1"/>
  <c r="F100" i="5"/>
  <c r="F105" i="5" s="1"/>
  <c r="C100" i="5"/>
  <c r="B100" i="5"/>
  <c r="C99" i="5"/>
  <c r="B99" i="5"/>
  <c r="C98" i="5"/>
  <c r="B98" i="5"/>
  <c r="C97" i="5"/>
  <c r="B97" i="5"/>
  <c r="BF96" i="5"/>
  <c r="C96" i="5"/>
  <c r="B96" i="5"/>
  <c r="C95" i="5"/>
  <c r="B95" i="5"/>
  <c r="BD94" i="5"/>
  <c r="C94" i="5"/>
  <c r="B94" i="5"/>
  <c r="BN93" i="5"/>
  <c r="BN97" i="5" s="1"/>
  <c r="BM93" i="5"/>
  <c r="BM96" i="5" s="1"/>
  <c r="BL93" i="5"/>
  <c r="BL95" i="5" s="1"/>
  <c r="BK93" i="5"/>
  <c r="BK98" i="5" s="1"/>
  <c r="BJ93" i="5"/>
  <c r="BJ97" i="5" s="1"/>
  <c r="BI93" i="5"/>
  <c r="BI96" i="5" s="1"/>
  <c r="BH93" i="5"/>
  <c r="BH95" i="5" s="1"/>
  <c r="BG93" i="5"/>
  <c r="BG98" i="5" s="1"/>
  <c r="BF93" i="5"/>
  <c r="BF97" i="5" s="1"/>
  <c r="BE93" i="5"/>
  <c r="BE96" i="5" s="1"/>
  <c r="BD93" i="5"/>
  <c r="BD95" i="5" s="1"/>
  <c r="BC93" i="5"/>
  <c r="BC98" i="5" s="1"/>
  <c r="BB93" i="5"/>
  <c r="BB97" i="5" s="1"/>
  <c r="BA93" i="5"/>
  <c r="BA96" i="5" s="1"/>
  <c r="AZ93" i="5"/>
  <c r="AZ95" i="5" s="1"/>
  <c r="AY93" i="5"/>
  <c r="AY98" i="5" s="1"/>
  <c r="AX93" i="5"/>
  <c r="AX97" i="5" s="1"/>
  <c r="AW93" i="5"/>
  <c r="AW96" i="5" s="1"/>
  <c r="AV93" i="5"/>
  <c r="AV95" i="5" s="1"/>
  <c r="AU93" i="5"/>
  <c r="AU98" i="5" s="1"/>
  <c r="AT93" i="5"/>
  <c r="AT97" i="5" s="1"/>
  <c r="AS93" i="5"/>
  <c r="AS96" i="5" s="1"/>
  <c r="AR93" i="5"/>
  <c r="AR95" i="5" s="1"/>
  <c r="AQ93" i="5"/>
  <c r="AQ98" i="5" s="1"/>
  <c r="AP93" i="5"/>
  <c r="AP97" i="5" s="1"/>
  <c r="AO93" i="5"/>
  <c r="AO96" i="5" s="1"/>
  <c r="AN93" i="5"/>
  <c r="AN95" i="5" s="1"/>
  <c r="AM93" i="5"/>
  <c r="AM98" i="5" s="1"/>
  <c r="AL93" i="5"/>
  <c r="AL97" i="5" s="1"/>
  <c r="AK93" i="5"/>
  <c r="AK96" i="5" s="1"/>
  <c r="AJ93" i="5"/>
  <c r="AJ95" i="5" s="1"/>
  <c r="AI93" i="5"/>
  <c r="AI98" i="5" s="1"/>
  <c r="AH93" i="5"/>
  <c r="AH97" i="5" s="1"/>
  <c r="AG93" i="5"/>
  <c r="AG96" i="5" s="1"/>
  <c r="AF93" i="5"/>
  <c r="AF95" i="5" s="1"/>
  <c r="AE93" i="5"/>
  <c r="AE98" i="5" s="1"/>
  <c r="AD93" i="5"/>
  <c r="AC93" i="5"/>
  <c r="AC96" i="5" s="1"/>
  <c r="AB93" i="5"/>
  <c r="AB95" i="5" s="1"/>
  <c r="AA93" i="5"/>
  <c r="AA98" i="5" s="1"/>
  <c r="Z93" i="5"/>
  <c r="Z97" i="5" s="1"/>
  <c r="Y93" i="5"/>
  <c r="Y96" i="5" s="1"/>
  <c r="X93" i="5"/>
  <c r="X95" i="5" s="1"/>
  <c r="W93" i="5"/>
  <c r="W98" i="5" s="1"/>
  <c r="V93" i="5"/>
  <c r="V97" i="5" s="1"/>
  <c r="U93" i="5"/>
  <c r="U96" i="5" s="1"/>
  <c r="T93" i="5"/>
  <c r="T95" i="5" s="1"/>
  <c r="S93" i="5"/>
  <c r="S98" i="5" s="1"/>
  <c r="R93" i="5"/>
  <c r="R97" i="5" s="1"/>
  <c r="Q93" i="5"/>
  <c r="Q96" i="5" s="1"/>
  <c r="P93" i="5"/>
  <c r="P95" i="5" s="1"/>
  <c r="O93" i="5"/>
  <c r="O98" i="5" s="1"/>
  <c r="N93" i="5"/>
  <c r="N97" i="5" s="1"/>
  <c r="M93" i="5"/>
  <c r="M96" i="5" s="1"/>
  <c r="L93" i="5"/>
  <c r="L95" i="5" s="1"/>
  <c r="K93" i="5"/>
  <c r="K98" i="5" s="1"/>
  <c r="J93" i="5"/>
  <c r="J97" i="5" s="1"/>
  <c r="I93" i="5"/>
  <c r="I96" i="5" s="1"/>
  <c r="H93" i="5"/>
  <c r="H95" i="5" s="1"/>
  <c r="G93" i="5"/>
  <c r="G98" i="5" s="1"/>
  <c r="F93" i="5"/>
  <c r="F97" i="5" s="1"/>
  <c r="C93" i="5"/>
  <c r="B93" i="5"/>
  <c r="C92" i="5"/>
  <c r="B92" i="5"/>
  <c r="C91" i="5"/>
  <c r="B91" i="5"/>
  <c r="BM90" i="5"/>
  <c r="BL90" i="5"/>
  <c r="BE90" i="5"/>
  <c r="BC90" i="5"/>
  <c r="BA90" i="5"/>
  <c r="AU90" i="5"/>
  <c r="AQ90" i="5"/>
  <c r="AM90" i="5"/>
  <c r="AG90" i="5"/>
  <c r="AF90" i="5"/>
  <c r="Y90" i="5"/>
  <c r="W90" i="5"/>
  <c r="U90" i="5"/>
  <c r="O90" i="5"/>
  <c r="K90" i="5"/>
  <c r="G90" i="5"/>
  <c r="C90" i="5"/>
  <c r="B90" i="5"/>
  <c r="BL89" i="5"/>
  <c r="BK89" i="5"/>
  <c r="BG89" i="5"/>
  <c r="BD89" i="5"/>
  <c r="BB89" i="5"/>
  <c r="AT89" i="5"/>
  <c r="AQ89" i="5"/>
  <c r="AI89" i="5"/>
  <c r="AF89" i="5"/>
  <c r="AE89" i="5"/>
  <c r="AA89" i="5"/>
  <c r="X89" i="5"/>
  <c r="V89" i="5"/>
  <c r="N89" i="5"/>
  <c r="K89" i="5"/>
  <c r="C89" i="5"/>
  <c r="B89" i="5"/>
  <c r="BM88" i="5"/>
  <c r="BK88" i="5"/>
  <c r="BG88" i="5"/>
  <c r="BE88" i="5"/>
  <c r="BB88" i="5"/>
  <c r="BA88" i="5"/>
  <c r="AY88" i="5"/>
  <c r="AT88" i="5"/>
  <c r="AQ88" i="5"/>
  <c r="AI88" i="5"/>
  <c r="AG88" i="5"/>
  <c r="AE88" i="5"/>
  <c r="AA88" i="5"/>
  <c r="Y88" i="5"/>
  <c r="V88" i="5"/>
  <c r="U88" i="5"/>
  <c r="S88" i="5"/>
  <c r="O88" i="5"/>
  <c r="M88" i="5"/>
  <c r="K88" i="5"/>
  <c r="G88" i="5"/>
  <c r="C88" i="5"/>
  <c r="B88" i="5"/>
  <c r="BL87" i="5"/>
  <c r="BJ87" i="5"/>
  <c r="BG87" i="5"/>
  <c r="BD87" i="5"/>
  <c r="BB87" i="5"/>
  <c r="AY87" i="5"/>
  <c r="AV87" i="5"/>
  <c r="AT87" i="5"/>
  <c r="AQ87" i="5"/>
  <c r="AN87" i="5"/>
  <c r="AL87" i="5"/>
  <c r="AI87" i="5"/>
  <c r="AF87" i="5"/>
  <c r="AD87" i="5"/>
  <c r="AA87" i="5"/>
  <c r="X87" i="5"/>
  <c r="V87" i="5"/>
  <c r="S87" i="5"/>
  <c r="P87" i="5"/>
  <c r="N87" i="5"/>
  <c r="K87" i="5"/>
  <c r="H87" i="5"/>
  <c r="F87" i="5"/>
  <c r="C87" i="5"/>
  <c r="B87" i="5"/>
  <c r="BK86" i="5"/>
  <c r="BI86" i="5"/>
  <c r="BG86" i="5"/>
  <c r="BC86" i="5"/>
  <c r="BA86" i="5"/>
  <c r="AY86" i="5"/>
  <c r="AU86" i="5"/>
  <c r="AS86" i="5"/>
  <c r="AQ86" i="5"/>
  <c r="AM86" i="5"/>
  <c r="AK86" i="5"/>
  <c r="AI86" i="5"/>
  <c r="AE86" i="5"/>
  <c r="AC86" i="5"/>
  <c r="AA86" i="5"/>
  <c r="W86" i="5"/>
  <c r="U86" i="5"/>
  <c r="S86" i="5"/>
  <c r="O86" i="5"/>
  <c r="M86" i="5"/>
  <c r="K86" i="5"/>
  <c r="G86" i="5"/>
  <c r="C86" i="5"/>
  <c r="B86" i="5"/>
  <c r="BN85" i="5"/>
  <c r="BN90" i="5" s="1"/>
  <c r="BM85" i="5"/>
  <c r="BM89" i="5" s="1"/>
  <c r="BL85" i="5"/>
  <c r="BL88" i="5" s="1"/>
  <c r="BK85" i="5"/>
  <c r="BK90" i="5" s="1"/>
  <c r="BJ85" i="5"/>
  <c r="BJ90" i="5" s="1"/>
  <c r="BI85" i="5"/>
  <c r="BI89" i="5" s="1"/>
  <c r="BH85" i="5"/>
  <c r="BH88" i="5" s="1"/>
  <c r="BG85" i="5"/>
  <c r="BG90" i="5" s="1"/>
  <c r="BF85" i="5"/>
  <c r="BF90" i="5" s="1"/>
  <c r="BE85" i="5"/>
  <c r="BE89" i="5" s="1"/>
  <c r="BD85" i="5"/>
  <c r="BD88" i="5" s="1"/>
  <c r="BC85" i="5"/>
  <c r="BC87" i="5" s="1"/>
  <c r="BB85" i="5"/>
  <c r="BB90" i="5" s="1"/>
  <c r="BA85" i="5"/>
  <c r="BA89" i="5" s="1"/>
  <c r="AZ85" i="5"/>
  <c r="AZ88" i="5" s="1"/>
  <c r="AY85" i="5"/>
  <c r="AY89" i="5" s="1"/>
  <c r="AX85" i="5"/>
  <c r="AX90" i="5" s="1"/>
  <c r="AW85" i="5"/>
  <c r="AW89" i="5" s="1"/>
  <c r="AV85" i="5"/>
  <c r="AV88" i="5" s="1"/>
  <c r="AU85" i="5"/>
  <c r="AU89" i="5" s="1"/>
  <c r="AT85" i="5"/>
  <c r="AT90" i="5" s="1"/>
  <c r="AS85" i="5"/>
  <c r="AS89" i="5" s="1"/>
  <c r="AR85" i="5"/>
  <c r="AR88" i="5" s="1"/>
  <c r="AQ85" i="5"/>
  <c r="AP85" i="5"/>
  <c r="AP90" i="5" s="1"/>
  <c r="AO85" i="5"/>
  <c r="AO89" i="5" s="1"/>
  <c r="AN85" i="5"/>
  <c r="AN88" i="5" s="1"/>
  <c r="AM85" i="5"/>
  <c r="AM89" i="5" s="1"/>
  <c r="AL85" i="5"/>
  <c r="AL90" i="5" s="1"/>
  <c r="AK85" i="5"/>
  <c r="AK89" i="5" s="1"/>
  <c r="AJ85" i="5"/>
  <c r="AJ88" i="5" s="1"/>
  <c r="AI85" i="5"/>
  <c r="AI90" i="5" s="1"/>
  <c r="AH85" i="5"/>
  <c r="AH90" i="5" s="1"/>
  <c r="AG85" i="5"/>
  <c r="AG89" i="5" s="1"/>
  <c r="AF85" i="5"/>
  <c r="AF88" i="5" s="1"/>
  <c r="AE85" i="5"/>
  <c r="AE90" i="5" s="1"/>
  <c r="AD85" i="5"/>
  <c r="AD90" i="5" s="1"/>
  <c r="AC85" i="5"/>
  <c r="AC89" i="5" s="1"/>
  <c r="AB85" i="5"/>
  <c r="AB88" i="5" s="1"/>
  <c r="AA85" i="5"/>
  <c r="AA90" i="5" s="1"/>
  <c r="Z85" i="5"/>
  <c r="Z90" i="5" s="1"/>
  <c r="Y85" i="5"/>
  <c r="Y89" i="5" s="1"/>
  <c r="X85" i="5"/>
  <c r="X88" i="5" s="1"/>
  <c r="W85" i="5"/>
  <c r="W87" i="5" s="1"/>
  <c r="V85" i="5"/>
  <c r="V90" i="5" s="1"/>
  <c r="U85" i="5"/>
  <c r="U89" i="5" s="1"/>
  <c r="T85" i="5"/>
  <c r="T88" i="5" s="1"/>
  <c r="S85" i="5"/>
  <c r="S89" i="5" s="1"/>
  <c r="R85" i="5"/>
  <c r="R90" i="5" s="1"/>
  <c r="Q85" i="5"/>
  <c r="Q89" i="5" s="1"/>
  <c r="P85" i="5"/>
  <c r="P86" i="5" s="1"/>
  <c r="O85" i="5"/>
  <c r="O89" i="5" s="1"/>
  <c r="N85" i="5"/>
  <c r="N90" i="5" s="1"/>
  <c r="M85" i="5"/>
  <c r="M89" i="5" s="1"/>
  <c r="L85" i="5"/>
  <c r="L88" i="5" s="1"/>
  <c r="K85" i="5"/>
  <c r="J85" i="5"/>
  <c r="J90" i="5" s="1"/>
  <c r="I85" i="5"/>
  <c r="I89" i="5" s="1"/>
  <c r="H85" i="5"/>
  <c r="H89" i="5" s="1"/>
  <c r="G85" i="5"/>
  <c r="G89" i="5" s="1"/>
  <c r="F85" i="5"/>
  <c r="F90" i="5" s="1"/>
  <c r="C85" i="5"/>
  <c r="B85" i="5"/>
  <c r="C84" i="5"/>
  <c r="B84" i="5"/>
  <c r="C83" i="5"/>
  <c r="B83" i="5"/>
  <c r="C82" i="5"/>
  <c r="B82" i="5"/>
  <c r="C81" i="5"/>
  <c r="B81" i="5"/>
  <c r="C80" i="5"/>
  <c r="B80" i="5"/>
  <c r="C79" i="5"/>
  <c r="B79" i="5"/>
  <c r="C78" i="5"/>
  <c r="B78" i="5"/>
  <c r="BN77" i="5"/>
  <c r="BN82" i="5" s="1"/>
  <c r="BM77" i="5"/>
  <c r="BM82" i="5" s="1"/>
  <c r="BL77" i="5"/>
  <c r="BL82" i="5" s="1"/>
  <c r="BK77" i="5"/>
  <c r="BK82" i="5" s="1"/>
  <c r="BJ77" i="5"/>
  <c r="BJ82" i="5" s="1"/>
  <c r="BI77" i="5"/>
  <c r="BI82" i="5" s="1"/>
  <c r="BH77" i="5"/>
  <c r="BH82" i="5" s="1"/>
  <c r="BG77" i="5"/>
  <c r="BG82" i="5" s="1"/>
  <c r="BF77" i="5"/>
  <c r="BF82" i="5" s="1"/>
  <c r="BE77" i="5"/>
  <c r="BE80" i="5" s="1"/>
  <c r="BD77" i="5"/>
  <c r="BD82" i="5" s="1"/>
  <c r="BC77" i="5"/>
  <c r="BC82" i="5" s="1"/>
  <c r="BB77" i="5"/>
  <c r="BB82" i="5" s="1"/>
  <c r="BA77" i="5"/>
  <c r="BA81" i="5" s="1"/>
  <c r="AZ77" i="5"/>
  <c r="AZ82" i="5" s="1"/>
  <c r="AY77" i="5"/>
  <c r="AY82" i="5" s="1"/>
  <c r="AX77" i="5"/>
  <c r="AX82" i="5" s="1"/>
  <c r="AW77" i="5"/>
  <c r="AW80" i="5" s="1"/>
  <c r="AV77" i="5"/>
  <c r="AV82" i="5" s="1"/>
  <c r="AU77" i="5"/>
  <c r="AU82" i="5" s="1"/>
  <c r="AT77" i="5"/>
  <c r="AT82" i="5" s="1"/>
  <c r="AS77" i="5"/>
  <c r="AS78" i="5" s="1"/>
  <c r="AR77" i="5"/>
  <c r="AR82" i="5" s="1"/>
  <c r="AQ77" i="5"/>
  <c r="AQ82" i="5" s="1"/>
  <c r="AP77" i="5"/>
  <c r="AP82" i="5" s="1"/>
  <c r="AO77" i="5"/>
  <c r="AO80" i="5" s="1"/>
  <c r="C77" i="5"/>
  <c r="B77" i="5"/>
  <c r="C76" i="5"/>
  <c r="B76" i="5"/>
  <c r="AJ75" i="5"/>
  <c r="T75" i="5"/>
  <c r="P75" i="5"/>
  <c r="C75" i="5"/>
  <c r="B75" i="5"/>
  <c r="C74" i="5"/>
  <c r="B74" i="5"/>
  <c r="BH73" i="5"/>
  <c r="AB73" i="5"/>
  <c r="C73" i="5"/>
  <c r="B73" i="5"/>
  <c r="AJ72" i="5"/>
  <c r="T72" i="5"/>
  <c r="H72" i="5"/>
  <c r="C72" i="5"/>
  <c r="B72" i="5"/>
  <c r="BJ71" i="5"/>
  <c r="AD71" i="5"/>
  <c r="H71" i="5"/>
  <c r="C71" i="5"/>
  <c r="B71" i="5"/>
  <c r="BN70" i="5"/>
  <c r="BN72" i="5" s="1"/>
  <c r="BM70" i="5"/>
  <c r="BL70" i="5"/>
  <c r="BL74" i="5" s="1"/>
  <c r="BK70" i="5"/>
  <c r="BK73" i="5" s="1"/>
  <c r="BJ70" i="5"/>
  <c r="BJ72" i="5" s="1"/>
  <c r="BI70" i="5"/>
  <c r="BH70" i="5"/>
  <c r="BH74" i="5" s="1"/>
  <c r="BG70" i="5"/>
  <c r="BG73" i="5" s="1"/>
  <c r="BF70" i="5"/>
  <c r="BF72" i="5" s="1"/>
  <c r="BE70" i="5"/>
  <c r="BD70" i="5"/>
  <c r="BD74" i="5" s="1"/>
  <c r="BC70" i="5"/>
  <c r="BC73" i="5" s="1"/>
  <c r="BB70" i="5"/>
  <c r="BB72" i="5" s="1"/>
  <c r="BA70" i="5"/>
  <c r="AZ70" i="5"/>
  <c r="AZ74" i="5" s="1"/>
  <c r="AY70" i="5"/>
  <c r="AY73" i="5" s="1"/>
  <c r="AX70" i="5"/>
  <c r="AX72" i="5" s="1"/>
  <c r="AW70" i="5"/>
  <c r="AV70" i="5"/>
  <c r="AV74" i="5" s="1"/>
  <c r="AU70" i="5"/>
  <c r="AU73" i="5" s="1"/>
  <c r="AT70" i="5"/>
  <c r="AT72" i="5" s="1"/>
  <c r="AS70" i="5"/>
  <c r="AR70" i="5"/>
  <c r="AR74" i="5" s="1"/>
  <c r="AQ70" i="5"/>
  <c r="AQ73" i="5" s="1"/>
  <c r="AP70" i="5"/>
  <c r="AP72" i="5" s="1"/>
  <c r="AO70" i="5"/>
  <c r="AN70" i="5"/>
  <c r="AN74" i="5" s="1"/>
  <c r="AM70" i="5"/>
  <c r="AM73" i="5" s="1"/>
  <c r="AL70" i="5"/>
  <c r="AL72" i="5" s="1"/>
  <c r="AK70" i="5"/>
  <c r="AJ70" i="5"/>
  <c r="AJ74" i="5" s="1"/>
  <c r="AI70" i="5"/>
  <c r="AI73" i="5" s="1"/>
  <c r="AH70" i="5"/>
  <c r="AH72" i="5" s="1"/>
  <c r="AG70" i="5"/>
  <c r="AF70" i="5"/>
  <c r="AF74" i="5" s="1"/>
  <c r="AE70" i="5"/>
  <c r="AE73" i="5" s="1"/>
  <c r="AD70" i="5"/>
  <c r="AD72" i="5" s="1"/>
  <c r="AC70" i="5"/>
  <c r="AB70" i="5"/>
  <c r="AB74" i="5" s="1"/>
  <c r="AA70" i="5"/>
  <c r="AA73" i="5" s="1"/>
  <c r="Z70" i="5"/>
  <c r="Z72" i="5" s="1"/>
  <c r="Y70" i="5"/>
  <c r="X70" i="5"/>
  <c r="X74" i="5" s="1"/>
  <c r="W70" i="5"/>
  <c r="W73" i="5" s="1"/>
  <c r="V70" i="5"/>
  <c r="V72" i="5" s="1"/>
  <c r="U70" i="5"/>
  <c r="T70" i="5"/>
  <c r="T74" i="5" s="1"/>
  <c r="S70" i="5"/>
  <c r="S73" i="5" s="1"/>
  <c r="R70" i="5"/>
  <c r="R72" i="5" s="1"/>
  <c r="Q70" i="5"/>
  <c r="P70" i="5"/>
  <c r="P74" i="5" s="1"/>
  <c r="O70" i="5"/>
  <c r="O73" i="5" s="1"/>
  <c r="N70" i="5"/>
  <c r="N72" i="5" s="1"/>
  <c r="M70" i="5"/>
  <c r="L70" i="5"/>
  <c r="L74" i="5" s="1"/>
  <c r="K70" i="5"/>
  <c r="K73" i="5" s="1"/>
  <c r="J70" i="5"/>
  <c r="J72" i="5" s="1"/>
  <c r="I70" i="5"/>
  <c r="I74" i="5" s="1"/>
  <c r="H70" i="5"/>
  <c r="H74" i="5" s="1"/>
  <c r="G70" i="5"/>
  <c r="G73" i="5" s="1"/>
  <c r="F70" i="5"/>
  <c r="F72" i="5" s="1"/>
  <c r="C70" i="5"/>
  <c r="B70" i="5"/>
  <c r="C69" i="5"/>
  <c r="B69" i="5"/>
  <c r="AM68" i="5"/>
  <c r="C68" i="5"/>
  <c r="B68" i="5"/>
  <c r="C67" i="5"/>
  <c r="B67" i="5"/>
  <c r="C66" i="5"/>
  <c r="B66" i="5"/>
  <c r="C65" i="5"/>
  <c r="B65" i="5"/>
  <c r="BG64" i="5"/>
  <c r="C64" i="5"/>
  <c r="B64" i="5"/>
  <c r="BN63" i="5"/>
  <c r="BN68" i="5" s="1"/>
  <c r="BM63" i="5"/>
  <c r="BM67" i="5" s="1"/>
  <c r="BL63" i="5"/>
  <c r="BL66" i="5" s="1"/>
  <c r="BK63" i="5"/>
  <c r="BK65" i="5" s="1"/>
  <c r="BJ63" i="5"/>
  <c r="BJ68" i="5" s="1"/>
  <c r="BI63" i="5"/>
  <c r="BI67" i="5" s="1"/>
  <c r="BH63" i="5"/>
  <c r="BH66" i="5" s="1"/>
  <c r="BG63" i="5"/>
  <c r="BG65" i="5" s="1"/>
  <c r="BF63" i="5"/>
  <c r="BF68" i="5" s="1"/>
  <c r="BE63" i="5"/>
  <c r="BE67" i="5" s="1"/>
  <c r="BD63" i="5"/>
  <c r="BD66" i="5" s="1"/>
  <c r="BC63" i="5"/>
  <c r="BC65" i="5" s="1"/>
  <c r="BB63" i="5"/>
  <c r="BB68" i="5" s="1"/>
  <c r="BA63" i="5"/>
  <c r="BA67" i="5" s="1"/>
  <c r="AZ63" i="5"/>
  <c r="AZ66" i="5" s="1"/>
  <c r="AY63" i="5"/>
  <c r="AY65" i="5" s="1"/>
  <c r="AX63" i="5"/>
  <c r="AX68" i="5" s="1"/>
  <c r="AW63" i="5"/>
  <c r="AW67" i="5" s="1"/>
  <c r="AV63" i="5"/>
  <c r="AV66" i="5" s="1"/>
  <c r="AU63" i="5"/>
  <c r="AU65" i="5" s="1"/>
  <c r="AT63" i="5"/>
  <c r="AT68" i="5" s="1"/>
  <c r="AS63" i="5"/>
  <c r="AS67" i="5" s="1"/>
  <c r="AR63" i="5"/>
  <c r="AR66" i="5" s="1"/>
  <c r="AQ63" i="5"/>
  <c r="AQ65" i="5" s="1"/>
  <c r="AP63" i="5"/>
  <c r="AP68" i="5" s="1"/>
  <c r="AO63" i="5"/>
  <c r="AO67" i="5" s="1"/>
  <c r="AN63" i="5"/>
  <c r="AN66" i="5" s="1"/>
  <c r="AM63" i="5"/>
  <c r="AM65" i="5" s="1"/>
  <c r="AL63" i="5"/>
  <c r="AL68" i="5" s="1"/>
  <c r="AK63" i="5"/>
  <c r="AK67" i="5" s="1"/>
  <c r="AJ63" i="5"/>
  <c r="AJ66" i="5" s="1"/>
  <c r="AI63" i="5"/>
  <c r="AI65" i="5" s="1"/>
  <c r="AH63" i="5"/>
  <c r="AH68" i="5" s="1"/>
  <c r="AG63" i="5"/>
  <c r="AG67" i="5" s="1"/>
  <c r="AF63" i="5"/>
  <c r="AF66" i="5" s="1"/>
  <c r="AE63" i="5"/>
  <c r="AE65" i="5" s="1"/>
  <c r="AD63" i="5"/>
  <c r="AD68" i="5" s="1"/>
  <c r="AC63" i="5"/>
  <c r="AC67" i="5" s="1"/>
  <c r="AB63" i="5"/>
  <c r="AB66" i="5" s="1"/>
  <c r="AA63" i="5"/>
  <c r="AA65" i="5" s="1"/>
  <c r="Z63" i="5"/>
  <c r="Z68" i="5" s="1"/>
  <c r="Y63" i="5"/>
  <c r="Y67" i="5" s="1"/>
  <c r="X63" i="5"/>
  <c r="X66" i="5" s="1"/>
  <c r="W63" i="5"/>
  <c r="W65" i="5" s="1"/>
  <c r="V63" i="5"/>
  <c r="V68" i="5" s="1"/>
  <c r="U63" i="5"/>
  <c r="U67" i="5" s="1"/>
  <c r="T63" i="5"/>
  <c r="T66" i="5" s="1"/>
  <c r="S63" i="5"/>
  <c r="S65" i="5" s="1"/>
  <c r="R63" i="5"/>
  <c r="R68" i="5" s="1"/>
  <c r="Q63" i="5"/>
  <c r="Q67" i="5" s="1"/>
  <c r="P63" i="5"/>
  <c r="P66" i="5" s="1"/>
  <c r="O63" i="5"/>
  <c r="O65" i="5" s="1"/>
  <c r="N63" i="5"/>
  <c r="N68" i="5" s="1"/>
  <c r="M63" i="5"/>
  <c r="M67" i="5" s="1"/>
  <c r="L63" i="5"/>
  <c r="L66" i="5" s="1"/>
  <c r="K63" i="5"/>
  <c r="K65" i="5" s="1"/>
  <c r="J63" i="5"/>
  <c r="J68" i="5" s="1"/>
  <c r="I63" i="5"/>
  <c r="I67" i="5" s="1"/>
  <c r="H63" i="5"/>
  <c r="H66" i="5" s="1"/>
  <c r="G63" i="5"/>
  <c r="G65" i="5" s="1"/>
  <c r="F63" i="5"/>
  <c r="F68" i="5" s="1"/>
  <c r="C63" i="5"/>
  <c r="B63" i="5"/>
  <c r="C62" i="5"/>
  <c r="B62" i="5"/>
  <c r="C61" i="5"/>
  <c r="B61" i="5"/>
  <c r="BM60" i="5"/>
  <c r="BK60" i="5"/>
  <c r="BJ60" i="5"/>
  <c r="BG60" i="5"/>
  <c r="BE60" i="5"/>
  <c r="BC60" i="5"/>
  <c r="BB60" i="5"/>
  <c r="AY60" i="5"/>
  <c r="AW60" i="5"/>
  <c r="AU60" i="5"/>
  <c r="AT60" i="5"/>
  <c r="AQ60" i="5"/>
  <c r="AO60" i="5"/>
  <c r="AM60" i="5"/>
  <c r="AL60" i="5"/>
  <c r="AI60" i="5"/>
  <c r="AG60" i="5"/>
  <c r="AE60" i="5"/>
  <c r="AD60" i="5"/>
  <c r="AA60" i="5"/>
  <c r="Y60" i="5"/>
  <c r="W60" i="5"/>
  <c r="V60" i="5"/>
  <c r="S60" i="5"/>
  <c r="Q60" i="5"/>
  <c r="O60" i="5"/>
  <c r="N60" i="5"/>
  <c r="K60" i="5"/>
  <c r="I60" i="5"/>
  <c r="G60" i="5"/>
  <c r="F60" i="5"/>
  <c r="C60" i="5"/>
  <c r="B60" i="5"/>
  <c r="BL59" i="5"/>
  <c r="BJ59" i="5"/>
  <c r="BI59" i="5"/>
  <c r="BD59" i="5"/>
  <c r="BB59" i="5"/>
  <c r="BA59" i="5"/>
  <c r="AV59" i="5"/>
  <c r="AT59" i="5"/>
  <c r="AS59" i="5"/>
  <c r="AN59" i="5"/>
  <c r="AL59" i="5"/>
  <c r="AK59" i="5"/>
  <c r="AF59" i="5"/>
  <c r="AD59" i="5"/>
  <c r="AC59" i="5"/>
  <c r="X59" i="5"/>
  <c r="V59" i="5"/>
  <c r="U59" i="5"/>
  <c r="P59" i="5"/>
  <c r="N59" i="5"/>
  <c r="M59" i="5"/>
  <c r="H59" i="5"/>
  <c r="F59" i="5"/>
  <c r="C59" i="5"/>
  <c r="B59" i="5"/>
  <c r="BK58" i="5"/>
  <c r="BI58" i="5"/>
  <c r="BC58" i="5"/>
  <c r="BA58" i="5"/>
  <c r="AU58" i="5"/>
  <c r="AS58" i="5"/>
  <c r="AM58" i="5"/>
  <c r="AK58" i="5"/>
  <c r="AE58" i="5"/>
  <c r="AC58" i="5"/>
  <c r="W58" i="5"/>
  <c r="U58" i="5"/>
  <c r="O58" i="5"/>
  <c r="M58" i="5"/>
  <c r="G58" i="5"/>
  <c r="C58" i="5"/>
  <c r="B58" i="5"/>
  <c r="BL57" i="5"/>
  <c r="BJ57" i="5"/>
  <c r="BG57" i="5"/>
  <c r="BD57" i="5"/>
  <c r="BB57" i="5"/>
  <c r="AY57" i="5"/>
  <c r="AV57" i="5"/>
  <c r="AT57" i="5"/>
  <c r="AQ57" i="5"/>
  <c r="AN57" i="5"/>
  <c r="AL57" i="5"/>
  <c r="AI57" i="5"/>
  <c r="AF57" i="5"/>
  <c r="AD57" i="5"/>
  <c r="AA57" i="5"/>
  <c r="X57" i="5"/>
  <c r="V57" i="5"/>
  <c r="S57" i="5"/>
  <c r="P57" i="5"/>
  <c r="N57" i="5"/>
  <c r="K57" i="5"/>
  <c r="H57" i="5"/>
  <c r="F57" i="5"/>
  <c r="C57" i="5"/>
  <c r="B57" i="5"/>
  <c r="BK56" i="5"/>
  <c r="BI56" i="5"/>
  <c r="BG56" i="5"/>
  <c r="BC56" i="5"/>
  <c r="BA56" i="5"/>
  <c r="AY56" i="5"/>
  <c r="AU56" i="5"/>
  <c r="AS56" i="5"/>
  <c r="AQ56" i="5"/>
  <c r="AM56" i="5"/>
  <c r="AK56" i="5"/>
  <c r="AI56" i="5"/>
  <c r="AE56" i="5"/>
  <c r="AC56" i="5"/>
  <c r="AA56" i="5"/>
  <c r="W56" i="5"/>
  <c r="U56" i="5"/>
  <c r="S56" i="5"/>
  <c r="O56" i="5"/>
  <c r="M56" i="5"/>
  <c r="K56" i="5"/>
  <c r="G56" i="5"/>
  <c r="C56" i="5"/>
  <c r="B56" i="5"/>
  <c r="BN55" i="5"/>
  <c r="BN56" i="5" s="1"/>
  <c r="BM55" i="5"/>
  <c r="BM56" i="5" s="1"/>
  <c r="BL55" i="5"/>
  <c r="BL56" i="5" s="1"/>
  <c r="BK55" i="5"/>
  <c r="BK57" i="5" s="1"/>
  <c r="BJ55" i="5"/>
  <c r="BJ56" i="5" s="1"/>
  <c r="BI55" i="5"/>
  <c r="BI60" i="5" s="1"/>
  <c r="BH55" i="5"/>
  <c r="BH58" i="5" s="1"/>
  <c r="BG55" i="5"/>
  <c r="BG58" i="5" s="1"/>
  <c r="BF55" i="5"/>
  <c r="BF56" i="5" s="1"/>
  <c r="BE55" i="5"/>
  <c r="BE56" i="5" s="1"/>
  <c r="BD55" i="5"/>
  <c r="BD56" i="5" s="1"/>
  <c r="BC55" i="5"/>
  <c r="BC57" i="5" s="1"/>
  <c r="BB55" i="5"/>
  <c r="BB56" i="5" s="1"/>
  <c r="BA55" i="5"/>
  <c r="BA60" i="5" s="1"/>
  <c r="AZ55" i="5"/>
  <c r="AZ58" i="5" s="1"/>
  <c r="AY55" i="5"/>
  <c r="AY58" i="5" s="1"/>
  <c r="AX55" i="5"/>
  <c r="AX56" i="5" s="1"/>
  <c r="AW55" i="5"/>
  <c r="AW56" i="5" s="1"/>
  <c r="AV55" i="5"/>
  <c r="AV56" i="5" s="1"/>
  <c r="AU55" i="5"/>
  <c r="AU57" i="5" s="1"/>
  <c r="AT55" i="5"/>
  <c r="AT56" i="5" s="1"/>
  <c r="AS55" i="5"/>
  <c r="AS60" i="5" s="1"/>
  <c r="AR55" i="5"/>
  <c r="AR58" i="5" s="1"/>
  <c r="AQ55" i="5"/>
  <c r="AQ58" i="5" s="1"/>
  <c r="AP55" i="5"/>
  <c r="AP56" i="5" s="1"/>
  <c r="AO55" i="5"/>
  <c r="AO56" i="5" s="1"/>
  <c r="AN55" i="5"/>
  <c r="AN56" i="5" s="1"/>
  <c r="AM55" i="5"/>
  <c r="AM57" i="5" s="1"/>
  <c r="AL55" i="5"/>
  <c r="AL56" i="5" s="1"/>
  <c r="AK55" i="5"/>
  <c r="AK60" i="5" s="1"/>
  <c r="AJ55" i="5"/>
  <c r="AJ58" i="5" s="1"/>
  <c r="AI55" i="5"/>
  <c r="AI58" i="5" s="1"/>
  <c r="AH55" i="5"/>
  <c r="AH56" i="5" s="1"/>
  <c r="AG55" i="5"/>
  <c r="AG56" i="5" s="1"/>
  <c r="AF55" i="5"/>
  <c r="AF56" i="5" s="1"/>
  <c r="AE55" i="5"/>
  <c r="AE57" i="5" s="1"/>
  <c r="AD55" i="5"/>
  <c r="AD56" i="5" s="1"/>
  <c r="AC55" i="5"/>
  <c r="AC60" i="5" s="1"/>
  <c r="AB55" i="5"/>
  <c r="AB58" i="5" s="1"/>
  <c r="AA55" i="5"/>
  <c r="AA58" i="5" s="1"/>
  <c r="Z55" i="5"/>
  <c r="Z56" i="5" s="1"/>
  <c r="Y55" i="5"/>
  <c r="Y56" i="5" s="1"/>
  <c r="X55" i="5"/>
  <c r="X56" i="5" s="1"/>
  <c r="W55" i="5"/>
  <c r="W57" i="5" s="1"/>
  <c r="V55" i="5"/>
  <c r="V56" i="5" s="1"/>
  <c r="U55" i="5"/>
  <c r="U60" i="5" s="1"/>
  <c r="T55" i="5"/>
  <c r="T58" i="5" s="1"/>
  <c r="S55" i="5"/>
  <c r="S58" i="5" s="1"/>
  <c r="R55" i="5"/>
  <c r="R56" i="5" s="1"/>
  <c r="Q55" i="5"/>
  <c r="Q56" i="5" s="1"/>
  <c r="P55" i="5"/>
  <c r="P56" i="5" s="1"/>
  <c r="O55" i="5"/>
  <c r="O57" i="5" s="1"/>
  <c r="N55" i="5"/>
  <c r="N56" i="5" s="1"/>
  <c r="M55" i="5"/>
  <c r="M60" i="5" s="1"/>
  <c r="L55" i="5"/>
  <c r="L58" i="5" s="1"/>
  <c r="K55" i="5"/>
  <c r="K58" i="5" s="1"/>
  <c r="J55" i="5"/>
  <c r="J56" i="5" s="1"/>
  <c r="I55" i="5"/>
  <c r="I56" i="5" s="1"/>
  <c r="H55" i="5"/>
  <c r="H56" i="5" s="1"/>
  <c r="G55" i="5"/>
  <c r="G57" i="5" s="1"/>
  <c r="F55" i="5"/>
  <c r="F56" i="5" s="1"/>
  <c r="C55" i="5"/>
  <c r="B55" i="5"/>
  <c r="C54" i="5"/>
  <c r="B54" i="5"/>
  <c r="C53" i="5"/>
  <c r="B53" i="5"/>
  <c r="C52" i="5"/>
  <c r="B52" i="5"/>
  <c r="C51" i="5"/>
  <c r="B51" i="5"/>
  <c r="AF50" i="5"/>
  <c r="C50" i="5"/>
  <c r="B50" i="5"/>
  <c r="C49" i="5"/>
  <c r="B49" i="5"/>
  <c r="C48" i="5"/>
  <c r="B48" i="5"/>
  <c r="BN47" i="5"/>
  <c r="BN49" i="5" s="1"/>
  <c r="BM47" i="5"/>
  <c r="BM52" i="5" s="1"/>
  <c r="BL47" i="5"/>
  <c r="BL51" i="5" s="1"/>
  <c r="BK47" i="5"/>
  <c r="BK50" i="5" s="1"/>
  <c r="BJ47" i="5"/>
  <c r="BJ49" i="5" s="1"/>
  <c r="BI47" i="5"/>
  <c r="BI52" i="5" s="1"/>
  <c r="BH47" i="5"/>
  <c r="BH51" i="5" s="1"/>
  <c r="BG47" i="5"/>
  <c r="BG50" i="5" s="1"/>
  <c r="BF47" i="5"/>
  <c r="BF49" i="5" s="1"/>
  <c r="BE47" i="5"/>
  <c r="BE52" i="5" s="1"/>
  <c r="BD47" i="5"/>
  <c r="BD51" i="5" s="1"/>
  <c r="BC47" i="5"/>
  <c r="BC50" i="5" s="1"/>
  <c r="BB47" i="5"/>
  <c r="BB49" i="5" s="1"/>
  <c r="BA47" i="5"/>
  <c r="BA52" i="5" s="1"/>
  <c r="AZ47" i="5"/>
  <c r="AZ51" i="5" s="1"/>
  <c r="AY47" i="5"/>
  <c r="AY50" i="5" s="1"/>
  <c r="AX47" i="5"/>
  <c r="AX49" i="5" s="1"/>
  <c r="AW47" i="5"/>
  <c r="AW52" i="5" s="1"/>
  <c r="AV47" i="5"/>
  <c r="AV51" i="5" s="1"/>
  <c r="AU47" i="5"/>
  <c r="AU50" i="5" s="1"/>
  <c r="AT47" i="5"/>
  <c r="AT49" i="5" s="1"/>
  <c r="AS47" i="5"/>
  <c r="AS52" i="5" s="1"/>
  <c r="AR47" i="5"/>
  <c r="AR51" i="5" s="1"/>
  <c r="AQ47" i="5"/>
  <c r="AQ50" i="5" s="1"/>
  <c r="AP47" i="5"/>
  <c r="AP49" i="5" s="1"/>
  <c r="AO47" i="5"/>
  <c r="AO52" i="5" s="1"/>
  <c r="AN47" i="5"/>
  <c r="AN51" i="5" s="1"/>
  <c r="AM47" i="5"/>
  <c r="AM50" i="5" s="1"/>
  <c r="AL47" i="5"/>
  <c r="AL49" i="5" s="1"/>
  <c r="AK47" i="5"/>
  <c r="AK52" i="5" s="1"/>
  <c r="AJ47" i="5"/>
  <c r="AJ51" i="5" s="1"/>
  <c r="AI47" i="5"/>
  <c r="AI50" i="5" s="1"/>
  <c r="AH47" i="5"/>
  <c r="AH49" i="5" s="1"/>
  <c r="AG47" i="5"/>
  <c r="AG52" i="5" s="1"/>
  <c r="AF47" i="5"/>
  <c r="AF51" i="5" s="1"/>
  <c r="AE47" i="5"/>
  <c r="AE50" i="5" s="1"/>
  <c r="AD47" i="5"/>
  <c r="AD49" i="5" s="1"/>
  <c r="AC47" i="5"/>
  <c r="AC52" i="5" s="1"/>
  <c r="AB47" i="5"/>
  <c r="AB51" i="5" s="1"/>
  <c r="AA47" i="5"/>
  <c r="AA50" i="5" s="1"/>
  <c r="Z47" i="5"/>
  <c r="Z49" i="5" s="1"/>
  <c r="Y47" i="5"/>
  <c r="Y52" i="5" s="1"/>
  <c r="X47" i="5"/>
  <c r="X51" i="5" s="1"/>
  <c r="W47" i="5"/>
  <c r="W50" i="5" s="1"/>
  <c r="V47" i="5"/>
  <c r="V49" i="5" s="1"/>
  <c r="U47" i="5"/>
  <c r="U52" i="5" s="1"/>
  <c r="T47" i="5"/>
  <c r="T51" i="5" s="1"/>
  <c r="S47" i="5"/>
  <c r="S50" i="5" s="1"/>
  <c r="R47" i="5"/>
  <c r="R49" i="5" s="1"/>
  <c r="Q47" i="5"/>
  <c r="Q52" i="5" s="1"/>
  <c r="P47" i="5"/>
  <c r="P51" i="5" s="1"/>
  <c r="O47" i="5"/>
  <c r="O50" i="5" s="1"/>
  <c r="N47" i="5"/>
  <c r="N49" i="5" s="1"/>
  <c r="M47" i="5"/>
  <c r="M52" i="5" s="1"/>
  <c r="L47" i="5"/>
  <c r="L51" i="5" s="1"/>
  <c r="K47" i="5"/>
  <c r="K50" i="5" s="1"/>
  <c r="J47" i="5"/>
  <c r="J49" i="5" s="1"/>
  <c r="I47" i="5"/>
  <c r="I52" i="5" s="1"/>
  <c r="H47" i="5"/>
  <c r="H51" i="5" s="1"/>
  <c r="G47" i="5"/>
  <c r="G50" i="5" s="1"/>
  <c r="F47" i="5"/>
  <c r="F49" i="5" s="1"/>
  <c r="C47" i="5"/>
  <c r="B47" i="5"/>
  <c r="C46" i="5"/>
  <c r="B46" i="5"/>
  <c r="C45" i="5"/>
  <c r="B45" i="5"/>
  <c r="BM44" i="5"/>
  <c r="BK44" i="5"/>
  <c r="BI44" i="5"/>
  <c r="BH44" i="5"/>
  <c r="BE44" i="5"/>
  <c r="BC44" i="5"/>
  <c r="BA44" i="5"/>
  <c r="AZ44" i="5"/>
  <c r="AW44" i="5"/>
  <c r="AU44" i="5"/>
  <c r="AS44" i="5"/>
  <c r="AR44" i="5"/>
  <c r="AO44" i="5"/>
  <c r="AM44" i="5"/>
  <c r="AK44" i="5"/>
  <c r="AJ44" i="5"/>
  <c r="AG44" i="5"/>
  <c r="AE44" i="5"/>
  <c r="AC44" i="5"/>
  <c r="AB44" i="5"/>
  <c r="Y44" i="5"/>
  <c r="W44" i="5"/>
  <c r="U44" i="5"/>
  <c r="T44" i="5"/>
  <c r="Q44" i="5"/>
  <c r="O44" i="5"/>
  <c r="M44" i="5"/>
  <c r="L44" i="5"/>
  <c r="I44" i="5"/>
  <c r="G44" i="5"/>
  <c r="C44" i="5"/>
  <c r="B44" i="5"/>
  <c r="BJ43" i="5"/>
  <c r="BH43" i="5"/>
  <c r="BG43" i="5"/>
  <c r="BB43" i="5"/>
  <c r="AZ43" i="5"/>
  <c r="AY43" i="5"/>
  <c r="AT43" i="5"/>
  <c r="AR43" i="5"/>
  <c r="AQ43" i="5"/>
  <c r="AL43" i="5"/>
  <c r="AJ43" i="5"/>
  <c r="AI43" i="5"/>
  <c r="AD43" i="5"/>
  <c r="AB43" i="5"/>
  <c r="AA43" i="5"/>
  <c r="V43" i="5"/>
  <c r="T43" i="5"/>
  <c r="S43" i="5"/>
  <c r="N43" i="5"/>
  <c r="L43" i="5"/>
  <c r="K43" i="5"/>
  <c r="F43" i="5"/>
  <c r="C43" i="5"/>
  <c r="B43" i="5"/>
  <c r="BI42" i="5"/>
  <c r="BG42" i="5"/>
  <c r="BA42" i="5"/>
  <c r="AY42" i="5"/>
  <c r="AS42" i="5"/>
  <c r="AQ42" i="5"/>
  <c r="AK42" i="5"/>
  <c r="AI42" i="5"/>
  <c r="AC42" i="5"/>
  <c r="AA42" i="5"/>
  <c r="U42" i="5"/>
  <c r="S42" i="5"/>
  <c r="M42" i="5"/>
  <c r="K42" i="5"/>
  <c r="C42" i="5"/>
  <c r="B42" i="5"/>
  <c r="BN41" i="5"/>
  <c r="BM41" i="5"/>
  <c r="BJ41" i="5"/>
  <c r="BH41" i="5"/>
  <c r="BF41" i="5"/>
  <c r="BE41" i="5"/>
  <c r="BB41" i="5"/>
  <c r="AZ41" i="5"/>
  <c r="AX41" i="5"/>
  <c r="AW41" i="5"/>
  <c r="AT41" i="5"/>
  <c r="AR41" i="5"/>
  <c r="AP41" i="5"/>
  <c r="AO41" i="5"/>
  <c r="AL41" i="5"/>
  <c r="AJ41" i="5"/>
  <c r="AH41" i="5"/>
  <c r="AG41" i="5"/>
  <c r="AD41" i="5"/>
  <c r="AB41" i="5"/>
  <c r="Z41" i="5"/>
  <c r="Y41" i="5"/>
  <c r="V41" i="5"/>
  <c r="T41" i="5"/>
  <c r="R41" i="5"/>
  <c r="Q41" i="5"/>
  <c r="N41" i="5"/>
  <c r="L41" i="5"/>
  <c r="J41" i="5"/>
  <c r="I41" i="5"/>
  <c r="F41" i="5"/>
  <c r="C41" i="5"/>
  <c r="B41" i="5"/>
  <c r="BM40" i="5"/>
  <c r="BI40" i="5"/>
  <c r="BG40" i="5"/>
  <c r="BE40" i="5"/>
  <c r="BA40" i="5"/>
  <c r="AY40" i="5"/>
  <c r="AW40" i="5"/>
  <c r="AS40" i="5"/>
  <c r="AQ40" i="5"/>
  <c r="AO40" i="5"/>
  <c r="AK40" i="5"/>
  <c r="AI40" i="5"/>
  <c r="AG40" i="5"/>
  <c r="AC40" i="5"/>
  <c r="AA40" i="5"/>
  <c r="Y40" i="5"/>
  <c r="U40" i="5"/>
  <c r="S40" i="5"/>
  <c r="Q40" i="5"/>
  <c r="M40" i="5"/>
  <c r="K40" i="5"/>
  <c r="I40" i="5"/>
  <c r="C40" i="5"/>
  <c r="B40" i="5"/>
  <c r="BN39" i="5"/>
  <c r="BN42" i="5" s="1"/>
  <c r="BM39" i="5"/>
  <c r="BM42" i="5" s="1"/>
  <c r="BL39" i="5"/>
  <c r="BL40" i="5" s="1"/>
  <c r="BK39" i="5"/>
  <c r="BK40" i="5" s="1"/>
  <c r="BJ39" i="5"/>
  <c r="BJ40" i="5" s="1"/>
  <c r="BI39" i="5"/>
  <c r="BI41" i="5" s="1"/>
  <c r="BH39" i="5"/>
  <c r="BH40" i="5" s="1"/>
  <c r="BG39" i="5"/>
  <c r="BG44" i="5" s="1"/>
  <c r="BF39" i="5"/>
  <c r="BF42" i="5" s="1"/>
  <c r="BE39" i="5"/>
  <c r="BE42" i="5" s="1"/>
  <c r="BD39" i="5"/>
  <c r="BD40" i="5" s="1"/>
  <c r="BC39" i="5"/>
  <c r="BC40" i="5" s="1"/>
  <c r="BB39" i="5"/>
  <c r="BB40" i="5" s="1"/>
  <c r="BA39" i="5"/>
  <c r="BA41" i="5" s="1"/>
  <c r="AZ39" i="5"/>
  <c r="AZ40" i="5" s="1"/>
  <c r="AY39" i="5"/>
  <c r="AY44" i="5" s="1"/>
  <c r="AX39" i="5"/>
  <c r="AX42" i="5" s="1"/>
  <c r="AW39" i="5"/>
  <c r="AW42" i="5" s="1"/>
  <c r="AV39" i="5"/>
  <c r="AV40" i="5" s="1"/>
  <c r="AU39" i="5"/>
  <c r="AU40" i="5" s="1"/>
  <c r="AT39" i="5"/>
  <c r="AT40" i="5" s="1"/>
  <c r="AS39" i="5"/>
  <c r="AS41" i="5" s="1"/>
  <c r="AR39" i="5"/>
  <c r="AR40" i="5" s="1"/>
  <c r="AQ39" i="5"/>
  <c r="AQ44" i="5" s="1"/>
  <c r="AP39" i="5"/>
  <c r="AP42" i="5" s="1"/>
  <c r="AO39" i="5"/>
  <c r="AO42" i="5" s="1"/>
  <c r="AN39" i="5"/>
  <c r="AN40" i="5" s="1"/>
  <c r="AM39" i="5"/>
  <c r="AM40" i="5" s="1"/>
  <c r="AL39" i="5"/>
  <c r="AL40" i="5" s="1"/>
  <c r="AK39" i="5"/>
  <c r="AK41" i="5" s="1"/>
  <c r="AJ39" i="5"/>
  <c r="AJ40" i="5" s="1"/>
  <c r="AI39" i="5"/>
  <c r="AI44" i="5" s="1"/>
  <c r="AH39" i="5"/>
  <c r="AH42" i="5" s="1"/>
  <c r="AG39" i="5"/>
  <c r="AG42" i="5" s="1"/>
  <c r="AF39" i="5"/>
  <c r="AF40" i="5" s="1"/>
  <c r="AE39" i="5"/>
  <c r="AE40" i="5" s="1"/>
  <c r="AD39" i="5"/>
  <c r="AD40" i="5" s="1"/>
  <c r="AC39" i="5"/>
  <c r="AC41" i="5" s="1"/>
  <c r="AB39" i="5"/>
  <c r="AB40" i="5" s="1"/>
  <c r="AA39" i="5"/>
  <c r="AA44" i="5" s="1"/>
  <c r="Z39" i="5"/>
  <c r="Z42" i="5" s="1"/>
  <c r="Y39" i="5"/>
  <c r="Y42" i="5" s="1"/>
  <c r="X39" i="5"/>
  <c r="X40" i="5" s="1"/>
  <c r="W39" i="5"/>
  <c r="W40" i="5" s="1"/>
  <c r="V39" i="5"/>
  <c r="V40" i="5" s="1"/>
  <c r="U39" i="5"/>
  <c r="U41" i="5" s="1"/>
  <c r="T39" i="5"/>
  <c r="T40" i="5" s="1"/>
  <c r="S39" i="5"/>
  <c r="S44" i="5" s="1"/>
  <c r="R39" i="5"/>
  <c r="R42" i="5" s="1"/>
  <c r="Q39" i="5"/>
  <c r="Q42" i="5" s="1"/>
  <c r="P39" i="5"/>
  <c r="P40" i="5" s="1"/>
  <c r="O39" i="5"/>
  <c r="O40" i="5" s="1"/>
  <c r="N39" i="5"/>
  <c r="N40" i="5" s="1"/>
  <c r="M39" i="5"/>
  <c r="M41" i="5" s="1"/>
  <c r="L39" i="5"/>
  <c r="L40" i="5" s="1"/>
  <c r="K39" i="5"/>
  <c r="K44" i="5" s="1"/>
  <c r="J39" i="5"/>
  <c r="J42" i="5" s="1"/>
  <c r="I39" i="5"/>
  <c r="I42" i="5" s="1"/>
  <c r="H39" i="5"/>
  <c r="H40" i="5" s="1"/>
  <c r="G39" i="5"/>
  <c r="G40" i="5" s="1"/>
  <c r="F39" i="5"/>
  <c r="F40" i="5" s="1"/>
  <c r="C39" i="5"/>
  <c r="B39" i="5"/>
  <c r="C38" i="5"/>
  <c r="B38" i="5"/>
  <c r="C37" i="5"/>
  <c r="B37" i="5"/>
  <c r="C36" i="5"/>
  <c r="B36" i="5"/>
  <c r="C35" i="5"/>
  <c r="B35" i="5"/>
  <c r="C34" i="5"/>
  <c r="B34" i="5"/>
  <c r="C33" i="5"/>
  <c r="B33" i="5"/>
  <c r="C32" i="5"/>
  <c r="B32" i="5"/>
  <c r="BN31" i="5"/>
  <c r="BN34" i="5" s="1"/>
  <c r="BM31" i="5"/>
  <c r="BM36" i="5" s="1"/>
  <c r="BL31" i="5"/>
  <c r="BL35" i="5" s="1"/>
  <c r="BK31" i="5"/>
  <c r="BK35" i="5" s="1"/>
  <c r="BJ31" i="5"/>
  <c r="BJ34" i="5" s="1"/>
  <c r="BI31" i="5"/>
  <c r="BI36" i="5" s="1"/>
  <c r="BH31" i="5"/>
  <c r="BH35" i="5" s="1"/>
  <c r="BG31" i="5"/>
  <c r="BG35" i="5" s="1"/>
  <c r="BF31" i="5"/>
  <c r="BF34" i="5" s="1"/>
  <c r="BE31" i="5"/>
  <c r="BE36" i="5" s="1"/>
  <c r="BD31" i="5"/>
  <c r="BD35" i="5" s="1"/>
  <c r="BC31" i="5"/>
  <c r="BC35" i="5" s="1"/>
  <c r="BB31" i="5"/>
  <c r="BB34" i="5" s="1"/>
  <c r="BA31" i="5"/>
  <c r="BA36" i="5" s="1"/>
  <c r="AZ31" i="5"/>
  <c r="AZ35" i="5" s="1"/>
  <c r="AY31" i="5"/>
  <c r="AY35" i="5" s="1"/>
  <c r="AX31" i="5"/>
  <c r="AX34" i="5" s="1"/>
  <c r="AW31" i="5"/>
  <c r="AW36" i="5" s="1"/>
  <c r="AV31" i="5"/>
  <c r="AV35" i="5" s="1"/>
  <c r="AU31" i="5"/>
  <c r="AU35" i="5" s="1"/>
  <c r="AT31" i="5"/>
  <c r="AT34" i="5" s="1"/>
  <c r="AS31" i="5"/>
  <c r="AS36" i="5" s="1"/>
  <c r="AR31" i="5"/>
  <c r="AR35" i="5" s="1"/>
  <c r="AQ31" i="5"/>
  <c r="AQ35" i="5" s="1"/>
  <c r="AP31" i="5"/>
  <c r="AP34" i="5" s="1"/>
  <c r="AO31" i="5"/>
  <c r="AO36" i="5" s="1"/>
  <c r="AN31" i="5"/>
  <c r="AN35" i="5" s="1"/>
  <c r="AM31" i="5"/>
  <c r="AM35" i="5" s="1"/>
  <c r="AL31" i="5"/>
  <c r="AL34" i="5" s="1"/>
  <c r="AK31" i="5"/>
  <c r="AK36" i="5" s="1"/>
  <c r="AJ31" i="5"/>
  <c r="AJ35" i="5" s="1"/>
  <c r="AI31" i="5"/>
  <c r="AI35" i="5" s="1"/>
  <c r="AH31" i="5"/>
  <c r="AH34" i="5" s="1"/>
  <c r="AG31" i="5"/>
  <c r="AG36" i="5" s="1"/>
  <c r="AF31" i="5"/>
  <c r="AF35" i="5" s="1"/>
  <c r="AE31" i="5"/>
  <c r="AE35" i="5" s="1"/>
  <c r="AD31" i="5"/>
  <c r="AD34" i="5" s="1"/>
  <c r="AC31" i="5"/>
  <c r="AC36" i="5" s="1"/>
  <c r="AB31" i="5"/>
  <c r="AB35" i="5" s="1"/>
  <c r="AA31" i="5"/>
  <c r="AA35" i="5" s="1"/>
  <c r="Z31" i="5"/>
  <c r="Z34" i="5" s="1"/>
  <c r="Y31" i="5"/>
  <c r="Y36" i="5" s="1"/>
  <c r="X31" i="5"/>
  <c r="X35" i="5" s="1"/>
  <c r="W31" i="5"/>
  <c r="W35" i="5" s="1"/>
  <c r="V31" i="5"/>
  <c r="V34" i="5" s="1"/>
  <c r="U31" i="5"/>
  <c r="U36" i="5" s="1"/>
  <c r="T31" i="5"/>
  <c r="T35" i="5" s="1"/>
  <c r="S31" i="5"/>
  <c r="S35" i="5" s="1"/>
  <c r="R31" i="5"/>
  <c r="R34" i="5" s="1"/>
  <c r="Q31" i="5"/>
  <c r="Q36" i="5" s="1"/>
  <c r="P31" i="5"/>
  <c r="P35" i="5" s="1"/>
  <c r="O31" i="5"/>
  <c r="O35" i="5" s="1"/>
  <c r="N31" i="5"/>
  <c r="N34" i="5" s="1"/>
  <c r="M31" i="5"/>
  <c r="M36" i="5" s="1"/>
  <c r="L31" i="5"/>
  <c r="L35" i="5" s="1"/>
  <c r="K31" i="5"/>
  <c r="K35" i="5" s="1"/>
  <c r="J31" i="5"/>
  <c r="J34" i="5" s="1"/>
  <c r="I31" i="5"/>
  <c r="I36" i="5" s="1"/>
  <c r="H31" i="5"/>
  <c r="H35" i="5" s="1"/>
  <c r="G31" i="5"/>
  <c r="G35" i="5" s="1"/>
  <c r="F31" i="5"/>
  <c r="F34" i="5" s="1"/>
  <c r="C31" i="5"/>
  <c r="B31" i="5"/>
  <c r="C30" i="5"/>
  <c r="B30" i="5"/>
  <c r="C29" i="5"/>
  <c r="B29" i="5"/>
  <c r="C28" i="5"/>
  <c r="B28" i="5"/>
  <c r="AQ27" i="5"/>
  <c r="K27" i="5"/>
  <c r="C27" i="5"/>
  <c r="B27" i="5"/>
  <c r="C26" i="5"/>
  <c r="B26" i="5"/>
  <c r="BA25" i="5"/>
  <c r="AS25" i="5"/>
  <c r="AK25" i="5"/>
  <c r="U25" i="5"/>
  <c r="C25" i="5"/>
  <c r="B25" i="5"/>
  <c r="BN24" i="5"/>
  <c r="BN27" i="5" s="1"/>
  <c r="BM24" i="5"/>
  <c r="BM26" i="5" s="1"/>
  <c r="BL24" i="5"/>
  <c r="BL29" i="5" s="1"/>
  <c r="BK24" i="5"/>
  <c r="BK28" i="5" s="1"/>
  <c r="BJ24" i="5"/>
  <c r="BJ27" i="5" s="1"/>
  <c r="BI24" i="5"/>
  <c r="BI26" i="5" s="1"/>
  <c r="BH24" i="5"/>
  <c r="BH29" i="5" s="1"/>
  <c r="BG24" i="5"/>
  <c r="BG28" i="5" s="1"/>
  <c r="BF24" i="5"/>
  <c r="BF27" i="5" s="1"/>
  <c r="BE24" i="5"/>
  <c r="BE26" i="5" s="1"/>
  <c r="BD24" i="5"/>
  <c r="BD29" i="5" s="1"/>
  <c r="BC24" i="5"/>
  <c r="BC28" i="5" s="1"/>
  <c r="BB24" i="5"/>
  <c r="BB27" i="5" s="1"/>
  <c r="BA24" i="5"/>
  <c r="BA26" i="5" s="1"/>
  <c r="AZ24" i="5"/>
  <c r="AZ29" i="5" s="1"/>
  <c r="AY24" i="5"/>
  <c r="AY28" i="5" s="1"/>
  <c r="AX24" i="5"/>
  <c r="AX27" i="5" s="1"/>
  <c r="AW24" i="5"/>
  <c r="AW26" i="5" s="1"/>
  <c r="AV24" i="5"/>
  <c r="AV29" i="5" s="1"/>
  <c r="AU24" i="5"/>
  <c r="AU28" i="5" s="1"/>
  <c r="AT24" i="5"/>
  <c r="AT27" i="5" s="1"/>
  <c r="AS24" i="5"/>
  <c r="AS26" i="5" s="1"/>
  <c r="AR24" i="5"/>
  <c r="AR29" i="5" s="1"/>
  <c r="AQ24" i="5"/>
  <c r="AQ28" i="5" s="1"/>
  <c r="AP24" i="5"/>
  <c r="AP27" i="5" s="1"/>
  <c r="AO24" i="5"/>
  <c r="AO26" i="5" s="1"/>
  <c r="AN24" i="5"/>
  <c r="AN29" i="5" s="1"/>
  <c r="AM24" i="5"/>
  <c r="AM28" i="5" s="1"/>
  <c r="AL24" i="5"/>
  <c r="AL27" i="5" s="1"/>
  <c r="AK24" i="5"/>
  <c r="AK26" i="5" s="1"/>
  <c r="AJ24" i="5"/>
  <c r="AJ29" i="5" s="1"/>
  <c r="AI24" i="5"/>
  <c r="AI28" i="5" s="1"/>
  <c r="AH24" i="5"/>
  <c r="AH27" i="5" s="1"/>
  <c r="AG24" i="5"/>
  <c r="AG26" i="5" s="1"/>
  <c r="AF24" i="5"/>
  <c r="AF29" i="5" s="1"/>
  <c r="AE24" i="5"/>
  <c r="AE28" i="5" s="1"/>
  <c r="AD24" i="5"/>
  <c r="AD27" i="5" s="1"/>
  <c r="AC24" i="5"/>
  <c r="AC26" i="5" s="1"/>
  <c r="AB24" i="5"/>
  <c r="AB29" i="5" s="1"/>
  <c r="AA24" i="5"/>
  <c r="AA28" i="5" s="1"/>
  <c r="Z24" i="5"/>
  <c r="Z27" i="5" s="1"/>
  <c r="Y24" i="5"/>
  <c r="Y26" i="5" s="1"/>
  <c r="X24" i="5"/>
  <c r="X29" i="5" s="1"/>
  <c r="W24" i="5"/>
  <c r="W28" i="5" s="1"/>
  <c r="V24" i="5"/>
  <c r="V27" i="5" s="1"/>
  <c r="U24" i="5"/>
  <c r="U26" i="5" s="1"/>
  <c r="T24" i="5"/>
  <c r="T29" i="5" s="1"/>
  <c r="S24" i="5"/>
  <c r="S28" i="5" s="1"/>
  <c r="R24" i="5"/>
  <c r="R27" i="5" s="1"/>
  <c r="Q24" i="5"/>
  <c r="Q26" i="5" s="1"/>
  <c r="P24" i="5"/>
  <c r="P29" i="5" s="1"/>
  <c r="O24" i="5"/>
  <c r="O28" i="5" s="1"/>
  <c r="N24" i="5"/>
  <c r="N27" i="5" s="1"/>
  <c r="M24" i="5"/>
  <c r="M26" i="5" s="1"/>
  <c r="L24" i="5"/>
  <c r="L29" i="5" s="1"/>
  <c r="K24" i="5"/>
  <c r="K28" i="5" s="1"/>
  <c r="J24" i="5"/>
  <c r="J27" i="5" s="1"/>
  <c r="I24" i="5"/>
  <c r="I26" i="5" s="1"/>
  <c r="H24" i="5"/>
  <c r="H29" i="5" s="1"/>
  <c r="G24" i="5"/>
  <c r="G28" i="5" s="1"/>
  <c r="F24" i="5"/>
  <c r="F27" i="5" s="1"/>
  <c r="C24" i="5"/>
  <c r="B24" i="5"/>
  <c r="C23" i="5"/>
  <c r="B23" i="5"/>
  <c r="C22" i="5"/>
  <c r="B22" i="5"/>
  <c r="BM21" i="5"/>
  <c r="BI21" i="5"/>
  <c r="BH21" i="5"/>
  <c r="BE21" i="5"/>
  <c r="BA21" i="5"/>
  <c r="AZ21" i="5"/>
  <c r="AW21" i="5"/>
  <c r="AS21" i="5"/>
  <c r="AR21" i="5"/>
  <c r="AO21" i="5"/>
  <c r="AK21" i="5"/>
  <c r="AJ21" i="5"/>
  <c r="AG21" i="5"/>
  <c r="AC21" i="5"/>
  <c r="AB21" i="5"/>
  <c r="Y21" i="5"/>
  <c r="U21" i="5"/>
  <c r="T21" i="5"/>
  <c r="Q21" i="5"/>
  <c r="M21" i="5"/>
  <c r="L21" i="5"/>
  <c r="I21" i="5"/>
  <c r="C21" i="5"/>
  <c r="B21" i="5"/>
  <c r="BJ20" i="5"/>
  <c r="BH20" i="5"/>
  <c r="BG20" i="5"/>
  <c r="BB20" i="5"/>
  <c r="AZ20" i="5"/>
  <c r="AY20" i="5"/>
  <c r="AT20" i="5"/>
  <c r="AR20" i="5"/>
  <c r="AQ20" i="5"/>
  <c r="AL20" i="5"/>
  <c r="AJ20" i="5"/>
  <c r="AI20" i="5"/>
  <c r="AD20" i="5"/>
  <c r="AB20" i="5"/>
  <c r="AA20" i="5"/>
  <c r="V20" i="5"/>
  <c r="T20" i="5"/>
  <c r="S20" i="5"/>
  <c r="N20" i="5"/>
  <c r="L20" i="5"/>
  <c r="K20" i="5"/>
  <c r="F20" i="5"/>
  <c r="C20" i="5"/>
  <c r="B20" i="5"/>
  <c r="BI19" i="5"/>
  <c r="BG19" i="5"/>
  <c r="BA19" i="5"/>
  <c r="AY19" i="5"/>
  <c r="AS19" i="5"/>
  <c r="AQ19" i="5"/>
  <c r="AK19" i="5"/>
  <c r="AI19" i="5"/>
  <c r="AC19" i="5"/>
  <c r="AA19" i="5"/>
  <c r="U19" i="5"/>
  <c r="S19" i="5"/>
  <c r="M19" i="5"/>
  <c r="K19" i="5"/>
  <c r="C19" i="5"/>
  <c r="B19" i="5"/>
  <c r="BN18" i="5"/>
  <c r="BM18" i="5"/>
  <c r="BJ18" i="5"/>
  <c r="BH18" i="5"/>
  <c r="BF18" i="5"/>
  <c r="BE18" i="5"/>
  <c r="BB18" i="5"/>
  <c r="AZ18" i="5"/>
  <c r="AX18" i="5"/>
  <c r="AW18" i="5"/>
  <c r="AT18" i="5"/>
  <c r="AR18" i="5"/>
  <c r="AP18" i="5"/>
  <c r="AO18" i="5"/>
  <c r="AL18" i="5"/>
  <c r="AJ18" i="5"/>
  <c r="AH18" i="5"/>
  <c r="AG18" i="5"/>
  <c r="AD18" i="5"/>
  <c r="AB18" i="5"/>
  <c r="Z18" i="5"/>
  <c r="Y18" i="5"/>
  <c r="V18" i="5"/>
  <c r="T18" i="5"/>
  <c r="R18" i="5"/>
  <c r="Q18" i="5"/>
  <c r="N18" i="5"/>
  <c r="L18" i="5"/>
  <c r="J18" i="5"/>
  <c r="I18" i="5"/>
  <c r="F18" i="5"/>
  <c r="C18" i="5"/>
  <c r="B18" i="5"/>
  <c r="BM17" i="5"/>
  <c r="BI17" i="5"/>
  <c r="BG17" i="5"/>
  <c r="BE17" i="5"/>
  <c r="BA17" i="5"/>
  <c r="AY17" i="5"/>
  <c r="AW17" i="5"/>
  <c r="AS17" i="5"/>
  <c r="AQ17" i="5"/>
  <c r="AO17" i="5"/>
  <c r="AK17" i="5"/>
  <c r="AI17" i="5"/>
  <c r="AG17" i="5"/>
  <c r="AC17" i="5"/>
  <c r="AA17" i="5"/>
  <c r="Y17" i="5"/>
  <c r="U17" i="5"/>
  <c r="S17" i="5"/>
  <c r="Q17" i="5"/>
  <c r="M17" i="5"/>
  <c r="K17" i="5"/>
  <c r="I17" i="5"/>
  <c r="C17" i="5"/>
  <c r="B17" i="5"/>
  <c r="BN16" i="5"/>
  <c r="BN19" i="5" s="1"/>
  <c r="BM16" i="5"/>
  <c r="BM19" i="5" s="1"/>
  <c r="BL16" i="5"/>
  <c r="BL17" i="5" s="1"/>
  <c r="BK16" i="5"/>
  <c r="BK17" i="5" s="1"/>
  <c r="BJ16" i="5"/>
  <c r="BJ17" i="5" s="1"/>
  <c r="BI16" i="5"/>
  <c r="BI18" i="5" s="1"/>
  <c r="BH16" i="5"/>
  <c r="BH17" i="5" s="1"/>
  <c r="BG16" i="5"/>
  <c r="BG21" i="5" s="1"/>
  <c r="BF16" i="5"/>
  <c r="BF19" i="5" s="1"/>
  <c r="BE16" i="5"/>
  <c r="BE19" i="5" s="1"/>
  <c r="BD16" i="5"/>
  <c r="BD17" i="5" s="1"/>
  <c r="BC16" i="5"/>
  <c r="BC17" i="5" s="1"/>
  <c r="BB16" i="5"/>
  <c r="BB17" i="5" s="1"/>
  <c r="BA16" i="5"/>
  <c r="BA18" i="5" s="1"/>
  <c r="AZ16" i="5"/>
  <c r="AZ17" i="5" s="1"/>
  <c r="AY16" i="5"/>
  <c r="AY21" i="5" s="1"/>
  <c r="AX16" i="5"/>
  <c r="AX19" i="5" s="1"/>
  <c r="AW16" i="5"/>
  <c r="AW19" i="5" s="1"/>
  <c r="AV16" i="5"/>
  <c r="AV17" i="5" s="1"/>
  <c r="AU16" i="5"/>
  <c r="AU17" i="5" s="1"/>
  <c r="AT16" i="5"/>
  <c r="AT17" i="5" s="1"/>
  <c r="AS16" i="5"/>
  <c r="AS18" i="5" s="1"/>
  <c r="AR16" i="5"/>
  <c r="AR17" i="5" s="1"/>
  <c r="AQ16" i="5"/>
  <c r="AQ21" i="5" s="1"/>
  <c r="AP16" i="5"/>
  <c r="AP19" i="5" s="1"/>
  <c r="AO16" i="5"/>
  <c r="AO19" i="5" s="1"/>
  <c r="AN16" i="5"/>
  <c r="AN17" i="5" s="1"/>
  <c r="AM16" i="5"/>
  <c r="AM17" i="5" s="1"/>
  <c r="AL16" i="5"/>
  <c r="AL17" i="5" s="1"/>
  <c r="AK16" i="5"/>
  <c r="AK18" i="5" s="1"/>
  <c r="AJ16" i="5"/>
  <c r="AJ17" i="5" s="1"/>
  <c r="AI16" i="5"/>
  <c r="AI21" i="5" s="1"/>
  <c r="AH16" i="5"/>
  <c r="AH19" i="5" s="1"/>
  <c r="AG16" i="5"/>
  <c r="AG19" i="5" s="1"/>
  <c r="AF16" i="5"/>
  <c r="AF17" i="5" s="1"/>
  <c r="AE16" i="5"/>
  <c r="AE17" i="5" s="1"/>
  <c r="AD16" i="5"/>
  <c r="AD17" i="5" s="1"/>
  <c r="AC16" i="5"/>
  <c r="AC18" i="5" s="1"/>
  <c r="AB16" i="5"/>
  <c r="AB17" i="5" s="1"/>
  <c r="AA16" i="5"/>
  <c r="AA21" i="5" s="1"/>
  <c r="Z16" i="5"/>
  <c r="Z19" i="5" s="1"/>
  <c r="Y16" i="5"/>
  <c r="Y19" i="5" s="1"/>
  <c r="X16" i="5"/>
  <c r="X17" i="5" s="1"/>
  <c r="W16" i="5"/>
  <c r="W17" i="5" s="1"/>
  <c r="V16" i="5"/>
  <c r="V17" i="5" s="1"/>
  <c r="U16" i="5"/>
  <c r="U18" i="5" s="1"/>
  <c r="T16" i="5"/>
  <c r="T17" i="5" s="1"/>
  <c r="S16" i="5"/>
  <c r="S21" i="5" s="1"/>
  <c r="R16" i="5"/>
  <c r="R19" i="5" s="1"/>
  <c r="Q16" i="5"/>
  <c r="Q19" i="5" s="1"/>
  <c r="P16" i="5"/>
  <c r="P17" i="5" s="1"/>
  <c r="O16" i="5"/>
  <c r="O17" i="5" s="1"/>
  <c r="N16" i="5"/>
  <c r="N17" i="5" s="1"/>
  <c r="M16" i="5"/>
  <c r="M18" i="5" s="1"/>
  <c r="L16" i="5"/>
  <c r="L17" i="5" s="1"/>
  <c r="K16" i="5"/>
  <c r="K21" i="5" s="1"/>
  <c r="J16" i="5"/>
  <c r="J19" i="5" s="1"/>
  <c r="I16" i="5"/>
  <c r="I19" i="5" s="1"/>
  <c r="H16" i="5"/>
  <c r="H17" i="5" s="1"/>
  <c r="G16" i="5"/>
  <c r="G17" i="5" s="1"/>
  <c r="F16" i="5"/>
  <c r="F17" i="5" s="1"/>
  <c r="C16" i="5"/>
  <c r="B16" i="5"/>
  <c r="C15" i="5"/>
  <c r="B15" i="5"/>
  <c r="C14" i="5"/>
  <c r="B14" i="5"/>
  <c r="BN13" i="5"/>
  <c r="BK13" i="5"/>
  <c r="BG13" i="5"/>
  <c r="BF13" i="5"/>
  <c r="BC13" i="5"/>
  <c r="AY13" i="5"/>
  <c r="AX13" i="5"/>
  <c r="AU13" i="5"/>
  <c r="AQ13" i="5"/>
  <c r="AP13" i="5"/>
  <c r="AM13" i="5"/>
  <c r="AI13" i="5"/>
  <c r="AH13" i="5"/>
  <c r="AE13" i="5"/>
  <c r="AA13" i="5"/>
  <c r="Z13" i="5"/>
  <c r="W13" i="5"/>
  <c r="S13" i="5"/>
  <c r="R13" i="5"/>
  <c r="O13" i="5"/>
  <c r="K13" i="5"/>
  <c r="J13" i="5"/>
  <c r="G13" i="5"/>
  <c r="C13" i="5"/>
  <c r="B13" i="5"/>
  <c r="BN12" i="5"/>
  <c r="BM12" i="5"/>
  <c r="BH12" i="5"/>
  <c r="BF12" i="5"/>
  <c r="BE12" i="5"/>
  <c r="AZ12" i="5"/>
  <c r="AX12" i="5"/>
  <c r="AW12" i="5"/>
  <c r="AR12" i="5"/>
  <c r="AP12" i="5"/>
  <c r="AO12" i="5"/>
  <c r="AJ12" i="5"/>
  <c r="AH12" i="5"/>
  <c r="AG12" i="5"/>
  <c r="AB12" i="5"/>
  <c r="Z12" i="5"/>
  <c r="Y12" i="5"/>
  <c r="T12" i="5"/>
  <c r="R12" i="5"/>
  <c r="Q12" i="5"/>
  <c r="L12" i="5"/>
  <c r="J12" i="5"/>
  <c r="I12" i="5"/>
  <c r="C12" i="5"/>
  <c r="B12" i="5"/>
  <c r="BM11" i="5"/>
  <c r="BL11" i="5"/>
  <c r="BG11" i="5"/>
  <c r="BE11" i="5"/>
  <c r="BD11" i="5"/>
  <c r="AY11" i="5"/>
  <c r="AW11" i="5"/>
  <c r="AV11" i="5"/>
  <c r="AQ11" i="5"/>
  <c r="AO11" i="5"/>
  <c r="AN11" i="5"/>
  <c r="AI11" i="5"/>
  <c r="AG11" i="5"/>
  <c r="AF11" i="5"/>
  <c r="AA11" i="5"/>
  <c r="Y11" i="5"/>
  <c r="X11" i="5"/>
  <c r="S11" i="5"/>
  <c r="Q11" i="5"/>
  <c r="P11" i="5"/>
  <c r="K11" i="5"/>
  <c r="I11" i="5"/>
  <c r="H11" i="5"/>
  <c r="C11" i="5"/>
  <c r="B11" i="5"/>
  <c r="BN10" i="5"/>
  <c r="BL10" i="5"/>
  <c r="BK10" i="5"/>
  <c r="BH10" i="5"/>
  <c r="BF10" i="5"/>
  <c r="BD10" i="5"/>
  <c r="BC10" i="5"/>
  <c r="AZ10" i="5"/>
  <c r="AX10" i="5"/>
  <c r="AV10" i="5"/>
  <c r="AU10" i="5"/>
  <c r="AR10" i="5"/>
  <c r="AP10" i="5"/>
  <c r="AN10" i="5"/>
  <c r="AM10" i="5"/>
  <c r="AJ10" i="5"/>
  <c r="AH10" i="5"/>
  <c r="AF10" i="5"/>
  <c r="AE10" i="5"/>
  <c r="AB10" i="5"/>
  <c r="Z10" i="5"/>
  <c r="X10" i="5"/>
  <c r="W10" i="5"/>
  <c r="T10" i="5"/>
  <c r="R10" i="5"/>
  <c r="P10" i="5"/>
  <c r="O10" i="5"/>
  <c r="L10" i="5"/>
  <c r="J10" i="5"/>
  <c r="H10" i="5"/>
  <c r="G10" i="5"/>
  <c r="C10" i="5"/>
  <c r="B10" i="5"/>
  <c r="BM9" i="5"/>
  <c r="BK9" i="5"/>
  <c r="BJ9" i="5"/>
  <c r="BG9" i="5"/>
  <c r="BE9" i="5"/>
  <c r="BC9" i="5"/>
  <c r="BB9" i="5"/>
  <c r="AY9" i="5"/>
  <c r="AW9" i="5"/>
  <c r="AU9" i="5"/>
  <c r="AT9" i="5"/>
  <c r="AQ9" i="5"/>
  <c r="AO9" i="5"/>
  <c r="AM9" i="5"/>
  <c r="AL9" i="5"/>
  <c r="AI9" i="5"/>
  <c r="AG9" i="5"/>
  <c r="AE9" i="5"/>
  <c r="AD9" i="5"/>
  <c r="AA9" i="5"/>
  <c r="Y9" i="5"/>
  <c r="W9" i="5"/>
  <c r="V9" i="5"/>
  <c r="S9" i="5"/>
  <c r="Q9" i="5"/>
  <c r="O9" i="5"/>
  <c r="N9" i="5"/>
  <c r="K9" i="5"/>
  <c r="I9" i="5"/>
  <c r="G9" i="5"/>
  <c r="F9" i="5"/>
  <c r="C9" i="5"/>
  <c r="B9" i="5"/>
  <c r="BN8" i="5"/>
  <c r="BN9" i="5" s="1"/>
  <c r="BM8" i="5"/>
  <c r="BM13" i="5" s="1"/>
  <c r="BL8" i="5"/>
  <c r="BL12" i="5" s="1"/>
  <c r="BK8" i="5"/>
  <c r="BK11" i="5" s="1"/>
  <c r="BJ8" i="5"/>
  <c r="BJ10" i="5" s="1"/>
  <c r="BI8" i="5"/>
  <c r="BI9" i="5" s="1"/>
  <c r="BH8" i="5"/>
  <c r="BH9" i="5" s="1"/>
  <c r="BG8" i="5"/>
  <c r="BG10" i="5" s="1"/>
  <c r="BF8" i="5"/>
  <c r="BF9" i="5" s="1"/>
  <c r="BE8" i="5"/>
  <c r="BE13" i="5" s="1"/>
  <c r="BD8" i="5"/>
  <c r="BD12" i="5" s="1"/>
  <c r="BC8" i="5"/>
  <c r="BC11" i="5" s="1"/>
  <c r="BB8" i="5"/>
  <c r="BB10" i="5" s="1"/>
  <c r="BA8" i="5"/>
  <c r="BA9" i="5" s="1"/>
  <c r="AZ8" i="5"/>
  <c r="AZ9" i="5" s="1"/>
  <c r="AY8" i="5"/>
  <c r="AY10" i="5" s="1"/>
  <c r="AX8" i="5"/>
  <c r="AX9" i="5" s="1"/>
  <c r="AW8" i="5"/>
  <c r="AW13" i="5" s="1"/>
  <c r="AV8" i="5"/>
  <c r="AV12" i="5" s="1"/>
  <c r="AU8" i="5"/>
  <c r="AU11" i="5" s="1"/>
  <c r="AT8" i="5"/>
  <c r="AT10" i="5" s="1"/>
  <c r="AS8" i="5"/>
  <c r="AS9" i="5" s="1"/>
  <c r="AR8" i="5"/>
  <c r="AR9" i="5" s="1"/>
  <c r="AQ8" i="5"/>
  <c r="AQ10" i="5" s="1"/>
  <c r="AP8" i="5"/>
  <c r="AP9" i="5" s="1"/>
  <c r="AO8" i="5"/>
  <c r="AO13" i="5" s="1"/>
  <c r="AN8" i="5"/>
  <c r="AN12" i="5" s="1"/>
  <c r="AM8" i="5"/>
  <c r="AM11" i="5" s="1"/>
  <c r="AL8" i="5"/>
  <c r="AL10" i="5" s="1"/>
  <c r="AK8" i="5"/>
  <c r="AK9" i="5" s="1"/>
  <c r="AJ8" i="5"/>
  <c r="AJ9" i="5" s="1"/>
  <c r="AI8" i="5"/>
  <c r="AI10" i="5" s="1"/>
  <c r="AH8" i="5"/>
  <c r="AH9" i="5" s="1"/>
  <c r="AG8" i="5"/>
  <c r="AG13" i="5" s="1"/>
  <c r="AF8" i="5"/>
  <c r="AF12" i="5" s="1"/>
  <c r="AE8" i="5"/>
  <c r="AE11" i="5" s="1"/>
  <c r="AD8" i="5"/>
  <c r="AD10" i="5" s="1"/>
  <c r="AC8" i="5"/>
  <c r="AC9" i="5" s="1"/>
  <c r="AB8" i="5"/>
  <c r="AB9" i="5" s="1"/>
  <c r="AA8" i="5"/>
  <c r="AA10" i="5" s="1"/>
  <c r="Z8" i="5"/>
  <c r="Z9" i="5" s="1"/>
  <c r="Y8" i="5"/>
  <c r="Y13" i="5" s="1"/>
  <c r="X8" i="5"/>
  <c r="X12" i="5" s="1"/>
  <c r="W8" i="5"/>
  <c r="W11" i="5" s="1"/>
  <c r="V8" i="5"/>
  <c r="V10" i="5" s="1"/>
  <c r="U8" i="5"/>
  <c r="U9" i="5" s="1"/>
  <c r="T8" i="5"/>
  <c r="T9" i="5" s="1"/>
  <c r="S8" i="5"/>
  <c r="S10" i="5" s="1"/>
  <c r="R8" i="5"/>
  <c r="R9" i="5" s="1"/>
  <c r="Q8" i="5"/>
  <c r="Q13" i="5" s="1"/>
  <c r="P8" i="5"/>
  <c r="P12" i="5" s="1"/>
  <c r="O8" i="5"/>
  <c r="O11" i="5" s="1"/>
  <c r="N8" i="5"/>
  <c r="N10" i="5" s="1"/>
  <c r="M8" i="5"/>
  <c r="M9" i="5" s="1"/>
  <c r="L8" i="5"/>
  <c r="L9" i="5" s="1"/>
  <c r="K8" i="5"/>
  <c r="K10" i="5" s="1"/>
  <c r="J8" i="5"/>
  <c r="J9" i="5" s="1"/>
  <c r="I8" i="5"/>
  <c r="I13" i="5" s="1"/>
  <c r="H8" i="5"/>
  <c r="H12" i="5" s="1"/>
  <c r="G8" i="5"/>
  <c r="G11" i="5" s="1"/>
  <c r="F8" i="5"/>
  <c r="F10" i="5" s="1"/>
  <c r="C8" i="5"/>
  <c r="B8" i="5"/>
  <c r="C7" i="5"/>
  <c r="K5" i="5"/>
  <c r="BO451" i="5"/>
  <c r="BN451" i="5"/>
  <c r="BO435" i="5"/>
  <c r="BO419" i="5"/>
  <c r="BO412" i="5"/>
  <c r="BO405" i="5"/>
  <c r="BO389" i="5"/>
  <c r="BO373" i="5"/>
  <c r="BO357" i="5"/>
  <c r="BO350" i="5"/>
  <c r="BO343" i="5"/>
  <c r="BO336" i="5"/>
  <c r="BO322" i="5"/>
  <c r="BO306" i="5"/>
  <c r="BO299" i="5"/>
  <c r="BO292" i="5"/>
  <c r="BO276" i="5"/>
  <c r="BO269" i="5"/>
  <c r="BO262" i="5"/>
  <c r="BO255" i="5"/>
  <c r="BO239" i="5"/>
  <c r="BO232" i="5"/>
  <c r="BO225" i="5"/>
  <c r="BO218" i="5"/>
  <c r="BO211" i="5"/>
  <c r="BO204" i="5"/>
  <c r="BO197" i="5"/>
  <c r="BO183" i="5"/>
  <c r="BO167" i="5"/>
  <c r="BO160" i="5"/>
  <c r="BO153" i="5"/>
  <c r="BO139" i="5"/>
  <c r="BO123" i="5"/>
  <c r="BO93" i="5"/>
  <c r="BO77" i="5"/>
  <c r="BO70" i="5"/>
  <c r="BO63" i="5"/>
  <c r="BO31" i="5"/>
  <c r="BO24" i="5"/>
  <c r="B2" i="4"/>
  <c r="A61" i="14" s="1"/>
  <c r="B61" i="14" s="1"/>
  <c r="U31" i="18" l="1"/>
  <c r="AY184" i="5"/>
  <c r="AP193" i="5"/>
  <c r="AH233" i="5"/>
  <c r="BJ237" i="5"/>
  <c r="AV241" i="5"/>
  <c r="I184" i="5"/>
  <c r="Y184" i="5"/>
  <c r="AO184" i="5"/>
  <c r="BA184" i="5"/>
  <c r="M186" i="5"/>
  <c r="AK186" i="5"/>
  <c r="BE186" i="5"/>
  <c r="AC191" i="5"/>
  <c r="AW191" i="5"/>
  <c r="N192" i="5"/>
  <c r="AD192" i="5"/>
  <c r="AT192" i="5"/>
  <c r="BJ192" i="5"/>
  <c r="J193" i="5"/>
  <c r="U195" i="5"/>
  <c r="AO195" i="5"/>
  <c r="BI195" i="5"/>
  <c r="U198" i="5"/>
  <c r="AW199" i="5"/>
  <c r="AI212" i="5"/>
  <c r="AR226" i="5"/>
  <c r="L227" i="5"/>
  <c r="BH227" i="5"/>
  <c r="R233" i="5"/>
  <c r="AL233" i="5"/>
  <c r="BJ233" i="5"/>
  <c r="K234" i="5"/>
  <c r="F237" i="5"/>
  <c r="Z237" i="5"/>
  <c r="AE240" i="5"/>
  <c r="BD241" i="5"/>
  <c r="BI242" i="5"/>
  <c r="V193" i="5"/>
  <c r="AN241" i="5"/>
  <c r="J192" i="5"/>
  <c r="AP192" i="5"/>
  <c r="N233" i="5"/>
  <c r="BB233" i="5"/>
  <c r="V237" i="5"/>
  <c r="AK242" i="5"/>
  <c r="M184" i="5"/>
  <c r="AC184" i="5"/>
  <c r="AS184" i="5"/>
  <c r="BE184" i="5"/>
  <c r="U186" i="5"/>
  <c r="AO186" i="5"/>
  <c r="BI186" i="5"/>
  <c r="M191" i="5"/>
  <c r="AG191" i="5"/>
  <c r="BA191" i="5"/>
  <c r="Q192" i="5"/>
  <c r="AG192" i="5"/>
  <c r="AW192" i="5"/>
  <c r="BM192" i="5"/>
  <c r="BB193" i="5"/>
  <c r="Y195" i="5"/>
  <c r="AS195" i="5"/>
  <c r="AC198" i="5"/>
  <c r="BM201" i="5"/>
  <c r="AM212" i="5"/>
  <c r="AZ226" i="5"/>
  <c r="AB227" i="5"/>
  <c r="V233" i="5"/>
  <c r="AT233" i="5"/>
  <c r="BN233" i="5"/>
  <c r="AM234" i="5"/>
  <c r="J237" i="5"/>
  <c r="AD237" i="5"/>
  <c r="AM240" i="5"/>
  <c r="BC244" i="5"/>
  <c r="AS205" i="5"/>
  <c r="AW207" i="5"/>
  <c r="AK198" i="5"/>
  <c r="BM198" i="5"/>
  <c r="Q199" i="5"/>
  <c r="BE199" i="5"/>
  <c r="Q198" i="5"/>
  <c r="AS198" i="5"/>
  <c r="AG199" i="5"/>
  <c r="AG201" i="5"/>
  <c r="BI205" i="5"/>
  <c r="U209" i="5"/>
  <c r="Q207" i="5"/>
  <c r="AK209" i="5"/>
  <c r="AC205" i="5"/>
  <c r="AG207" i="5"/>
  <c r="BA209" i="5"/>
  <c r="AD199" i="5"/>
  <c r="BB200" i="5"/>
  <c r="N199" i="5"/>
  <c r="BJ199" i="5"/>
  <c r="J200" i="5"/>
  <c r="AW201" i="5"/>
  <c r="AX200" i="5"/>
  <c r="Z201" i="5"/>
  <c r="M198" i="5"/>
  <c r="AG198" i="5"/>
  <c r="BA198" i="5"/>
  <c r="Y199" i="5"/>
  <c r="AT199" i="5"/>
  <c r="BM199" i="5"/>
  <c r="V200" i="5"/>
  <c r="BF201" i="5"/>
  <c r="N202" i="5"/>
  <c r="L57" i="5"/>
  <c r="AB57" i="5"/>
  <c r="AR57" i="5"/>
  <c r="BH57" i="5"/>
  <c r="L87" i="5"/>
  <c r="AB87" i="5"/>
  <c r="AZ87" i="5"/>
  <c r="L90" i="5"/>
  <c r="AR90" i="5"/>
  <c r="H144" i="5"/>
  <c r="H141" i="5"/>
  <c r="H142" i="5"/>
  <c r="P144" i="5"/>
  <c r="P141" i="5"/>
  <c r="X144" i="5"/>
  <c r="X141" i="5"/>
  <c r="X142" i="5"/>
  <c r="AF144" i="5"/>
  <c r="AF141" i="5"/>
  <c r="AN144" i="5"/>
  <c r="AN141" i="5"/>
  <c r="AN142" i="5"/>
  <c r="AV144" i="5"/>
  <c r="AV141" i="5"/>
  <c r="BD144" i="5"/>
  <c r="BD141" i="5"/>
  <c r="BD142" i="5"/>
  <c r="BL144" i="5"/>
  <c r="BL141" i="5"/>
  <c r="BL142" i="5"/>
  <c r="J180" i="5"/>
  <c r="J178" i="5"/>
  <c r="J179" i="5"/>
  <c r="J176" i="5"/>
  <c r="J177" i="5"/>
  <c r="R180" i="5"/>
  <c r="R178" i="5"/>
  <c r="R176" i="5"/>
  <c r="R177" i="5"/>
  <c r="R179" i="5"/>
  <c r="Z180" i="5"/>
  <c r="Z178" i="5"/>
  <c r="Z176" i="5"/>
  <c r="Z179" i="5"/>
  <c r="AH180" i="5"/>
  <c r="AH178" i="5"/>
  <c r="AH176" i="5"/>
  <c r="AH177" i="5"/>
  <c r="AH179" i="5"/>
  <c r="AP180" i="5"/>
  <c r="AP178" i="5"/>
  <c r="AP179" i="5"/>
  <c r="AP176" i="5"/>
  <c r="AX180" i="5"/>
  <c r="AX178" i="5"/>
  <c r="AX176" i="5"/>
  <c r="AX177" i="5"/>
  <c r="AX179" i="5"/>
  <c r="BF180" i="5"/>
  <c r="BF178" i="5"/>
  <c r="BF176" i="5"/>
  <c r="BF179" i="5"/>
  <c r="BN180" i="5"/>
  <c r="BN178" i="5"/>
  <c r="BN176" i="5"/>
  <c r="BN177" i="5"/>
  <c r="BN179" i="5"/>
  <c r="R29" i="5"/>
  <c r="T57" i="5"/>
  <c r="AJ57" i="5"/>
  <c r="AZ57" i="5"/>
  <c r="T87" i="5"/>
  <c r="AJ87" i="5"/>
  <c r="AR87" i="5"/>
  <c r="BH87" i="5"/>
  <c r="H9" i="5"/>
  <c r="P9" i="5"/>
  <c r="X9" i="5"/>
  <c r="AF9" i="5"/>
  <c r="AN9" i="5"/>
  <c r="AV9" i="5"/>
  <c r="BD9" i="5"/>
  <c r="BL9" i="5"/>
  <c r="I10" i="5"/>
  <c r="Q10" i="5"/>
  <c r="Y10" i="5"/>
  <c r="AG10" i="5"/>
  <c r="AO10" i="5"/>
  <c r="AW10" i="5"/>
  <c r="BE10" i="5"/>
  <c r="BM10" i="5"/>
  <c r="J11" i="5"/>
  <c r="R11" i="5"/>
  <c r="Z11" i="5"/>
  <c r="AH11" i="5"/>
  <c r="AP11" i="5"/>
  <c r="AX11" i="5"/>
  <c r="BF11" i="5"/>
  <c r="BN11" i="5"/>
  <c r="K12" i="5"/>
  <c r="S12" i="5"/>
  <c r="AA12" i="5"/>
  <c r="AI12" i="5"/>
  <c r="AQ12" i="5"/>
  <c r="AY12" i="5"/>
  <c r="BG12" i="5"/>
  <c r="L13" i="5"/>
  <c r="T13" i="5"/>
  <c r="AB13" i="5"/>
  <c r="AJ13" i="5"/>
  <c r="AR13" i="5"/>
  <c r="AZ13" i="5"/>
  <c r="BH13" i="5"/>
  <c r="J17" i="5"/>
  <c r="R17" i="5"/>
  <c r="Z17" i="5"/>
  <c r="AH17" i="5"/>
  <c r="AP17" i="5"/>
  <c r="AX17" i="5"/>
  <c r="BF17" i="5"/>
  <c r="BN17" i="5"/>
  <c r="K18" i="5"/>
  <c r="S18" i="5"/>
  <c r="AA18" i="5"/>
  <c r="AI18" i="5"/>
  <c r="AQ18" i="5"/>
  <c r="AY18" i="5"/>
  <c r="BG18" i="5"/>
  <c r="L19" i="5"/>
  <c r="T19" i="5"/>
  <c r="AB19" i="5"/>
  <c r="AJ19" i="5"/>
  <c r="AR19" i="5"/>
  <c r="AZ19" i="5"/>
  <c r="BH19" i="5"/>
  <c r="M20" i="5"/>
  <c r="U20" i="5"/>
  <c r="AC20" i="5"/>
  <c r="AK20" i="5"/>
  <c r="AS20" i="5"/>
  <c r="BA20" i="5"/>
  <c r="BI20" i="5"/>
  <c r="F21" i="5"/>
  <c r="N21" i="5"/>
  <c r="V21" i="5"/>
  <c r="AD21" i="5"/>
  <c r="AL21" i="5"/>
  <c r="AT21" i="5"/>
  <c r="BB21" i="5"/>
  <c r="BJ21" i="5"/>
  <c r="BI25" i="5"/>
  <c r="AA27" i="5"/>
  <c r="AX29" i="5"/>
  <c r="J33" i="5"/>
  <c r="BL34" i="5"/>
  <c r="J40" i="5"/>
  <c r="R40" i="5"/>
  <c r="Z40" i="5"/>
  <c r="AH40" i="5"/>
  <c r="AP40" i="5"/>
  <c r="AX40" i="5"/>
  <c r="BF40" i="5"/>
  <c r="BN40" i="5"/>
  <c r="K41" i="5"/>
  <c r="S41" i="5"/>
  <c r="AA41" i="5"/>
  <c r="AI41" i="5"/>
  <c r="AQ41" i="5"/>
  <c r="AY41" i="5"/>
  <c r="BG41" i="5"/>
  <c r="L42" i="5"/>
  <c r="T42" i="5"/>
  <c r="AB42" i="5"/>
  <c r="AJ42" i="5"/>
  <c r="AR42" i="5"/>
  <c r="AZ42" i="5"/>
  <c r="BH42" i="5"/>
  <c r="M43" i="5"/>
  <c r="U43" i="5"/>
  <c r="AC43" i="5"/>
  <c r="AK43" i="5"/>
  <c r="AS43" i="5"/>
  <c r="BA43" i="5"/>
  <c r="BI43" i="5"/>
  <c r="F44" i="5"/>
  <c r="N44" i="5"/>
  <c r="V44" i="5"/>
  <c r="AD44" i="5"/>
  <c r="AL44" i="5"/>
  <c r="AT44" i="5"/>
  <c r="BB44" i="5"/>
  <c r="BJ44" i="5"/>
  <c r="BL50" i="5"/>
  <c r="L56" i="5"/>
  <c r="T56" i="5"/>
  <c r="AB56" i="5"/>
  <c r="AJ56" i="5"/>
  <c r="AR56" i="5"/>
  <c r="AZ56" i="5"/>
  <c r="BH56" i="5"/>
  <c r="M57" i="5"/>
  <c r="U57" i="5"/>
  <c r="AC57" i="5"/>
  <c r="AK57" i="5"/>
  <c r="AS57" i="5"/>
  <c r="BA57" i="5"/>
  <c r="BI57" i="5"/>
  <c r="F58" i="5"/>
  <c r="N58" i="5"/>
  <c r="V58" i="5"/>
  <c r="AD58" i="5"/>
  <c r="AL58" i="5"/>
  <c r="AT58" i="5"/>
  <c r="BB58" i="5"/>
  <c r="BJ58" i="5"/>
  <c r="G59" i="5"/>
  <c r="O59" i="5"/>
  <c r="W59" i="5"/>
  <c r="AE59" i="5"/>
  <c r="AM59" i="5"/>
  <c r="AU59" i="5"/>
  <c r="BC59" i="5"/>
  <c r="BK59" i="5"/>
  <c r="H60" i="5"/>
  <c r="P60" i="5"/>
  <c r="X60" i="5"/>
  <c r="AF60" i="5"/>
  <c r="AN60" i="5"/>
  <c r="AV60" i="5"/>
  <c r="BD60" i="5"/>
  <c r="BL60" i="5"/>
  <c r="AA64" i="5"/>
  <c r="L71" i="5"/>
  <c r="X72" i="5"/>
  <c r="AJ73" i="5"/>
  <c r="AF75" i="5"/>
  <c r="L86" i="5"/>
  <c r="T86" i="5"/>
  <c r="AB86" i="5"/>
  <c r="AJ86" i="5"/>
  <c r="AR86" i="5"/>
  <c r="AZ86" i="5"/>
  <c r="BH86" i="5"/>
  <c r="M87" i="5"/>
  <c r="U87" i="5"/>
  <c r="AC87" i="5"/>
  <c r="AK87" i="5"/>
  <c r="AS87" i="5"/>
  <c r="BA87" i="5"/>
  <c r="BI87" i="5"/>
  <c r="F88" i="5"/>
  <c r="N88" i="5"/>
  <c r="W88" i="5"/>
  <c r="AH88" i="5"/>
  <c r="AS88" i="5"/>
  <c r="BC88" i="5"/>
  <c r="BN88" i="5"/>
  <c r="L89" i="5"/>
  <c r="W89" i="5"/>
  <c r="AH89" i="5"/>
  <c r="AR89" i="5"/>
  <c r="BC89" i="5"/>
  <c r="BN89" i="5"/>
  <c r="M90" i="5"/>
  <c r="X90" i="5"/>
  <c r="AS90" i="5"/>
  <c r="BD90" i="5"/>
  <c r="L111" i="5"/>
  <c r="L113" i="5"/>
  <c r="L109" i="5"/>
  <c r="T111" i="5"/>
  <c r="T113" i="5"/>
  <c r="T109" i="5"/>
  <c r="AB111" i="5"/>
  <c r="AB113" i="5"/>
  <c r="AB109" i="5"/>
  <c r="AJ111" i="5"/>
  <c r="AJ113" i="5"/>
  <c r="AJ109" i="5"/>
  <c r="AR111" i="5"/>
  <c r="AR113" i="5"/>
  <c r="AR109" i="5"/>
  <c r="AZ111" i="5"/>
  <c r="AZ113" i="5"/>
  <c r="AZ109" i="5"/>
  <c r="BH111" i="5"/>
  <c r="BH113" i="5"/>
  <c r="BH109" i="5"/>
  <c r="Z110" i="5"/>
  <c r="AJ110" i="5"/>
  <c r="BF110" i="5"/>
  <c r="U111" i="5"/>
  <c r="AK111" i="5"/>
  <c r="BA111" i="5"/>
  <c r="T112" i="5"/>
  <c r="AJ112" i="5"/>
  <c r="AZ112" i="5"/>
  <c r="P142" i="5"/>
  <c r="U13" i="5"/>
  <c r="AS13" i="5"/>
  <c r="AE21" i="5"/>
  <c r="BK21" i="5"/>
  <c r="J127" i="5"/>
  <c r="J126" i="5"/>
  <c r="R127" i="5"/>
  <c r="R125" i="5"/>
  <c r="AH127" i="5"/>
  <c r="AH125" i="5"/>
  <c r="AX127" i="5"/>
  <c r="AX125" i="5"/>
  <c r="F136" i="5"/>
  <c r="F132" i="5"/>
  <c r="F133" i="5"/>
  <c r="F134" i="5"/>
  <c r="N136" i="5"/>
  <c r="N132" i="5"/>
  <c r="N133" i="5"/>
  <c r="N134" i="5"/>
  <c r="V136" i="5"/>
  <c r="V132" i="5"/>
  <c r="V133" i="5"/>
  <c r="V134" i="5"/>
  <c r="AD136" i="5"/>
  <c r="AD132" i="5"/>
  <c r="AD133" i="5"/>
  <c r="AD134" i="5"/>
  <c r="AL136" i="5"/>
  <c r="AL132" i="5"/>
  <c r="AL133" i="5"/>
  <c r="AL134" i="5"/>
  <c r="AT136" i="5"/>
  <c r="AT132" i="5"/>
  <c r="AT133" i="5"/>
  <c r="AT134" i="5"/>
  <c r="BB136" i="5"/>
  <c r="BB132" i="5"/>
  <c r="BB133" i="5"/>
  <c r="BB134" i="5"/>
  <c r="BJ136" i="5"/>
  <c r="BJ132" i="5"/>
  <c r="BJ133" i="5"/>
  <c r="BJ134" i="5"/>
  <c r="AD135" i="5"/>
  <c r="AP177" i="5"/>
  <c r="AV237" i="5"/>
  <c r="AV235" i="5"/>
  <c r="BD237" i="5"/>
  <c r="BD235" i="5"/>
  <c r="BL237" i="5"/>
  <c r="BL235" i="5"/>
  <c r="M13" i="5"/>
  <c r="BA13" i="5"/>
  <c r="O21" i="5"/>
  <c r="AU21" i="5"/>
  <c r="R33" i="5"/>
  <c r="AJ90" i="5"/>
  <c r="M112" i="5"/>
  <c r="M110" i="5"/>
  <c r="U112" i="5"/>
  <c r="U110" i="5"/>
  <c r="AC112" i="5"/>
  <c r="AC110" i="5"/>
  <c r="AK112" i="5"/>
  <c r="AK110" i="5"/>
  <c r="AS112" i="5"/>
  <c r="AS110" i="5"/>
  <c r="BA112" i="5"/>
  <c r="BA110" i="5"/>
  <c r="BI112" i="5"/>
  <c r="BI110" i="5"/>
  <c r="L11" i="5"/>
  <c r="T11" i="5"/>
  <c r="AB11" i="5"/>
  <c r="AJ11" i="5"/>
  <c r="AR11" i="5"/>
  <c r="AZ11" i="5"/>
  <c r="BH11" i="5"/>
  <c r="M12" i="5"/>
  <c r="U12" i="5"/>
  <c r="AC12" i="5"/>
  <c r="AK12" i="5"/>
  <c r="AS12" i="5"/>
  <c r="BA12" i="5"/>
  <c r="BI12" i="5"/>
  <c r="F13" i="5"/>
  <c r="N13" i="5"/>
  <c r="V13" i="5"/>
  <c r="AD13" i="5"/>
  <c r="AL13" i="5"/>
  <c r="AT13" i="5"/>
  <c r="BB13" i="5"/>
  <c r="BJ13" i="5"/>
  <c r="F19" i="5"/>
  <c r="N19" i="5"/>
  <c r="V19" i="5"/>
  <c r="AD19" i="5"/>
  <c r="AL19" i="5"/>
  <c r="AT19" i="5"/>
  <c r="BB19" i="5"/>
  <c r="BJ19" i="5"/>
  <c r="G20" i="5"/>
  <c r="O20" i="5"/>
  <c r="W20" i="5"/>
  <c r="AE20" i="5"/>
  <c r="AM20" i="5"/>
  <c r="AU20" i="5"/>
  <c r="BC20" i="5"/>
  <c r="BK20" i="5"/>
  <c r="H21" i="5"/>
  <c r="P21" i="5"/>
  <c r="X21" i="5"/>
  <c r="AF21" i="5"/>
  <c r="AN21" i="5"/>
  <c r="AV21" i="5"/>
  <c r="BD21" i="5"/>
  <c r="BL21" i="5"/>
  <c r="M25" i="5"/>
  <c r="BG27" i="5"/>
  <c r="Z33" i="5"/>
  <c r="F42" i="5"/>
  <c r="N42" i="5"/>
  <c r="V42" i="5"/>
  <c r="AD42" i="5"/>
  <c r="AL42" i="5"/>
  <c r="AT42" i="5"/>
  <c r="BB42" i="5"/>
  <c r="BJ42" i="5"/>
  <c r="G43" i="5"/>
  <c r="O43" i="5"/>
  <c r="W43" i="5"/>
  <c r="AE43" i="5"/>
  <c r="AM43" i="5"/>
  <c r="AU43" i="5"/>
  <c r="BC43" i="5"/>
  <c r="BK43" i="5"/>
  <c r="H44" i="5"/>
  <c r="P44" i="5"/>
  <c r="X44" i="5"/>
  <c r="AF44" i="5"/>
  <c r="AN44" i="5"/>
  <c r="AV44" i="5"/>
  <c r="BD44" i="5"/>
  <c r="BL44" i="5"/>
  <c r="H58" i="5"/>
  <c r="P58" i="5"/>
  <c r="X58" i="5"/>
  <c r="AF58" i="5"/>
  <c r="AN58" i="5"/>
  <c r="AV58" i="5"/>
  <c r="BD58" i="5"/>
  <c r="BL58" i="5"/>
  <c r="I59" i="5"/>
  <c r="Q59" i="5"/>
  <c r="Y59" i="5"/>
  <c r="AG59" i="5"/>
  <c r="AO59" i="5"/>
  <c r="AW59" i="5"/>
  <c r="BE59" i="5"/>
  <c r="BM59" i="5"/>
  <c r="J60" i="5"/>
  <c r="R60" i="5"/>
  <c r="Z60" i="5"/>
  <c r="AH60" i="5"/>
  <c r="AP60" i="5"/>
  <c r="AX60" i="5"/>
  <c r="BF60" i="5"/>
  <c r="BN60" i="5"/>
  <c r="G68" i="5"/>
  <c r="AT71" i="5"/>
  <c r="AN72" i="5"/>
  <c r="AV75" i="5"/>
  <c r="F86" i="5"/>
  <c r="N86" i="5"/>
  <c r="V86" i="5"/>
  <c r="AD86" i="5"/>
  <c r="AL86" i="5"/>
  <c r="AT86" i="5"/>
  <c r="BB86" i="5"/>
  <c r="BJ86" i="5"/>
  <c r="G87" i="5"/>
  <c r="O87" i="5"/>
  <c r="AE87" i="5"/>
  <c r="AM87" i="5"/>
  <c r="AU87" i="5"/>
  <c r="BK87" i="5"/>
  <c r="H88" i="5"/>
  <c r="P88" i="5"/>
  <c r="Z88" i="5"/>
  <c r="AK88" i="5"/>
  <c r="AU88" i="5"/>
  <c r="BF88" i="5"/>
  <c r="Z89" i="5"/>
  <c r="AJ89" i="5"/>
  <c r="BF89" i="5"/>
  <c r="P90" i="5"/>
  <c r="AK90" i="5"/>
  <c r="AV90" i="5"/>
  <c r="Z96" i="5"/>
  <c r="F113" i="5"/>
  <c r="F111" i="5"/>
  <c r="N113" i="5"/>
  <c r="N111" i="5"/>
  <c r="V113" i="5"/>
  <c r="V111" i="5"/>
  <c r="AD113" i="5"/>
  <c r="AD111" i="5"/>
  <c r="AL113" i="5"/>
  <c r="AL111" i="5"/>
  <c r="AT113" i="5"/>
  <c r="AT111" i="5"/>
  <c r="BB113" i="5"/>
  <c r="BB111" i="5"/>
  <c r="BJ113" i="5"/>
  <c r="BJ111" i="5"/>
  <c r="U109" i="5"/>
  <c r="AT109" i="5"/>
  <c r="AB110" i="5"/>
  <c r="BH110" i="5"/>
  <c r="BB135" i="5"/>
  <c r="AV142" i="5"/>
  <c r="BK154" i="5"/>
  <c r="AK13" i="5"/>
  <c r="W21" i="5"/>
  <c r="BC21" i="5"/>
  <c r="U11" i="5"/>
  <c r="AS11" i="5"/>
  <c r="F12" i="5"/>
  <c r="AL12" i="5"/>
  <c r="G19" i="5"/>
  <c r="O19" i="5"/>
  <c r="W19" i="5"/>
  <c r="AE19" i="5"/>
  <c r="AM19" i="5"/>
  <c r="AU19" i="5"/>
  <c r="BC19" i="5"/>
  <c r="BK19" i="5"/>
  <c r="H20" i="5"/>
  <c r="P20" i="5"/>
  <c r="X20" i="5"/>
  <c r="AF20" i="5"/>
  <c r="AN20" i="5"/>
  <c r="AV20" i="5"/>
  <c r="BD20" i="5"/>
  <c r="BL20" i="5"/>
  <c r="Z26" i="5"/>
  <c r="AH33" i="5"/>
  <c r="G42" i="5"/>
  <c r="O42" i="5"/>
  <c r="W42" i="5"/>
  <c r="AE42" i="5"/>
  <c r="AM42" i="5"/>
  <c r="AU42" i="5"/>
  <c r="BC42" i="5"/>
  <c r="BK42" i="5"/>
  <c r="H43" i="5"/>
  <c r="P43" i="5"/>
  <c r="X43" i="5"/>
  <c r="AF43" i="5"/>
  <c r="AN43" i="5"/>
  <c r="AV43" i="5"/>
  <c r="BD43" i="5"/>
  <c r="BL43" i="5"/>
  <c r="I58" i="5"/>
  <c r="Q58" i="5"/>
  <c r="Y58" i="5"/>
  <c r="AG58" i="5"/>
  <c r="AO58" i="5"/>
  <c r="AW58" i="5"/>
  <c r="BE58" i="5"/>
  <c r="BM58" i="5"/>
  <c r="J59" i="5"/>
  <c r="R59" i="5"/>
  <c r="Z59" i="5"/>
  <c r="AH59" i="5"/>
  <c r="AP59" i="5"/>
  <c r="AX59" i="5"/>
  <c r="BF59" i="5"/>
  <c r="BN59" i="5"/>
  <c r="AZ72" i="5"/>
  <c r="AZ75" i="5"/>
  <c r="I88" i="5"/>
  <c r="Q88" i="5"/>
  <c r="AL88" i="5"/>
  <c r="AW88" i="5"/>
  <c r="F89" i="5"/>
  <c r="P89" i="5"/>
  <c r="AL89" i="5"/>
  <c r="AV89" i="5"/>
  <c r="Q90" i="5"/>
  <c r="AB90" i="5"/>
  <c r="AW90" i="5"/>
  <c r="BH90" i="5"/>
  <c r="BI109" i="5"/>
  <c r="J112" i="5"/>
  <c r="AP112" i="5"/>
  <c r="H132" i="5"/>
  <c r="H134" i="5"/>
  <c r="H135" i="5"/>
  <c r="H136" i="5"/>
  <c r="P132" i="5"/>
  <c r="P134" i="5"/>
  <c r="P135" i="5"/>
  <c r="P136" i="5"/>
  <c r="X132" i="5"/>
  <c r="X134" i="5"/>
  <c r="X135" i="5"/>
  <c r="X136" i="5"/>
  <c r="AF132" i="5"/>
  <c r="AF134" i="5"/>
  <c r="AF135" i="5"/>
  <c r="AF136" i="5"/>
  <c r="AN132" i="5"/>
  <c r="AN134" i="5"/>
  <c r="AN135" i="5"/>
  <c r="AN136" i="5"/>
  <c r="AV132" i="5"/>
  <c r="AV134" i="5"/>
  <c r="AV135" i="5"/>
  <c r="AV136" i="5"/>
  <c r="BD132" i="5"/>
  <c r="BD134" i="5"/>
  <c r="BD135" i="5"/>
  <c r="BD136" i="5"/>
  <c r="BL132" i="5"/>
  <c r="BL134" i="5"/>
  <c r="BL135" i="5"/>
  <c r="BL136" i="5"/>
  <c r="X133" i="5"/>
  <c r="N135" i="5"/>
  <c r="L144" i="5"/>
  <c r="L141" i="5"/>
  <c r="T144" i="5"/>
  <c r="T141" i="5"/>
  <c r="AB144" i="5"/>
  <c r="AB141" i="5"/>
  <c r="AJ144" i="5"/>
  <c r="AJ141" i="5"/>
  <c r="AR144" i="5"/>
  <c r="AR141" i="5"/>
  <c r="AZ144" i="5"/>
  <c r="AZ141" i="5"/>
  <c r="BH144" i="5"/>
  <c r="BH141" i="5"/>
  <c r="F178" i="5"/>
  <c r="F176" i="5"/>
  <c r="F177" i="5"/>
  <c r="N178" i="5"/>
  <c r="N176" i="5"/>
  <c r="N179" i="5"/>
  <c r="N177" i="5"/>
  <c r="N180" i="5"/>
  <c r="V178" i="5"/>
  <c r="V180" i="5"/>
  <c r="V176" i="5"/>
  <c r="V177" i="5"/>
  <c r="AD178" i="5"/>
  <c r="AD177" i="5"/>
  <c r="AD179" i="5"/>
  <c r="AD176" i="5"/>
  <c r="AD180" i="5"/>
  <c r="AL178" i="5"/>
  <c r="AL180" i="5"/>
  <c r="AL177" i="5"/>
  <c r="AL176" i="5"/>
  <c r="AT178" i="5"/>
  <c r="AT177" i="5"/>
  <c r="AT176" i="5"/>
  <c r="AT180" i="5"/>
  <c r="AT179" i="5"/>
  <c r="BB178" i="5"/>
  <c r="BB180" i="5"/>
  <c r="BB176" i="5"/>
  <c r="BB177" i="5"/>
  <c r="BJ178" i="5"/>
  <c r="BJ177" i="5"/>
  <c r="BJ179" i="5"/>
  <c r="BJ176" i="5"/>
  <c r="BJ180" i="5"/>
  <c r="Z177" i="5"/>
  <c r="F179" i="5"/>
  <c r="AL179" i="5"/>
  <c r="AC13" i="5"/>
  <c r="BI13" i="5"/>
  <c r="G21" i="5"/>
  <c r="AM21" i="5"/>
  <c r="M11" i="5"/>
  <c r="AK11" i="5"/>
  <c r="BI11" i="5"/>
  <c r="N12" i="5"/>
  <c r="AD12" i="5"/>
  <c r="BB12" i="5"/>
  <c r="BJ12" i="5"/>
  <c r="M10" i="5"/>
  <c r="U10" i="5"/>
  <c r="AC10" i="5"/>
  <c r="AK10" i="5"/>
  <c r="AS10" i="5"/>
  <c r="BA10" i="5"/>
  <c r="BI10" i="5"/>
  <c r="F11" i="5"/>
  <c r="N11" i="5"/>
  <c r="V11" i="5"/>
  <c r="AD11" i="5"/>
  <c r="AL11" i="5"/>
  <c r="AT11" i="5"/>
  <c r="BB11" i="5"/>
  <c r="BJ11" i="5"/>
  <c r="G12" i="5"/>
  <c r="O12" i="5"/>
  <c r="W12" i="5"/>
  <c r="AE12" i="5"/>
  <c r="AM12" i="5"/>
  <c r="AU12" i="5"/>
  <c r="BC12" i="5"/>
  <c r="BK12" i="5"/>
  <c r="H13" i="5"/>
  <c r="P13" i="5"/>
  <c r="X13" i="5"/>
  <c r="AF13" i="5"/>
  <c r="AN13" i="5"/>
  <c r="AV13" i="5"/>
  <c r="BD13" i="5"/>
  <c r="BL13" i="5"/>
  <c r="G18" i="5"/>
  <c r="O18" i="5"/>
  <c r="W18" i="5"/>
  <c r="AE18" i="5"/>
  <c r="AM18" i="5"/>
  <c r="AU18" i="5"/>
  <c r="BC18" i="5"/>
  <c r="BK18" i="5"/>
  <c r="H19" i="5"/>
  <c r="P19" i="5"/>
  <c r="X19" i="5"/>
  <c r="AF19" i="5"/>
  <c r="AN19" i="5"/>
  <c r="AV19" i="5"/>
  <c r="BD19" i="5"/>
  <c r="BL19" i="5"/>
  <c r="I20" i="5"/>
  <c r="Q20" i="5"/>
  <c r="Y20" i="5"/>
  <c r="AG20" i="5"/>
  <c r="AO20" i="5"/>
  <c r="AW20" i="5"/>
  <c r="BE20" i="5"/>
  <c r="BM20" i="5"/>
  <c r="J21" i="5"/>
  <c r="R21" i="5"/>
  <c r="Z21" i="5"/>
  <c r="AH21" i="5"/>
  <c r="AP21" i="5"/>
  <c r="AX21" i="5"/>
  <c r="BF21" i="5"/>
  <c r="BN21" i="5"/>
  <c r="AC25" i="5"/>
  <c r="BF26" i="5"/>
  <c r="F32" i="5"/>
  <c r="AX33" i="5"/>
  <c r="G41" i="5"/>
  <c r="O41" i="5"/>
  <c r="W41" i="5"/>
  <c r="AE41" i="5"/>
  <c r="AM41" i="5"/>
  <c r="AU41" i="5"/>
  <c r="BC41" i="5"/>
  <c r="BK41" i="5"/>
  <c r="H42" i="5"/>
  <c r="P42" i="5"/>
  <c r="X42" i="5"/>
  <c r="AF42" i="5"/>
  <c r="AN42" i="5"/>
  <c r="AV42" i="5"/>
  <c r="BD42" i="5"/>
  <c r="BL42" i="5"/>
  <c r="I43" i="5"/>
  <c r="Q43" i="5"/>
  <c r="Y43" i="5"/>
  <c r="AG43" i="5"/>
  <c r="AO43" i="5"/>
  <c r="AW43" i="5"/>
  <c r="BE43" i="5"/>
  <c r="BM43" i="5"/>
  <c r="J44" i="5"/>
  <c r="R44" i="5"/>
  <c r="Z44" i="5"/>
  <c r="AH44" i="5"/>
  <c r="AP44" i="5"/>
  <c r="AX44" i="5"/>
  <c r="BF44" i="5"/>
  <c r="BN44" i="5"/>
  <c r="AI49" i="5"/>
  <c r="I57" i="5"/>
  <c r="Q57" i="5"/>
  <c r="Y57" i="5"/>
  <c r="AG57" i="5"/>
  <c r="AO57" i="5"/>
  <c r="AW57" i="5"/>
  <c r="BE57" i="5"/>
  <c r="BM57" i="5"/>
  <c r="J58" i="5"/>
  <c r="R58" i="5"/>
  <c r="Z58" i="5"/>
  <c r="AH58" i="5"/>
  <c r="AP58" i="5"/>
  <c r="AX58" i="5"/>
  <c r="BF58" i="5"/>
  <c r="BN58" i="5"/>
  <c r="K59" i="5"/>
  <c r="S59" i="5"/>
  <c r="AA59" i="5"/>
  <c r="AI59" i="5"/>
  <c r="AQ59" i="5"/>
  <c r="AY59" i="5"/>
  <c r="BG59" i="5"/>
  <c r="L60" i="5"/>
  <c r="T60" i="5"/>
  <c r="AB60" i="5"/>
  <c r="AJ60" i="5"/>
  <c r="AR60" i="5"/>
  <c r="AZ60" i="5"/>
  <c r="BH60" i="5"/>
  <c r="BD72" i="5"/>
  <c r="BL75" i="5"/>
  <c r="H86" i="5"/>
  <c r="X86" i="5"/>
  <c r="AF86" i="5"/>
  <c r="AN86" i="5"/>
  <c r="AV86" i="5"/>
  <c r="BD86" i="5"/>
  <c r="BL86" i="5"/>
  <c r="I87" i="5"/>
  <c r="Q87" i="5"/>
  <c r="Y87" i="5"/>
  <c r="AG87" i="5"/>
  <c r="AO87" i="5"/>
  <c r="AW87" i="5"/>
  <c r="BE87" i="5"/>
  <c r="BM87" i="5"/>
  <c r="J88" i="5"/>
  <c r="R88" i="5"/>
  <c r="AC88" i="5"/>
  <c r="AM88" i="5"/>
  <c r="AX88" i="5"/>
  <c r="BI88" i="5"/>
  <c r="R89" i="5"/>
  <c r="AB89" i="5"/>
  <c r="AX89" i="5"/>
  <c r="BH89" i="5"/>
  <c r="H90" i="5"/>
  <c r="S90" i="5"/>
  <c r="AC90" i="5"/>
  <c r="AN90" i="5"/>
  <c r="AY90" i="5"/>
  <c r="BI90" i="5"/>
  <c r="BJ96" i="5"/>
  <c r="H109" i="5"/>
  <c r="H111" i="5"/>
  <c r="H113" i="5"/>
  <c r="P109" i="5"/>
  <c r="P111" i="5"/>
  <c r="P113" i="5"/>
  <c r="X109" i="5"/>
  <c r="X111" i="5"/>
  <c r="X113" i="5"/>
  <c r="AF109" i="5"/>
  <c r="AF111" i="5"/>
  <c r="AF113" i="5"/>
  <c r="AN109" i="5"/>
  <c r="AN111" i="5"/>
  <c r="AN113" i="5"/>
  <c r="AV109" i="5"/>
  <c r="AV111" i="5"/>
  <c r="AV113" i="5"/>
  <c r="BD109" i="5"/>
  <c r="BD111" i="5"/>
  <c r="BD113" i="5"/>
  <c r="BL109" i="5"/>
  <c r="BL111" i="5"/>
  <c r="BL113" i="5"/>
  <c r="AK109" i="5"/>
  <c r="BJ109" i="5"/>
  <c r="T110" i="5"/>
  <c r="AZ110" i="5"/>
  <c r="M111" i="5"/>
  <c r="AC111" i="5"/>
  <c r="AS111" i="5"/>
  <c r="BI111" i="5"/>
  <c r="L112" i="5"/>
  <c r="AB112" i="5"/>
  <c r="AR112" i="5"/>
  <c r="BH112" i="5"/>
  <c r="AD126" i="5"/>
  <c r="BL133" i="5"/>
  <c r="AL135" i="5"/>
  <c r="AB142" i="5"/>
  <c r="AZ142" i="5"/>
  <c r="J248" i="5"/>
  <c r="J249" i="5"/>
  <c r="J250" i="5"/>
  <c r="J251" i="5"/>
  <c r="J252" i="5"/>
  <c r="R248" i="5"/>
  <c r="R249" i="5"/>
  <c r="R250" i="5"/>
  <c r="R251" i="5"/>
  <c r="R252" i="5"/>
  <c r="Z248" i="5"/>
  <c r="Z249" i="5"/>
  <c r="Z250" i="5"/>
  <c r="Z251" i="5"/>
  <c r="Z252" i="5"/>
  <c r="AH248" i="5"/>
  <c r="AH249" i="5"/>
  <c r="AH250" i="5"/>
  <c r="AH251" i="5"/>
  <c r="AH252" i="5"/>
  <c r="AP248" i="5"/>
  <c r="AP249" i="5"/>
  <c r="AP250" i="5"/>
  <c r="AP251" i="5"/>
  <c r="AP252" i="5"/>
  <c r="AX248" i="5"/>
  <c r="AX249" i="5"/>
  <c r="AX250" i="5"/>
  <c r="AX251" i="5"/>
  <c r="AX252" i="5"/>
  <c r="BF248" i="5"/>
  <c r="BF249" i="5"/>
  <c r="BF250" i="5"/>
  <c r="BF251" i="5"/>
  <c r="BF252" i="5"/>
  <c r="BN248" i="5"/>
  <c r="BN249" i="5"/>
  <c r="BN250" i="5"/>
  <c r="BN251" i="5"/>
  <c r="BN252" i="5"/>
  <c r="AC11" i="5"/>
  <c r="BA11" i="5"/>
  <c r="V12" i="5"/>
  <c r="AT12" i="5"/>
  <c r="H18" i="5"/>
  <c r="P18" i="5"/>
  <c r="X18" i="5"/>
  <c r="AF18" i="5"/>
  <c r="AN18" i="5"/>
  <c r="AV18" i="5"/>
  <c r="BD18" i="5"/>
  <c r="BL18" i="5"/>
  <c r="J20" i="5"/>
  <c r="R20" i="5"/>
  <c r="Z20" i="5"/>
  <c r="AH20" i="5"/>
  <c r="AP20" i="5"/>
  <c r="AX20" i="5"/>
  <c r="BF20" i="5"/>
  <c r="BN20" i="5"/>
  <c r="AL32" i="5"/>
  <c r="BN33" i="5"/>
  <c r="AH36" i="5"/>
  <c r="H41" i="5"/>
  <c r="P41" i="5"/>
  <c r="X41" i="5"/>
  <c r="AF41" i="5"/>
  <c r="AN41" i="5"/>
  <c r="AV41" i="5"/>
  <c r="BD41" i="5"/>
  <c r="BL41" i="5"/>
  <c r="J43" i="5"/>
  <c r="R43" i="5"/>
  <c r="Z43" i="5"/>
  <c r="AH43" i="5"/>
  <c r="AP43" i="5"/>
  <c r="AX43" i="5"/>
  <c r="BF43" i="5"/>
  <c r="BN43" i="5"/>
  <c r="J57" i="5"/>
  <c r="R57" i="5"/>
  <c r="Z57" i="5"/>
  <c r="AH57" i="5"/>
  <c r="AP57" i="5"/>
  <c r="AX57" i="5"/>
  <c r="BF57" i="5"/>
  <c r="BN57" i="5"/>
  <c r="L59" i="5"/>
  <c r="T59" i="5"/>
  <c r="AB59" i="5"/>
  <c r="AJ59" i="5"/>
  <c r="AR59" i="5"/>
  <c r="AZ59" i="5"/>
  <c r="BH59" i="5"/>
  <c r="I86" i="5"/>
  <c r="Q86" i="5"/>
  <c r="Y86" i="5"/>
  <c r="AG86" i="5"/>
  <c r="AO86" i="5"/>
  <c r="AW86" i="5"/>
  <c r="BE86" i="5"/>
  <c r="BM86" i="5"/>
  <c r="J87" i="5"/>
  <c r="R87" i="5"/>
  <c r="Z87" i="5"/>
  <c r="AH87" i="5"/>
  <c r="AP87" i="5"/>
  <c r="AX87" i="5"/>
  <c r="BF87" i="5"/>
  <c r="BN87" i="5"/>
  <c r="AD88" i="5"/>
  <c r="AO88" i="5"/>
  <c r="BJ88" i="5"/>
  <c r="AD89" i="5"/>
  <c r="AN89" i="5"/>
  <c r="BJ89" i="5"/>
  <c r="I90" i="5"/>
  <c r="T90" i="5"/>
  <c r="AO90" i="5"/>
  <c r="AZ90" i="5"/>
  <c r="M109" i="5"/>
  <c r="V110" i="5"/>
  <c r="AF110" i="5"/>
  <c r="BB110" i="5"/>
  <c r="BL110" i="5"/>
  <c r="N112" i="5"/>
  <c r="AD112" i="5"/>
  <c r="AT112" i="5"/>
  <c r="BJ112" i="5"/>
  <c r="M113" i="5"/>
  <c r="AC113" i="5"/>
  <c r="AS113" i="5"/>
  <c r="BI113" i="5"/>
  <c r="F127" i="5"/>
  <c r="F126" i="5"/>
  <c r="AL127" i="5"/>
  <c r="AL126" i="5"/>
  <c r="J132" i="5"/>
  <c r="J134" i="5"/>
  <c r="J136" i="5"/>
  <c r="R132" i="5"/>
  <c r="R134" i="5"/>
  <c r="R136" i="5"/>
  <c r="Z132" i="5"/>
  <c r="Z134" i="5"/>
  <c r="Z136" i="5"/>
  <c r="AH132" i="5"/>
  <c r="AH134" i="5"/>
  <c r="AH136" i="5"/>
  <c r="AP132" i="5"/>
  <c r="AP134" i="5"/>
  <c r="AP136" i="5"/>
  <c r="AX132" i="5"/>
  <c r="AX134" i="5"/>
  <c r="AX136" i="5"/>
  <c r="BF132" i="5"/>
  <c r="BF134" i="5"/>
  <c r="BF136" i="5"/>
  <c r="BN132" i="5"/>
  <c r="BN134" i="5"/>
  <c r="BN136" i="5"/>
  <c r="AN133" i="5"/>
  <c r="BN133" i="5"/>
  <c r="AP135" i="5"/>
  <c r="BJ135" i="5"/>
  <c r="AF142" i="5"/>
  <c r="K155" i="5"/>
  <c r="K154" i="5"/>
  <c r="AA154" i="5"/>
  <c r="AA155" i="5"/>
  <c r="AI155" i="5"/>
  <c r="AI154" i="5"/>
  <c r="AQ155" i="5"/>
  <c r="AQ154" i="5"/>
  <c r="BG154" i="5"/>
  <c r="BG155" i="5"/>
  <c r="S155" i="5"/>
  <c r="BN36" i="5"/>
  <c r="J86" i="5"/>
  <c r="R86" i="5"/>
  <c r="Z86" i="5"/>
  <c r="AH86" i="5"/>
  <c r="AP86" i="5"/>
  <c r="AX86" i="5"/>
  <c r="BF86" i="5"/>
  <c r="BN86" i="5"/>
  <c r="AP88" i="5"/>
  <c r="J89" i="5"/>
  <c r="T89" i="5"/>
  <c r="AP89" i="5"/>
  <c r="AZ89" i="5"/>
  <c r="AD97" i="5"/>
  <c r="AD96" i="5"/>
  <c r="J109" i="5"/>
  <c r="J111" i="5"/>
  <c r="J113" i="5"/>
  <c r="R109" i="5"/>
  <c r="R111" i="5"/>
  <c r="R113" i="5"/>
  <c r="Z109" i="5"/>
  <c r="Z111" i="5"/>
  <c r="Z113" i="5"/>
  <c r="AH109" i="5"/>
  <c r="AH111" i="5"/>
  <c r="AH113" i="5"/>
  <c r="AP109" i="5"/>
  <c r="AP111" i="5"/>
  <c r="AP113" i="5"/>
  <c r="AX109" i="5"/>
  <c r="AX111" i="5"/>
  <c r="AX113" i="5"/>
  <c r="BF109" i="5"/>
  <c r="BF111" i="5"/>
  <c r="BF113" i="5"/>
  <c r="BN109" i="5"/>
  <c r="BN111" i="5"/>
  <c r="BN113" i="5"/>
  <c r="BA109" i="5"/>
  <c r="AH110" i="5"/>
  <c r="BN110" i="5"/>
  <c r="V135" i="5"/>
  <c r="BF177" i="5"/>
  <c r="G105" i="5"/>
  <c r="G117" i="5"/>
  <c r="AQ118" i="5"/>
  <c r="BC121" i="5"/>
  <c r="L132" i="5"/>
  <c r="T132" i="5"/>
  <c r="AB132" i="5"/>
  <c r="AJ132" i="5"/>
  <c r="AR132" i="5"/>
  <c r="AZ132" i="5"/>
  <c r="BH132" i="5"/>
  <c r="M133" i="5"/>
  <c r="U133" i="5"/>
  <c r="AC133" i="5"/>
  <c r="AK133" i="5"/>
  <c r="AS133" i="5"/>
  <c r="BA133" i="5"/>
  <c r="BI133" i="5"/>
  <c r="G140" i="5"/>
  <c r="AM140" i="5"/>
  <c r="U142" i="5"/>
  <c r="AK142" i="5"/>
  <c r="BA142" i="5"/>
  <c r="AU144" i="5"/>
  <c r="AV156" i="5"/>
  <c r="AD161" i="5"/>
  <c r="BJ161" i="5"/>
  <c r="O162" i="5"/>
  <c r="AE162" i="5"/>
  <c r="AU162" i="5"/>
  <c r="BK162" i="5"/>
  <c r="W163" i="5"/>
  <c r="BC163" i="5"/>
  <c r="AD165" i="5"/>
  <c r="BJ165" i="5"/>
  <c r="L176" i="5"/>
  <c r="T176" i="5"/>
  <c r="AB176" i="5"/>
  <c r="AJ176" i="5"/>
  <c r="AR176" i="5"/>
  <c r="AZ176" i="5"/>
  <c r="BH176" i="5"/>
  <c r="M177" i="5"/>
  <c r="AF177" i="5"/>
  <c r="AQ177" i="5"/>
  <c r="BL177" i="5"/>
  <c r="L178" i="5"/>
  <c r="AG178" i="5"/>
  <c r="AR178" i="5"/>
  <c r="BM178" i="5"/>
  <c r="X179" i="5"/>
  <c r="AS179" i="5"/>
  <c r="BD179" i="5"/>
  <c r="AC180" i="5"/>
  <c r="AS180" i="5"/>
  <c r="BI180" i="5"/>
  <c r="AI184" i="5"/>
  <c r="AO243" i="5"/>
  <c r="AO242" i="5"/>
  <c r="AW243" i="5"/>
  <c r="AW242" i="5"/>
  <c r="BE243" i="5"/>
  <c r="BE242" i="5"/>
  <c r="BM243" i="5"/>
  <c r="BM242" i="5"/>
  <c r="L256" i="5"/>
  <c r="L257" i="5"/>
  <c r="L258" i="5"/>
  <c r="L259" i="5"/>
  <c r="L260" i="5"/>
  <c r="T256" i="5"/>
  <c r="T257" i="5"/>
  <c r="T258" i="5"/>
  <c r="T259" i="5"/>
  <c r="T260" i="5"/>
  <c r="AB260" i="5"/>
  <c r="AB256" i="5"/>
  <c r="AB257" i="5"/>
  <c r="AB258" i="5"/>
  <c r="AB259" i="5"/>
  <c r="AJ256" i="5"/>
  <c r="AJ257" i="5"/>
  <c r="AJ260" i="5"/>
  <c r="AJ258" i="5"/>
  <c r="AJ259" i="5"/>
  <c r="AR256" i="5"/>
  <c r="AR257" i="5"/>
  <c r="AR258" i="5"/>
  <c r="AR260" i="5"/>
  <c r="AR259" i="5"/>
  <c r="AZ256" i="5"/>
  <c r="AZ257" i="5"/>
  <c r="AZ258" i="5"/>
  <c r="AZ259" i="5"/>
  <c r="AZ260" i="5"/>
  <c r="BH260" i="5"/>
  <c r="BH256" i="5"/>
  <c r="BH257" i="5"/>
  <c r="BH258" i="5"/>
  <c r="AA163" i="5"/>
  <c r="BG163" i="5"/>
  <c r="AR177" i="5"/>
  <c r="X178" i="5"/>
  <c r="BD178" i="5"/>
  <c r="Y179" i="5"/>
  <c r="AJ179" i="5"/>
  <c r="AZ213" i="5"/>
  <c r="L250" i="5"/>
  <c r="L251" i="5"/>
  <c r="L252" i="5"/>
  <c r="L248" i="5"/>
  <c r="T250" i="5"/>
  <c r="T251" i="5"/>
  <c r="T252" i="5"/>
  <c r="T248" i="5"/>
  <c r="AB250" i="5"/>
  <c r="AB251" i="5"/>
  <c r="AB252" i="5"/>
  <c r="AB248" i="5"/>
  <c r="AJ250" i="5"/>
  <c r="AJ251" i="5"/>
  <c r="AJ252" i="5"/>
  <c r="AJ248" i="5"/>
  <c r="AR250" i="5"/>
  <c r="AR251" i="5"/>
  <c r="AR252" i="5"/>
  <c r="AR248" i="5"/>
  <c r="AZ250" i="5"/>
  <c r="AZ251" i="5"/>
  <c r="AZ252" i="5"/>
  <c r="AZ248" i="5"/>
  <c r="BH250" i="5"/>
  <c r="BH251" i="5"/>
  <c r="BH252" i="5"/>
  <c r="BH248" i="5"/>
  <c r="T249" i="5"/>
  <c r="AJ249" i="5"/>
  <c r="AZ249" i="5"/>
  <c r="I112" i="5"/>
  <c r="Q112" i="5"/>
  <c r="Y112" i="5"/>
  <c r="AG112" i="5"/>
  <c r="AO112" i="5"/>
  <c r="AW112" i="5"/>
  <c r="BE112" i="5"/>
  <c r="BM112" i="5"/>
  <c r="AM117" i="5"/>
  <c r="I135" i="5"/>
  <c r="Q135" i="5"/>
  <c r="Y135" i="5"/>
  <c r="AG135" i="5"/>
  <c r="AO135" i="5"/>
  <c r="AW135" i="5"/>
  <c r="BE135" i="5"/>
  <c r="BM135" i="5"/>
  <c r="O140" i="5"/>
  <c r="AU140" i="5"/>
  <c r="BK144" i="5"/>
  <c r="S162" i="5"/>
  <c r="AI162" i="5"/>
  <c r="AY162" i="5"/>
  <c r="AE163" i="5"/>
  <c r="BK163" i="5"/>
  <c r="X177" i="5"/>
  <c r="BD177" i="5"/>
  <c r="Y178" i="5"/>
  <c r="AJ178" i="5"/>
  <c r="BE178" i="5"/>
  <c r="P179" i="5"/>
  <c r="AK179" i="5"/>
  <c r="AV179" i="5"/>
  <c r="Q180" i="5"/>
  <c r="AG180" i="5"/>
  <c r="AW180" i="5"/>
  <c r="BM180" i="5"/>
  <c r="G234" i="5"/>
  <c r="K241" i="5"/>
  <c r="K240" i="5"/>
  <c r="S241" i="5"/>
  <c r="S240" i="5"/>
  <c r="AA241" i="5"/>
  <c r="AA244" i="5"/>
  <c r="AA240" i="5"/>
  <c r="AI241" i="5"/>
  <c r="AI244" i="5"/>
  <c r="AI240" i="5"/>
  <c r="AQ241" i="5"/>
  <c r="AQ240" i="5"/>
  <c r="AY241" i="5"/>
  <c r="AY240" i="5"/>
  <c r="BG241" i="5"/>
  <c r="BG244" i="5"/>
  <c r="BG240" i="5"/>
  <c r="AQ244" i="5"/>
  <c r="M265" i="5"/>
  <c r="M267" i="5"/>
  <c r="M266" i="5"/>
  <c r="M264" i="5"/>
  <c r="M263" i="5"/>
  <c r="U265" i="5"/>
  <c r="U266" i="5"/>
  <c r="U264" i="5"/>
  <c r="U263" i="5"/>
  <c r="U267" i="5"/>
  <c r="AC265" i="5"/>
  <c r="AC267" i="5"/>
  <c r="AC266" i="5"/>
  <c r="AC264" i="5"/>
  <c r="AC263" i="5"/>
  <c r="AK267" i="5"/>
  <c r="AK265" i="5"/>
  <c r="AK264" i="5"/>
  <c r="AK263" i="5"/>
  <c r="AK266" i="5"/>
  <c r="AS267" i="5"/>
  <c r="AS265" i="5"/>
  <c r="AS264" i="5"/>
  <c r="AS263" i="5"/>
  <c r="AS266" i="5"/>
  <c r="BA267" i="5"/>
  <c r="BA265" i="5"/>
  <c r="BA264" i="5"/>
  <c r="BA263" i="5"/>
  <c r="BI267" i="5"/>
  <c r="BI265" i="5"/>
  <c r="BI266" i="5"/>
  <c r="BI264" i="5"/>
  <c r="BI263" i="5"/>
  <c r="S184" i="5"/>
  <c r="R201" i="5"/>
  <c r="R199" i="5"/>
  <c r="Z202" i="5"/>
  <c r="Z200" i="5"/>
  <c r="AH202" i="5"/>
  <c r="AH200" i="5"/>
  <c r="AH201" i="5"/>
  <c r="AH199" i="5"/>
  <c r="AP202" i="5"/>
  <c r="AP201" i="5"/>
  <c r="AX202" i="5"/>
  <c r="AX199" i="5"/>
  <c r="BF202" i="5"/>
  <c r="BF200" i="5"/>
  <c r="BN202" i="5"/>
  <c r="BN200" i="5"/>
  <c r="BN201" i="5"/>
  <c r="BN199" i="5"/>
  <c r="AJ242" i="5"/>
  <c r="AJ241" i="5"/>
  <c r="M286" i="5"/>
  <c r="M287" i="5"/>
  <c r="M289" i="5"/>
  <c r="M288" i="5"/>
  <c r="M285" i="5"/>
  <c r="U285" i="5"/>
  <c r="U286" i="5"/>
  <c r="U287" i="5"/>
  <c r="AC285" i="5"/>
  <c r="AC287" i="5"/>
  <c r="AC288" i="5"/>
  <c r="AC289" i="5"/>
  <c r="AK287" i="5"/>
  <c r="AK289" i="5"/>
  <c r="AK288" i="5"/>
  <c r="AK285" i="5"/>
  <c r="AK286" i="5"/>
  <c r="AS286" i="5"/>
  <c r="AS287" i="5"/>
  <c r="AS289" i="5"/>
  <c r="AS288" i="5"/>
  <c r="AS285" i="5"/>
  <c r="BA286" i="5"/>
  <c r="BA287" i="5"/>
  <c r="BA285" i="5"/>
  <c r="BA288" i="5"/>
  <c r="BA289" i="5"/>
  <c r="BI287" i="5"/>
  <c r="BI288" i="5"/>
  <c r="BI285" i="5"/>
  <c r="BI289" i="5"/>
  <c r="BI286" i="5"/>
  <c r="AE101" i="5"/>
  <c r="AY105" i="5"/>
  <c r="AK124" i="5"/>
  <c r="AS128" i="5"/>
  <c r="L136" i="5"/>
  <c r="T136" i="5"/>
  <c r="AB136" i="5"/>
  <c r="AJ136" i="5"/>
  <c r="AR136" i="5"/>
  <c r="AZ136" i="5"/>
  <c r="BH136" i="5"/>
  <c r="W140" i="5"/>
  <c r="BC140" i="5"/>
  <c r="M142" i="5"/>
  <c r="AC142" i="5"/>
  <c r="AS142" i="5"/>
  <c r="BI142" i="5"/>
  <c r="O144" i="5"/>
  <c r="P156" i="5"/>
  <c r="N161" i="5"/>
  <c r="AT161" i="5"/>
  <c r="G162" i="5"/>
  <c r="W162" i="5"/>
  <c r="AM162" i="5"/>
  <c r="BC162" i="5"/>
  <c r="G163" i="5"/>
  <c r="AM163" i="5"/>
  <c r="N165" i="5"/>
  <c r="AT165" i="5"/>
  <c r="W179" i="5"/>
  <c r="W180" i="5"/>
  <c r="AE179" i="5"/>
  <c r="AE180" i="5"/>
  <c r="AM179" i="5"/>
  <c r="AM180" i="5"/>
  <c r="AU179" i="5"/>
  <c r="AU180" i="5"/>
  <c r="BC179" i="5"/>
  <c r="BC180" i="5"/>
  <c r="BK179" i="5"/>
  <c r="BK180" i="5"/>
  <c r="H176" i="5"/>
  <c r="P176" i="5"/>
  <c r="X176" i="5"/>
  <c r="AF176" i="5"/>
  <c r="AN176" i="5"/>
  <c r="AV176" i="5"/>
  <c r="BD176" i="5"/>
  <c r="BL176" i="5"/>
  <c r="I177" i="5"/>
  <c r="Q177" i="5"/>
  <c r="AA177" i="5"/>
  <c r="AV177" i="5"/>
  <c r="BG177" i="5"/>
  <c r="G178" i="5"/>
  <c r="AB178" i="5"/>
  <c r="AM178" i="5"/>
  <c r="AW178" i="5"/>
  <c r="BH178" i="5"/>
  <c r="H179" i="5"/>
  <c r="AC179" i="5"/>
  <c r="AN179" i="5"/>
  <c r="BI179" i="5"/>
  <c r="G180" i="5"/>
  <c r="U180" i="5"/>
  <c r="AK180" i="5"/>
  <c r="BA180" i="5"/>
  <c r="R194" i="5"/>
  <c r="R192" i="5"/>
  <c r="Z194" i="5"/>
  <c r="Z193" i="5"/>
  <c r="AH194" i="5"/>
  <c r="AH193" i="5"/>
  <c r="AH192" i="5"/>
  <c r="AX194" i="5"/>
  <c r="AX192" i="5"/>
  <c r="BF194" i="5"/>
  <c r="BF193" i="5"/>
  <c r="BN194" i="5"/>
  <c r="BN193" i="5"/>
  <c r="BN192" i="5"/>
  <c r="J199" i="5"/>
  <c r="AP199" i="5"/>
  <c r="K216" i="5"/>
  <c r="K212" i="5"/>
  <c r="S216" i="5"/>
  <c r="S212" i="5"/>
  <c r="AA216" i="5"/>
  <c r="AA212" i="5"/>
  <c r="AQ216" i="5"/>
  <c r="AQ212" i="5"/>
  <c r="AY216" i="5"/>
  <c r="AY212" i="5"/>
  <c r="BG216" i="5"/>
  <c r="BG212" i="5"/>
  <c r="AE234" i="5"/>
  <c r="BA266" i="5"/>
  <c r="U288" i="5"/>
  <c r="H178" i="5"/>
  <c r="AN178" i="5"/>
  <c r="L214" i="5"/>
  <c r="L213" i="5"/>
  <c r="AJ214" i="5"/>
  <c r="AJ213" i="5"/>
  <c r="AR214" i="5"/>
  <c r="AR213" i="5"/>
  <c r="K118" i="5"/>
  <c r="BN125" i="5"/>
  <c r="AE140" i="5"/>
  <c r="BK140" i="5"/>
  <c r="AE144" i="5"/>
  <c r="K162" i="5"/>
  <c r="AA162" i="5"/>
  <c r="AQ162" i="5"/>
  <c r="BG162" i="5"/>
  <c r="O163" i="5"/>
  <c r="AU163" i="5"/>
  <c r="AN177" i="5"/>
  <c r="T178" i="5"/>
  <c r="AO178" i="5"/>
  <c r="AZ178" i="5"/>
  <c r="U179" i="5"/>
  <c r="AF179" i="5"/>
  <c r="BA179" i="5"/>
  <c r="BL179" i="5"/>
  <c r="Y180" i="5"/>
  <c r="AO180" i="5"/>
  <c r="BE180" i="5"/>
  <c r="K188" i="5"/>
  <c r="K184" i="5"/>
  <c r="AA188" i="5"/>
  <c r="AA184" i="5"/>
  <c r="AQ188" i="5"/>
  <c r="AQ184" i="5"/>
  <c r="BG188" i="5"/>
  <c r="BG184" i="5"/>
  <c r="R200" i="5"/>
  <c r="R206" i="5"/>
  <c r="T213" i="5"/>
  <c r="O235" i="5"/>
  <c r="O234" i="5"/>
  <c r="W235" i="5"/>
  <c r="W234" i="5"/>
  <c r="AU235" i="5"/>
  <c r="AU234" i="5"/>
  <c r="BC237" i="5"/>
  <c r="BC234" i="5"/>
  <c r="J297" i="5"/>
  <c r="J293" i="5"/>
  <c r="J294" i="5"/>
  <c r="J296" i="5"/>
  <c r="J295" i="5"/>
  <c r="R297" i="5"/>
  <c r="R293" i="5"/>
  <c r="R294" i="5"/>
  <c r="R296" i="5"/>
  <c r="R295" i="5"/>
  <c r="Z297" i="5"/>
  <c r="Z293" i="5"/>
  <c r="Z294" i="5"/>
  <c r="Z296" i="5"/>
  <c r="Z295" i="5"/>
  <c r="AH297" i="5"/>
  <c r="AH293" i="5"/>
  <c r="AH294" i="5"/>
  <c r="AH296" i="5"/>
  <c r="AH295" i="5"/>
  <c r="AP297" i="5"/>
  <c r="AP293" i="5"/>
  <c r="AP294" i="5"/>
  <c r="AP296" i="5"/>
  <c r="AP295" i="5"/>
  <c r="AX297" i="5"/>
  <c r="AX293" i="5"/>
  <c r="AX294" i="5"/>
  <c r="AX296" i="5"/>
  <c r="AX295" i="5"/>
  <c r="BF297" i="5"/>
  <c r="BF293" i="5"/>
  <c r="BF294" i="5"/>
  <c r="BF295" i="5"/>
  <c r="BF296" i="5"/>
  <c r="BN297" i="5"/>
  <c r="BN293" i="5"/>
  <c r="BN294" i="5"/>
  <c r="BN296" i="5"/>
  <c r="BN295" i="5"/>
  <c r="O184" i="5"/>
  <c r="AE184" i="5"/>
  <c r="AU184" i="5"/>
  <c r="BK184" i="5"/>
  <c r="Q186" i="5"/>
  <c r="AW186" i="5"/>
  <c r="Y191" i="5"/>
  <c r="BE191" i="5"/>
  <c r="M192" i="5"/>
  <c r="AC192" i="5"/>
  <c r="AS192" i="5"/>
  <c r="BI192" i="5"/>
  <c r="N193" i="5"/>
  <c r="AT193" i="5"/>
  <c r="AG195" i="5"/>
  <c r="BM195" i="5"/>
  <c r="Y198" i="5"/>
  <c r="BE198" i="5"/>
  <c r="M199" i="5"/>
  <c r="AC199" i="5"/>
  <c r="AS199" i="5"/>
  <c r="BI199" i="5"/>
  <c r="N200" i="5"/>
  <c r="AT200" i="5"/>
  <c r="Y201" i="5"/>
  <c r="BE201" i="5"/>
  <c r="V202" i="5"/>
  <c r="BM207" i="5"/>
  <c r="X213" i="5"/>
  <c r="BD213" i="5"/>
  <c r="J233" i="5"/>
  <c r="AP233" i="5"/>
  <c r="AI234" i="5"/>
  <c r="R237" i="5"/>
  <c r="AR241" i="5"/>
  <c r="O244" i="5"/>
  <c r="AU244" i="5"/>
  <c r="M249" i="5"/>
  <c r="U249" i="5"/>
  <c r="AC249" i="5"/>
  <c r="AK249" i="5"/>
  <c r="AS249" i="5"/>
  <c r="BA249" i="5"/>
  <c r="BI249" i="5"/>
  <c r="F250" i="5"/>
  <c r="N250" i="5"/>
  <c r="V250" i="5"/>
  <c r="AD250" i="5"/>
  <c r="AL250" i="5"/>
  <c r="AT250" i="5"/>
  <c r="BB250" i="5"/>
  <c r="BJ250" i="5"/>
  <c r="H252" i="5"/>
  <c r="P252" i="5"/>
  <c r="X252" i="5"/>
  <c r="AF252" i="5"/>
  <c r="AN252" i="5"/>
  <c r="AV252" i="5"/>
  <c r="BD252" i="5"/>
  <c r="BL252" i="5"/>
  <c r="F256" i="5"/>
  <c r="N256" i="5"/>
  <c r="V256" i="5"/>
  <c r="AD256" i="5"/>
  <c r="AL256" i="5"/>
  <c r="AT256" i="5"/>
  <c r="BB256" i="5"/>
  <c r="BJ256" i="5"/>
  <c r="G257" i="5"/>
  <c r="O257" i="5"/>
  <c r="W257" i="5"/>
  <c r="AE257" i="5"/>
  <c r="AM257" i="5"/>
  <c r="AU257" i="5"/>
  <c r="BC257" i="5"/>
  <c r="BK257" i="5"/>
  <c r="H258" i="5"/>
  <c r="P258" i="5"/>
  <c r="X258" i="5"/>
  <c r="AF258" i="5"/>
  <c r="AN258" i="5"/>
  <c r="AV258" i="5"/>
  <c r="BD258" i="5"/>
  <c r="BL258" i="5"/>
  <c r="I259" i="5"/>
  <c r="Q259" i="5"/>
  <c r="Y259" i="5"/>
  <c r="AO259" i="5"/>
  <c r="AY259" i="5"/>
  <c r="BI259" i="5"/>
  <c r="AD260" i="5"/>
  <c r="BJ260" i="5"/>
  <c r="BH265" i="5"/>
  <c r="H266" i="5"/>
  <c r="M270" i="5"/>
  <c r="M271" i="5"/>
  <c r="M272" i="5"/>
  <c r="M274" i="5"/>
  <c r="U270" i="5"/>
  <c r="U271" i="5"/>
  <c r="U272" i="5"/>
  <c r="U274" i="5"/>
  <c r="AC270" i="5"/>
  <c r="AC271" i="5"/>
  <c r="AC272" i="5"/>
  <c r="AC274" i="5"/>
  <c r="AK270" i="5"/>
  <c r="AK271" i="5"/>
  <c r="AK272" i="5"/>
  <c r="AK274" i="5"/>
  <c r="AS270" i="5"/>
  <c r="AS271" i="5"/>
  <c r="AS272" i="5"/>
  <c r="AS274" i="5"/>
  <c r="BA270" i="5"/>
  <c r="BA271" i="5"/>
  <c r="BA272" i="5"/>
  <c r="BA274" i="5"/>
  <c r="BI270" i="5"/>
  <c r="BI271" i="5"/>
  <c r="BI272" i="5"/>
  <c r="BI274" i="5"/>
  <c r="I280" i="5"/>
  <c r="I277" i="5"/>
  <c r="I278" i="5"/>
  <c r="I279" i="5"/>
  <c r="I281" i="5"/>
  <c r="Q280" i="5"/>
  <c r="Q277" i="5"/>
  <c r="Q278" i="5"/>
  <c r="Q279" i="5"/>
  <c r="Y280" i="5"/>
  <c r="Y277" i="5"/>
  <c r="Y278" i="5"/>
  <c r="Y279" i="5"/>
  <c r="Y281" i="5"/>
  <c r="AG280" i="5"/>
  <c r="AG277" i="5"/>
  <c r="AG278" i="5"/>
  <c r="AG279" i="5"/>
  <c r="AO280" i="5"/>
  <c r="AO281" i="5"/>
  <c r="AO277" i="5"/>
  <c r="AO278" i="5"/>
  <c r="AO279" i="5"/>
  <c r="AW280" i="5"/>
  <c r="AW277" i="5"/>
  <c r="AW281" i="5"/>
  <c r="AW278" i="5"/>
  <c r="AW279" i="5"/>
  <c r="BE280" i="5"/>
  <c r="BE277" i="5"/>
  <c r="BE278" i="5"/>
  <c r="BE281" i="5"/>
  <c r="BE279" i="5"/>
  <c r="BM280" i="5"/>
  <c r="BM277" i="5"/>
  <c r="BM278" i="5"/>
  <c r="BM279" i="5"/>
  <c r="BM281" i="5"/>
  <c r="BI278" i="5"/>
  <c r="BJ259" i="5"/>
  <c r="L295" i="5"/>
  <c r="L296" i="5"/>
  <c r="L294" i="5"/>
  <c r="L297" i="5"/>
  <c r="T295" i="5"/>
  <c r="T296" i="5"/>
  <c r="T293" i="5"/>
  <c r="T294" i="5"/>
  <c r="T297" i="5"/>
  <c r="AB295" i="5"/>
  <c r="AB296" i="5"/>
  <c r="AB297" i="5"/>
  <c r="AB293" i="5"/>
  <c r="AJ295" i="5"/>
  <c r="AJ296" i="5"/>
  <c r="AJ293" i="5"/>
  <c r="AJ294" i="5"/>
  <c r="AJ297" i="5"/>
  <c r="AR295" i="5"/>
  <c r="AR296" i="5"/>
  <c r="AR293" i="5"/>
  <c r="AZ295" i="5"/>
  <c r="AZ296" i="5"/>
  <c r="AZ297" i="5"/>
  <c r="AZ294" i="5"/>
  <c r="AZ293" i="5"/>
  <c r="BH295" i="5"/>
  <c r="BH296" i="5"/>
  <c r="BH297" i="5"/>
  <c r="BH293" i="5"/>
  <c r="AB294" i="5"/>
  <c r="AZ241" i="5"/>
  <c r="V260" i="5"/>
  <c r="BB260" i="5"/>
  <c r="AF263" i="5"/>
  <c r="AF266" i="5"/>
  <c r="AN263" i="5"/>
  <c r="AN266" i="5"/>
  <c r="AV263" i="5"/>
  <c r="AV266" i="5"/>
  <c r="BD263" i="5"/>
  <c r="BD266" i="5"/>
  <c r="BL263" i="5"/>
  <c r="BL266" i="5"/>
  <c r="AN267" i="5"/>
  <c r="G272" i="5"/>
  <c r="G273" i="5"/>
  <c r="G274" i="5"/>
  <c r="G270" i="5"/>
  <c r="O272" i="5"/>
  <c r="O273" i="5"/>
  <c r="O274" i="5"/>
  <c r="O270" i="5"/>
  <c r="W272" i="5"/>
  <c r="W273" i="5"/>
  <c r="W274" i="5"/>
  <c r="W270" i="5"/>
  <c r="AE272" i="5"/>
  <c r="AE273" i="5"/>
  <c r="AE274" i="5"/>
  <c r="AE270" i="5"/>
  <c r="AM272" i="5"/>
  <c r="AM273" i="5"/>
  <c r="AM274" i="5"/>
  <c r="AM270" i="5"/>
  <c r="AU272" i="5"/>
  <c r="AU273" i="5"/>
  <c r="AU274" i="5"/>
  <c r="AU270" i="5"/>
  <c r="BC272" i="5"/>
  <c r="BC273" i="5"/>
  <c r="BC274" i="5"/>
  <c r="BC270" i="5"/>
  <c r="BK272" i="5"/>
  <c r="BK273" i="5"/>
  <c r="BK274" i="5"/>
  <c r="BK270" i="5"/>
  <c r="G271" i="5"/>
  <c r="W271" i="5"/>
  <c r="AM271" i="5"/>
  <c r="BC271" i="5"/>
  <c r="K279" i="5"/>
  <c r="K280" i="5"/>
  <c r="K281" i="5"/>
  <c r="K277" i="5"/>
  <c r="S279" i="5"/>
  <c r="S280" i="5"/>
  <c r="S281" i="5"/>
  <c r="S277" i="5"/>
  <c r="AA279" i="5"/>
  <c r="AA280" i="5"/>
  <c r="AA277" i="5"/>
  <c r="AI279" i="5"/>
  <c r="AI281" i="5"/>
  <c r="AI277" i="5"/>
  <c r="AQ279" i="5"/>
  <c r="AQ280" i="5"/>
  <c r="AQ277" i="5"/>
  <c r="AY281" i="5"/>
  <c r="AY279" i="5"/>
  <c r="AY277" i="5"/>
  <c r="BG280" i="5"/>
  <c r="BG279" i="5"/>
  <c r="BG281" i="5"/>
  <c r="BG277" i="5"/>
  <c r="G212" i="5"/>
  <c r="G240" i="5"/>
  <c r="AS242" i="5"/>
  <c r="H249" i="5"/>
  <c r="P249" i="5"/>
  <c r="X249" i="5"/>
  <c r="AF249" i="5"/>
  <c r="AN249" i="5"/>
  <c r="AV249" i="5"/>
  <c r="BD249" i="5"/>
  <c r="BL249" i="5"/>
  <c r="I250" i="5"/>
  <c r="Q250" i="5"/>
  <c r="Y250" i="5"/>
  <c r="AG250" i="5"/>
  <c r="AO250" i="5"/>
  <c r="AW250" i="5"/>
  <c r="BE250" i="5"/>
  <c r="BM250" i="5"/>
  <c r="K252" i="5"/>
  <c r="S252" i="5"/>
  <c r="AA252" i="5"/>
  <c r="AI252" i="5"/>
  <c r="AQ252" i="5"/>
  <c r="AY252" i="5"/>
  <c r="BG252" i="5"/>
  <c r="J257" i="5"/>
  <c r="R257" i="5"/>
  <c r="Z257" i="5"/>
  <c r="AH257" i="5"/>
  <c r="AP257" i="5"/>
  <c r="AX257" i="5"/>
  <c r="BF257" i="5"/>
  <c r="BN257" i="5"/>
  <c r="K258" i="5"/>
  <c r="S258" i="5"/>
  <c r="AA258" i="5"/>
  <c r="AI258" i="5"/>
  <c r="AQ258" i="5"/>
  <c r="AY258" i="5"/>
  <c r="BG258" i="5"/>
  <c r="AS259" i="5"/>
  <c r="BB259" i="5"/>
  <c r="M260" i="5"/>
  <c r="W260" i="5"/>
  <c r="AH260" i="5"/>
  <c r="AS260" i="5"/>
  <c r="BC260" i="5"/>
  <c r="BN260" i="5"/>
  <c r="I264" i="5"/>
  <c r="I267" i="5"/>
  <c r="Q264" i="5"/>
  <c r="Q267" i="5"/>
  <c r="Y264" i="5"/>
  <c r="Y267" i="5"/>
  <c r="AG264" i="5"/>
  <c r="AG267" i="5"/>
  <c r="AO264" i="5"/>
  <c r="AO267" i="5"/>
  <c r="AW264" i="5"/>
  <c r="AW267" i="5"/>
  <c r="BE264" i="5"/>
  <c r="BE267" i="5"/>
  <c r="BM264" i="5"/>
  <c r="BM267" i="5"/>
  <c r="L263" i="5"/>
  <c r="AG263" i="5"/>
  <c r="AR263" i="5"/>
  <c r="BM263" i="5"/>
  <c r="K264" i="5"/>
  <c r="AF264" i="5"/>
  <c r="AQ264" i="5"/>
  <c r="BL264" i="5"/>
  <c r="V265" i="5"/>
  <c r="AF265" i="5"/>
  <c r="BB265" i="5"/>
  <c r="BL265" i="5"/>
  <c r="L266" i="5"/>
  <c r="H267" i="5"/>
  <c r="X267" i="5"/>
  <c r="BL267" i="5"/>
  <c r="S278" i="5"/>
  <c r="AI278" i="5"/>
  <c r="AY278" i="5"/>
  <c r="BH294" i="5"/>
  <c r="G184" i="5"/>
  <c r="W184" i="5"/>
  <c r="AM184" i="5"/>
  <c r="BC184" i="5"/>
  <c r="AG186" i="5"/>
  <c r="BM186" i="5"/>
  <c r="I191" i="5"/>
  <c r="AO191" i="5"/>
  <c r="U192" i="5"/>
  <c r="AK192" i="5"/>
  <c r="BA192" i="5"/>
  <c r="AD193" i="5"/>
  <c r="BJ193" i="5"/>
  <c r="Q195" i="5"/>
  <c r="AW195" i="5"/>
  <c r="I198" i="5"/>
  <c r="AO198" i="5"/>
  <c r="U199" i="5"/>
  <c r="AK199" i="5"/>
  <c r="BA199" i="5"/>
  <c r="AD200" i="5"/>
  <c r="BJ200" i="5"/>
  <c r="AO201" i="5"/>
  <c r="M205" i="5"/>
  <c r="H213" i="5"/>
  <c r="AN213" i="5"/>
  <c r="Z233" i="5"/>
  <c r="BF233" i="5"/>
  <c r="S234" i="5"/>
  <c r="AY234" i="5"/>
  <c r="AZ235" i="5"/>
  <c r="AI237" i="5"/>
  <c r="BH241" i="5"/>
  <c r="AE244" i="5"/>
  <c r="BK244" i="5"/>
  <c r="I249" i="5"/>
  <c r="Q249" i="5"/>
  <c r="Y249" i="5"/>
  <c r="AG249" i="5"/>
  <c r="AO249" i="5"/>
  <c r="AW249" i="5"/>
  <c r="BE249" i="5"/>
  <c r="BM249" i="5"/>
  <c r="Z256" i="5"/>
  <c r="AP256" i="5"/>
  <c r="AX256" i="5"/>
  <c r="BF256" i="5"/>
  <c r="BN256" i="5"/>
  <c r="K257" i="5"/>
  <c r="S257" i="5"/>
  <c r="AA257" i="5"/>
  <c r="AI257" i="5"/>
  <c r="AQ257" i="5"/>
  <c r="AY257" i="5"/>
  <c r="BG257" i="5"/>
  <c r="M259" i="5"/>
  <c r="U259" i="5"/>
  <c r="AC259" i="5"/>
  <c r="AK259" i="5"/>
  <c r="AT259" i="5"/>
  <c r="BD259" i="5"/>
  <c r="N260" i="5"/>
  <c r="AT260" i="5"/>
  <c r="BE260" i="5"/>
  <c r="AG265" i="5"/>
  <c r="BM265" i="5"/>
  <c r="X266" i="5"/>
  <c r="AJ266" i="5"/>
  <c r="AW266" i="5"/>
  <c r="AT267" i="5"/>
  <c r="I274" i="5"/>
  <c r="I270" i="5"/>
  <c r="I272" i="5"/>
  <c r="Q274" i="5"/>
  <c r="Q270" i="5"/>
  <c r="Q272" i="5"/>
  <c r="Y274" i="5"/>
  <c r="Y270" i="5"/>
  <c r="Y272" i="5"/>
  <c r="AG274" i="5"/>
  <c r="AG270" i="5"/>
  <c r="AG272" i="5"/>
  <c r="AO274" i="5"/>
  <c r="AO270" i="5"/>
  <c r="AO272" i="5"/>
  <c r="AW274" i="5"/>
  <c r="AW270" i="5"/>
  <c r="AW272" i="5"/>
  <c r="BE274" i="5"/>
  <c r="BE270" i="5"/>
  <c r="BE272" i="5"/>
  <c r="BM274" i="5"/>
  <c r="BM270" i="5"/>
  <c r="BM272" i="5"/>
  <c r="M280" i="5"/>
  <c r="M281" i="5"/>
  <c r="M277" i="5"/>
  <c r="M279" i="5"/>
  <c r="U280" i="5"/>
  <c r="U281" i="5"/>
  <c r="U277" i="5"/>
  <c r="U279" i="5"/>
  <c r="AC280" i="5"/>
  <c r="AC281" i="5"/>
  <c r="AC277" i="5"/>
  <c r="AC279" i="5"/>
  <c r="AK280" i="5"/>
  <c r="AK281" i="5"/>
  <c r="AK277" i="5"/>
  <c r="AK279" i="5"/>
  <c r="AS280" i="5"/>
  <c r="AS277" i="5"/>
  <c r="AS279" i="5"/>
  <c r="BA277" i="5"/>
  <c r="BA281" i="5"/>
  <c r="BA279" i="5"/>
  <c r="BI277" i="5"/>
  <c r="BI280" i="5"/>
  <c r="BI279" i="5"/>
  <c r="U278" i="5"/>
  <c r="AK278" i="5"/>
  <c r="BA278" i="5"/>
  <c r="AY280" i="5"/>
  <c r="AA281" i="5"/>
  <c r="F192" i="5"/>
  <c r="V192" i="5"/>
  <c r="AL192" i="5"/>
  <c r="BB192" i="5"/>
  <c r="F199" i="5"/>
  <c r="V199" i="5"/>
  <c r="AL199" i="5"/>
  <c r="BB199" i="5"/>
  <c r="O212" i="5"/>
  <c r="AU212" i="5"/>
  <c r="O240" i="5"/>
  <c r="AU240" i="5"/>
  <c r="BL241" i="5"/>
  <c r="BA242" i="5"/>
  <c r="M252" i="5"/>
  <c r="U252" i="5"/>
  <c r="AC252" i="5"/>
  <c r="AK252" i="5"/>
  <c r="AS252" i="5"/>
  <c r="BA252" i="5"/>
  <c r="BI252" i="5"/>
  <c r="K256" i="5"/>
  <c r="S256" i="5"/>
  <c r="AA256" i="5"/>
  <c r="AI256" i="5"/>
  <c r="AQ256" i="5"/>
  <c r="AY256" i="5"/>
  <c r="BG256" i="5"/>
  <c r="AK258" i="5"/>
  <c r="F259" i="5"/>
  <c r="N259" i="5"/>
  <c r="V259" i="5"/>
  <c r="AD259" i="5"/>
  <c r="AL259" i="5"/>
  <c r="AU259" i="5"/>
  <c r="O260" i="5"/>
  <c r="BF260" i="5"/>
  <c r="K266" i="5"/>
  <c r="K267" i="5"/>
  <c r="K263" i="5"/>
  <c r="S266" i="5"/>
  <c r="S267" i="5"/>
  <c r="S263" i="5"/>
  <c r="AA266" i="5"/>
  <c r="AA267" i="5"/>
  <c r="AA263" i="5"/>
  <c r="AI266" i="5"/>
  <c r="AI267" i="5"/>
  <c r="AI263" i="5"/>
  <c r="AQ266" i="5"/>
  <c r="AQ267" i="5"/>
  <c r="AQ263" i="5"/>
  <c r="AY266" i="5"/>
  <c r="AY267" i="5"/>
  <c r="AY263" i="5"/>
  <c r="BG266" i="5"/>
  <c r="BG267" i="5"/>
  <c r="BG263" i="5"/>
  <c r="Y263" i="5"/>
  <c r="BE263" i="5"/>
  <c r="X264" i="5"/>
  <c r="AI264" i="5"/>
  <c r="BD264" i="5"/>
  <c r="N265" i="5"/>
  <c r="X265" i="5"/>
  <c r="AI265" i="5"/>
  <c r="BD265" i="5"/>
  <c r="Y266" i="5"/>
  <c r="AV267" i="5"/>
  <c r="AG281" i="5"/>
  <c r="K288" i="5"/>
  <c r="K289" i="5"/>
  <c r="K285" i="5"/>
  <c r="K286" i="5"/>
  <c r="K287" i="5"/>
  <c r="S288" i="5"/>
  <c r="S289" i="5"/>
  <c r="S285" i="5"/>
  <c r="S287" i="5"/>
  <c r="AA288" i="5"/>
  <c r="AA289" i="5"/>
  <c r="AA287" i="5"/>
  <c r="AA285" i="5"/>
  <c r="AI288" i="5"/>
  <c r="AI289" i="5"/>
  <c r="AI286" i="5"/>
  <c r="AI287" i="5"/>
  <c r="AI285" i="5"/>
  <c r="AQ288" i="5"/>
  <c r="AQ289" i="5"/>
  <c r="AQ286" i="5"/>
  <c r="AQ287" i="5"/>
  <c r="AY288" i="5"/>
  <c r="AY289" i="5"/>
  <c r="AY287" i="5"/>
  <c r="AY285" i="5"/>
  <c r="BG288" i="5"/>
  <c r="BG289" i="5"/>
  <c r="BG287" i="5"/>
  <c r="I186" i="5"/>
  <c r="F193" i="5"/>
  <c r="AL193" i="5"/>
  <c r="F200" i="5"/>
  <c r="AL200" i="5"/>
  <c r="F202" i="5"/>
  <c r="P213" i="5"/>
  <c r="AV213" i="5"/>
  <c r="AA234" i="5"/>
  <c r="BG234" i="5"/>
  <c r="BH235" i="5"/>
  <c r="AY237" i="5"/>
  <c r="G244" i="5"/>
  <c r="AM244" i="5"/>
  <c r="F258" i="5"/>
  <c r="AL258" i="5"/>
  <c r="AV259" i="5"/>
  <c r="BG259" i="5"/>
  <c r="L267" i="5"/>
  <c r="L264" i="5"/>
  <c r="T267" i="5"/>
  <c r="T264" i="5"/>
  <c r="AB267" i="5"/>
  <c r="AB264" i="5"/>
  <c r="AJ267" i="5"/>
  <c r="AJ264" i="5"/>
  <c r="AR267" i="5"/>
  <c r="AR264" i="5"/>
  <c r="AZ267" i="5"/>
  <c r="AZ264" i="5"/>
  <c r="BH267" i="5"/>
  <c r="BH264" i="5"/>
  <c r="Y265" i="5"/>
  <c r="AJ265" i="5"/>
  <c r="BE265" i="5"/>
  <c r="P266" i="5"/>
  <c r="AZ266" i="5"/>
  <c r="BM266" i="5"/>
  <c r="N267" i="5"/>
  <c r="AD267" i="5"/>
  <c r="O271" i="5"/>
  <c r="AE271" i="5"/>
  <c r="AU271" i="5"/>
  <c r="BK271" i="5"/>
  <c r="AA286" i="5"/>
  <c r="AY286" i="5"/>
  <c r="L293" i="5"/>
  <c r="AR294" i="5"/>
  <c r="AR297" i="5"/>
  <c r="H271" i="5"/>
  <c r="P271" i="5"/>
  <c r="X271" i="5"/>
  <c r="AF271" i="5"/>
  <c r="AN271" i="5"/>
  <c r="AV271" i="5"/>
  <c r="BD271" i="5"/>
  <c r="BL271" i="5"/>
  <c r="J273" i="5"/>
  <c r="R273" i="5"/>
  <c r="Z273" i="5"/>
  <c r="AH273" i="5"/>
  <c r="AP273" i="5"/>
  <c r="AX273" i="5"/>
  <c r="BF273" i="5"/>
  <c r="BN273" i="5"/>
  <c r="L278" i="5"/>
  <c r="T278" i="5"/>
  <c r="AB278" i="5"/>
  <c r="AJ278" i="5"/>
  <c r="AR278" i="5"/>
  <c r="AZ278" i="5"/>
  <c r="BH278" i="5"/>
  <c r="F280" i="5"/>
  <c r="X280" i="5"/>
  <c r="AH280" i="5"/>
  <c r="P281" i="5"/>
  <c r="BJ281" i="5"/>
  <c r="N285" i="5"/>
  <c r="AP285" i="5"/>
  <c r="BH285" i="5"/>
  <c r="F286" i="5"/>
  <c r="R286" i="5"/>
  <c r="AB286" i="5"/>
  <c r="AL286" i="5"/>
  <c r="AX286" i="5"/>
  <c r="BH286" i="5"/>
  <c r="H288" i="5"/>
  <c r="T288" i="5"/>
  <c r="AD288" i="5"/>
  <c r="AN288" i="5"/>
  <c r="AZ288" i="5"/>
  <c r="BJ288" i="5"/>
  <c r="AD289" i="5"/>
  <c r="BJ289" i="5"/>
  <c r="K294" i="5"/>
  <c r="K295" i="5"/>
  <c r="S294" i="5"/>
  <c r="S295" i="5"/>
  <c r="AA294" i="5"/>
  <c r="AA295" i="5"/>
  <c r="AI294" i="5"/>
  <c r="AI295" i="5"/>
  <c r="AQ294" i="5"/>
  <c r="AQ295" i="5"/>
  <c r="AY294" i="5"/>
  <c r="AY295" i="5"/>
  <c r="BG294" i="5"/>
  <c r="BG295" i="5"/>
  <c r="V293" i="5"/>
  <c r="BG293" i="5"/>
  <c r="O294" i="5"/>
  <c r="BK295" i="5"/>
  <c r="BG296" i="5"/>
  <c r="BG297" i="5"/>
  <c r="F300" i="5"/>
  <c r="F304" i="5"/>
  <c r="F301" i="5"/>
  <c r="L273" i="5"/>
  <c r="T273" i="5"/>
  <c r="AB273" i="5"/>
  <c r="AJ273" i="5"/>
  <c r="AR273" i="5"/>
  <c r="AZ273" i="5"/>
  <c r="BH273" i="5"/>
  <c r="N278" i="5"/>
  <c r="V278" i="5"/>
  <c r="AD278" i="5"/>
  <c r="AL278" i="5"/>
  <c r="AT278" i="5"/>
  <c r="BB278" i="5"/>
  <c r="H280" i="5"/>
  <c r="BL281" i="5"/>
  <c r="BJ285" i="5"/>
  <c r="J286" i="5"/>
  <c r="AD286" i="5"/>
  <c r="AP286" i="5"/>
  <c r="V288" i="5"/>
  <c r="AF288" i="5"/>
  <c r="BB288" i="5"/>
  <c r="BL288" i="5"/>
  <c r="V289" i="5"/>
  <c r="BB289" i="5"/>
  <c r="M296" i="5"/>
  <c r="M297" i="5"/>
  <c r="U294" i="5"/>
  <c r="U296" i="5"/>
  <c r="U297" i="5"/>
  <c r="AC294" i="5"/>
  <c r="AC296" i="5"/>
  <c r="AC297" i="5"/>
  <c r="AK294" i="5"/>
  <c r="AK296" i="5"/>
  <c r="AK297" i="5"/>
  <c r="AS294" i="5"/>
  <c r="AS296" i="5"/>
  <c r="AS297" i="5"/>
  <c r="BA294" i="5"/>
  <c r="BA296" i="5"/>
  <c r="BA297" i="5"/>
  <c r="BI294" i="5"/>
  <c r="BI296" i="5"/>
  <c r="BI297" i="5"/>
  <c r="O293" i="5"/>
  <c r="BI293" i="5"/>
  <c r="G294" i="5"/>
  <c r="O295" i="5"/>
  <c r="BA295" i="5"/>
  <c r="F295" i="5"/>
  <c r="F297" i="5"/>
  <c r="N295" i="5"/>
  <c r="N297" i="5"/>
  <c r="V295" i="5"/>
  <c r="V297" i="5"/>
  <c r="AD295" i="5"/>
  <c r="AD297" i="5"/>
  <c r="AL295" i="5"/>
  <c r="AL297" i="5"/>
  <c r="AT295" i="5"/>
  <c r="AT297" i="5"/>
  <c r="BB295" i="5"/>
  <c r="BB297" i="5"/>
  <c r="BJ295" i="5"/>
  <c r="BJ297" i="5"/>
  <c r="BJ293" i="5"/>
  <c r="N296" i="5"/>
  <c r="L271" i="5"/>
  <c r="T271" i="5"/>
  <c r="AB271" i="5"/>
  <c r="AJ271" i="5"/>
  <c r="AR271" i="5"/>
  <c r="AZ271" i="5"/>
  <c r="BH271" i="5"/>
  <c r="H278" i="5"/>
  <c r="P278" i="5"/>
  <c r="X278" i="5"/>
  <c r="AF278" i="5"/>
  <c r="AN278" i="5"/>
  <c r="AV278" i="5"/>
  <c r="BD278" i="5"/>
  <c r="BL278" i="5"/>
  <c r="BD280" i="5"/>
  <c r="L281" i="5"/>
  <c r="AD281" i="5"/>
  <c r="AV281" i="5"/>
  <c r="H285" i="5"/>
  <c r="H286" i="5"/>
  <c r="P285" i="5"/>
  <c r="P286" i="5"/>
  <c r="X285" i="5"/>
  <c r="X286" i="5"/>
  <c r="AF285" i="5"/>
  <c r="AF286" i="5"/>
  <c r="AN285" i="5"/>
  <c r="AN286" i="5"/>
  <c r="AV285" i="5"/>
  <c r="AV286" i="5"/>
  <c r="BD285" i="5"/>
  <c r="BD286" i="5"/>
  <c r="BL285" i="5"/>
  <c r="BL286" i="5"/>
  <c r="AT285" i="5"/>
  <c r="AH286" i="5"/>
  <c r="BN286" i="5"/>
  <c r="N288" i="5"/>
  <c r="X288" i="5"/>
  <c r="AT288" i="5"/>
  <c r="BD288" i="5"/>
  <c r="N289" i="5"/>
  <c r="X289" i="5"/>
  <c r="AT289" i="5"/>
  <c r="BD289" i="5"/>
  <c r="BN289" i="5"/>
  <c r="W294" i="5"/>
  <c r="W296" i="5"/>
  <c r="AE294" i="5"/>
  <c r="AE296" i="5"/>
  <c r="AM294" i="5"/>
  <c r="AM296" i="5"/>
  <c r="AU294" i="5"/>
  <c r="AU296" i="5"/>
  <c r="BC294" i="5"/>
  <c r="BC296" i="5"/>
  <c r="BK294" i="5"/>
  <c r="BK296" i="5"/>
  <c r="AS293" i="5"/>
  <c r="BB293" i="5"/>
  <c r="BK293" i="5"/>
  <c r="V294" i="5"/>
  <c r="AL294" i="5"/>
  <c r="BB294" i="5"/>
  <c r="AE295" i="5"/>
  <c r="BB296" i="5"/>
  <c r="O297" i="5"/>
  <c r="H274" i="5"/>
  <c r="P274" i="5"/>
  <c r="X274" i="5"/>
  <c r="AF274" i="5"/>
  <c r="AN274" i="5"/>
  <c r="AV274" i="5"/>
  <c r="BD274" i="5"/>
  <c r="BL274" i="5"/>
  <c r="AF277" i="5"/>
  <c r="AN277" i="5"/>
  <c r="AV277" i="5"/>
  <c r="J279" i="5"/>
  <c r="R279" i="5"/>
  <c r="Z279" i="5"/>
  <c r="AH279" i="5"/>
  <c r="AP279" i="5"/>
  <c r="AX279" i="5"/>
  <c r="BF279" i="5"/>
  <c r="BN279" i="5"/>
  <c r="BF280" i="5"/>
  <c r="V281" i="5"/>
  <c r="AE281" i="5"/>
  <c r="AN281" i="5"/>
  <c r="I286" i="5"/>
  <c r="I287" i="5"/>
  <c r="Q286" i="5"/>
  <c r="Q287" i="5"/>
  <c r="Y286" i="5"/>
  <c r="Y287" i="5"/>
  <c r="AG286" i="5"/>
  <c r="AG287" i="5"/>
  <c r="AO286" i="5"/>
  <c r="AO287" i="5"/>
  <c r="AW286" i="5"/>
  <c r="AW287" i="5"/>
  <c r="BE286" i="5"/>
  <c r="BE287" i="5"/>
  <c r="BM286" i="5"/>
  <c r="BM287" i="5"/>
  <c r="T285" i="5"/>
  <c r="AL285" i="5"/>
  <c r="BE285" i="5"/>
  <c r="N287" i="5"/>
  <c r="X287" i="5"/>
  <c r="AJ287" i="5"/>
  <c r="AT287" i="5"/>
  <c r="BD287" i="5"/>
  <c r="Y288" i="5"/>
  <c r="BE288" i="5"/>
  <c r="Y289" i="5"/>
  <c r="BE289" i="5"/>
  <c r="S293" i="5"/>
  <c r="AK293" i="5"/>
  <c r="AT293" i="5"/>
  <c r="BC293" i="5"/>
  <c r="G295" i="5"/>
  <c r="AS295" i="5"/>
  <c r="AD296" i="5"/>
  <c r="BC297" i="5"/>
  <c r="J300" i="5"/>
  <c r="J301" i="5"/>
  <c r="J304" i="5"/>
  <c r="J302" i="5"/>
  <c r="J303" i="5"/>
  <c r="R300" i="5"/>
  <c r="R301" i="5"/>
  <c r="R302" i="5"/>
  <c r="R304" i="5"/>
  <c r="R303" i="5"/>
  <c r="Z300" i="5"/>
  <c r="Z301" i="5"/>
  <c r="Z302" i="5"/>
  <c r="Z303" i="5"/>
  <c r="Z304" i="5"/>
  <c r="AH300" i="5"/>
  <c r="AH301" i="5"/>
  <c r="AH302" i="5"/>
  <c r="AH303" i="5"/>
  <c r="AH304" i="5"/>
  <c r="AP300" i="5"/>
  <c r="AP301" i="5"/>
  <c r="AP302" i="5"/>
  <c r="AP303" i="5"/>
  <c r="AX304" i="5"/>
  <c r="AX300" i="5"/>
  <c r="AX301" i="5"/>
  <c r="AX302" i="5"/>
  <c r="BF300" i="5"/>
  <c r="BF301" i="5"/>
  <c r="BF304" i="5"/>
  <c r="BF302" i="5"/>
  <c r="BN303" i="5"/>
  <c r="BN300" i="5"/>
  <c r="BN301" i="5"/>
  <c r="BN302" i="5"/>
  <c r="BN304" i="5"/>
  <c r="AX303" i="5"/>
  <c r="F310" i="5"/>
  <c r="F309" i="5"/>
  <c r="F308" i="5"/>
  <c r="F307" i="5"/>
  <c r="N310" i="5"/>
  <c r="N309" i="5"/>
  <c r="N308" i="5"/>
  <c r="N307" i="5"/>
  <c r="N311" i="5"/>
  <c r="V310" i="5"/>
  <c r="V309" i="5"/>
  <c r="V308" i="5"/>
  <c r="V307" i="5"/>
  <c r="AD310" i="5"/>
  <c r="AD311" i="5"/>
  <c r="AL310" i="5"/>
  <c r="AL309" i="5"/>
  <c r="AL308" i="5"/>
  <c r="AL307" i="5"/>
  <c r="AT310" i="5"/>
  <c r="AT309" i="5"/>
  <c r="AT308" i="5"/>
  <c r="AT307" i="5"/>
  <c r="AT311" i="5"/>
  <c r="BB310" i="5"/>
  <c r="BB309" i="5"/>
  <c r="BB308" i="5"/>
  <c r="BB307" i="5"/>
  <c r="BJ310" i="5"/>
  <c r="BJ311" i="5"/>
  <c r="BJ308" i="5"/>
  <c r="AD309" i="5"/>
  <c r="V311" i="5"/>
  <c r="AX280" i="5"/>
  <c r="J287" i="5"/>
  <c r="J288" i="5"/>
  <c r="R287" i="5"/>
  <c r="R288" i="5"/>
  <c r="Z287" i="5"/>
  <c r="Z288" i="5"/>
  <c r="AH287" i="5"/>
  <c r="AH288" i="5"/>
  <c r="AP287" i="5"/>
  <c r="AP288" i="5"/>
  <c r="AX287" i="5"/>
  <c r="AX288" i="5"/>
  <c r="BF287" i="5"/>
  <c r="BF288" i="5"/>
  <c r="BN287" i="5"/>
  <c r="BN288" i="5"/>
  <c r="BF285" i="5"/>
  <c r="Z286" i="5"/>
  <c r="BF286" i="5"/>
  <c r="F288" i="5"/>
  <c r="P288" i="5"/>
  <c r="AL288" i="5"/>
  <c r="AV288" i="5"/>
  <c r="P289" i="5"/>
  <c r="Z289" i="5"/>
  <c r="AV289" i="5"/>
  <c r="BF289" i="5"/>
  <c r="AC293" i="5"/>
  <c r="AL293" i="5"/>
  <c r="AU293" i="5"/>
  <c r="M294" i="5"/>
  <c r="U295" i="5"/>
  <c r="AU295" i="5"/>
  <c r="F296" i="5"/>
  <c r="AE297" i="5"/>
  <c r="K301" i="5"/>
  <c r="K304" i="5"/>
  <c r="K302" i="5"/>
  <c r="K303" i="5"/>
  <c r="S301" i="5"/>
  <c r="S302" i="5"/>
  <c r="S304" i="5"/>
  <c r="S303" i="5"/>
  <c r="AA301" i="5"/>
  <c r="AA302" i="5"/>
  <c r="AA303" i="5"/>
  <c r="AA304" i="5"/>
  <c r="AI301" i="5"/>
  <c r="AI302" i="5"/>
  <c r="AI303" i="5"/>
  <c r="AI304" i="5"/>
  <c r="AQ304" i="5"/>
  <c r="AQ301" i="5"/>
  <c r="AQ302" i="5"/>
  <c r="AQ303" i="5"/>
  <c r="AY304" i="5"/>
  <c r="AY301" i="5"/>
  <c r="AY302" i="5"/>
  <c r="AY303" i="5"/>
  <c r="BG304" i="5"/>
  <c r="BG301" i="5"/>
  <c r="BG302" i="5"/>
  <c r="N301" i="5"/>
  <c r="V301" i="5"/>
  <c r="AD301" i="5"/>
  <c r="AL301" i="5"/>
  <c r="AT301" i="5"/>
  <c r="BB301" i="5"/>
  <c r="BJ301" i="5"/>
  <c r="G302" i="5"/>
  <c r="O302" i="5"/>
  <c r="W302" i="5"/>
  <c r="AE302" i="5"/>
  <c r="AM302" i="5"/>
  <c r="AU302" i="5"/>
  <c r="BC302" i="5"/>
  <c r="BK302" i="5"/>
  <c r="H303" i="5"/>
  <c r="P303" i="5"/>
  <c r="X303" i="5"/>
  <c r="AG303" i="5"/>
  <c r="O304" i="5"/>
  <c r="Y304" i="5"/>
  <c r="AR304" i="5"/>
  <c r="BB304" i="5"/>
  <c r="BM304" i="5"/>
  <c r="U307" i="5"/>
  <c r="BA307" i="5"/>
  <c r="U308" i="5"/>
  <c r="BA308" i="5"/>
  <c r="AZ309" i="5"/>
  <c r="I311" i="5"/>
  <c r="K315" i="5"/>
  <c r="K316" i="5"/>
  <c r="K318" i="5"/>
  <c r="S315" i="5"/>
  <c r="S316" i="5"/>
  <c r="S318" i="5"/>
  <c r="AA315" i="5"/>
  <c r="AA316" i="5"/>
  <c r="AA318" i="5"/>
  <c r="AI315" i="5"/>
  <c r="AI316" i="5"/>
  <c r="AI318" i="5"/>
  <c r="AQ315" i="5"/>
  <c r="AQ316" i="5"/>
  <c r="AQ318" i="5"/>
  <c r="AY315" i="5"/>
  <c r="AY316" i="5"/>
  <c r="AY318" i="5"/>
  <c r="BG315" i="5"/>
  <c r="BG316" i="5"/>
  <c r="BG318" i="5"/>
  <c r="M316" i="5"/>
  <c r="X316" i="5"/>
  <c r="AS316" i="5"/>
  <c r="BD316" i="5"/>
  <c r="P317" i="5"/>
  <c r="AF317" i="5"/>
  <c r="AV317" i="5"/>
  <c r="BL317" i="5"/>
  <c r="M323" i="5"/>
  <c r="M324" i="5"/>
  <c r="M326" i="5"/>
  <c r="U323" i="5"/>
  <c r="U324" i="5"/>
  <c r="U326" i="5"/>
  <c r="AC323" i="5"/>
  <c r="AC324" i="5"/>
  <c r="AC326" i="5"/>
  <c r="AK323" i="5"/>
  <c r="AK324" i="5"/>
  <c r="AK326" i="5"/>
  <c r="AS323" i="5"/>
  <c r="AS324" i="5"/>
  <c r="AS326" i="5"/>
  <c r="BA323" i="5"/>
  <c r="BA324" i="5"/>
  <c r="BA326" i="5"/>
  <c r="BI323" i="5"/>
  <c r="BI324" i="5"/>
  <c r="BI326" i="5"/>
  <c r="AK325" i="5"/>
  <c r="U327" i="5"/>
  <c r="AK327" i="5"/>
  <c r="BA327" i="5"/>
  <c r="AT300" i="5"/>
  <c r="BJ300" i="5"/>
  <c r="G301" i="5"/>
  <c r="O301" i="5"/>
  <c r="W301" i="5"/>
  <c r="AE301" i="5"/>
  <c r="AM301" i="5"/>
  <c r="AU301" i="5"/>
  <c r="BC301" i="5"/>
  <c r="BK301" i="5"/>
  <c r="H302" i="5"/>
  <c r="P302" i="5"/>
  <c r="X302" i="5"/>
  <c r="AF302" i="5"/>
  <c r="AN302" i="5"/>
  <c r="AV302" i="5"/>
  <c r="BD302" i="5"/>
  <c r="BL302" i="5"/>
  <c r="I303" i="5"/>
  <c r="Q303" i="5"/>
  <c r="Y303" i="5"/>
  <c r="G304" i="5"/>
  <c r="Q304" i="5"/>
  <c r="BC304" i="5"/>
  <c r="Y308" i="5"/>
  <c r="Y310" i="5"/>
  <c r="AG308" i="5"/>
  <c r="AG310" i="5"/>
  <c r="AO308" i="5"/>
  <c r="AO310" i="5"/>
  <c r="AW308" i="5"/>
  <c r="AW310" i="5"/>
  <c r="BE308" i="5"/>
  <c r="BE310" i="5"/>
  <c r="BM308" i="5"/>
  <c r="BM310" i="5"/>
  <c r="L307" i="5"/>
  <c r="AG307" i="5"/>
  <c r="AR307" i="5"/>
  <c r="BM307" i="5"/>
  <c r="K308" i="5"/>
  <c r="AF308" i="5"/>
  <c r="AQ308" i="5"/>
  <c r="BL308" i="5"/>
  <c r="K309" i="5"/>
  <c r="AF309" i="5"/>
  <c r="AQ309" i="5"/>
  <c r="BL309" i="5"/>
  <c r="L310" i="5"/>
  <c r="AJ310" i="5"/>
  <c r="AV310" i="5"/>
  <c r="P319" i="5"/>
  <c r="AV319" i="5"/>
  <c r="L333" i="5"/>
  <c r="L334" i="5"/>
  <c r="L330" i="5"/>
  <c r="T333" i="5"/>
  <c r="T334" i="5"/>
  <c r="T332" i="5"/>
  <c r="T331" i="5"/>
  <c r="T330" i="5"/>
  <c r="AB333" i="5"/>
  <c r="AB334" i="5"/>
  <c r="AB330" i="5"/>
  <c r="AB331" i="5"/>
  <c r="AB332" i="5"/>
  <c r="AJ333" i="5"/>
  <c r="AJ334" i="5"/>
  <c r="AJ330" i="5"/>
  <c r="AR333" i="5"/>
  <c r="AR334" i="5"/>
  <c r="AR330" i="5"/>
  <c r="AR332" i="5"/>
  <c r="AZ333" i="5"/>
  <c r="AZ334" i="5"/>
  <c r="AZ330" i="5"/>
  <c r="AZ331" i="5"/>
  <c r="AR331" i="5"/>
  <c r="L332" i="5"/>
  <c r="AE300" i="5"/>
  <c r="AM300" i="5"/>
  <c r="AU300" i="5"/>
  <c r="BC300" i="5"/>
  <c r="BK300" i="5"/>
  <c r="H301" i="5"/>
  <c r="P301" i="5"/>
  <c r="X301" i="5"/>
  <c r="AF301" i="5"/>
  <c r="AN301" i="5"/>
  <c r="AV301" i="5"/>
  <c r="BD301" i="5"/>
  <c r="BL301" i="5"/>
  <c r="I302" i="5"/>
  <c r="Q302" i="5"/>
  <c r="Y302" i="5"/>
  <c r="AG302" i="5"/>
  <c r="AO302" i="5"/>
  <c r="AW302" i="5"/>
  <c r="BE302" i="5"/>
  <c r="BM302" i="5"/>
  <c r="I304" i="5"/>
  <c r="BE304" i="5"/>
  <c r="M307" i="5"/>
  <c r="AS307" i="5"/>
  <c r="M308" i="5"/>
  <c r="X310" i="5"/>
  <c r="BL310" i="5"/>
  <c r="M315" i="5"/>
  <c r="M317" i="5"/>
  <c r="M318" i="5"/>
  <c r="U315" i="5"/>
  <c r="U317" i="5"/>
  <c r="U318" i="5"/>
  <c r="AC315" i="5"/>
  <c r="AC317" i="5"/>
  <c r="AC318" i="5"/>
  <c r="AK315" i="5"/>
  <c r="AK317" i="5"/>
  <c r="AK318" i="5"/>
  <c r="AS315" i="5"/>
  <c r="AS317" i="5"/>
  <c r="AS318" i="5"/>
  <c r="BA315" i="5"/>
  <c r="BA317" i="5"/>
  <c r="BA318" i="5"/>
  <c r="BI315" i="5"/>
  <c r="BI317" i="5"/>
  <c r="BI318" i="5"/>
  <c r="AK316" i="5"/>
  <c r="S317" i="5"/>
  <c r="AI317" i="5"/>
  <c r="AY317" i="5"/>
  <c r="G323" i="5"/>
  <c r="G324" i="5"/>
  <c r="G325" i="5"/>
  <c r="G326" i="5"/>
  <c r="O323" i="5"/>
  <c r="O324" i="5"/>
  <c r="O325" i="5"/>
  <c r="O326" i="5"/>
  <c r="W323" i="5"/>
  <c r="W324" i="5"/>
  <c r="W325" i="5"/>
  <c r="W326" i="5"/>
  <c r="AE323" i="5"/>
  <c r="AE324" i="5"/>
  <c r="AE325" i="5"/>
  <c r="AE326" i="5"/>
  <c r="AM323" i="5"/>
  <c r="AM324" i="5"/>
  <c r="AM325" i="5"/>
  <c r="AM326" i="5"/>
  <c r="AU323" i="5"/>
  <c r="AU324" i="5"/>
  <c r="AU325" i="5"/>
  <c r="AU326" i="5"/>
  <c r="BC323" i="5"/>
  <c r="BC324" i="5"/>
  <c r="BC325" i="5"/>
  <c r="BC326" i="5"/>
  <c r="BK323" i="5"/>
  <c r="BK324" i="5"/>
  <c r="BK325" i="5"/>
  <c r="BK326" i="5"/>
  <c r="M325" i="5"/>
  <c r="AS325" i="5"/>
  <c r="G327" i="5"/>
  <c r="W327" i="5"/>
  <c r="AM327" i="5"/>
  <c r="BC327" i="5"/>
  <c r="G337" i="5"/>
  <c r="G338" i="5"/>
  <c r="G339" i="5"/>
  <c r="G340" i="5"/>
  <c r="O337" i="5"/>
  <c r="O338" i="5"/>
  <c r="O339" i="5"/>
  <c r="O341" i="5"/>
  <c r="W337" i="5"/>
  <c r="W338" i="5"/>
  <c r="W339" i="5"/>
  <c r="W340" i="5"/>
  <c r="AE337" i="5"/>
  <c r="AE338" i="5"/>
  <c r="AE339" i="5"/>
  <c r="AE341" i="5"/>
  <c r="AM337" i="5"/>
  <c r="AM338" i="5"/>
  <c r="AM339" i="5"/>
  <c r="AM340" i="5"/>
  <c r="AU337" i="5"/>
  <c r="AU338" i="5"/>
  <c r="AU339" i="5"/>
  <c r="AU340" i="5"/>
  <c r="AU341" i="5"/>
  <c r="H300" i="5"/>
  <c r="P300" i="5"/>
  <c r="X300" i="5"/>
  <c r="AF300" i="5"/>
  <c r="AN300" i="5"/>
  <c r="AV300" i="5"/>
  <c r="BD300" i="5"/>
  <c r="BL300" i="5"/>
  <c r="AW301" i="5"/>
  <c r="BE301" i="5"/>
  <c r="BM301" i="5"/>
  <c r="BL303" i="5"/>
  <c r="AU304" i="5"/>
  <c r="K307" i="5"/>
  <c r="K310" i="5"/>
  <c r="S307" i="5"/>
  <c r="S310" i="5"/>
  <c r="AA307" i="5"/>
  <c r="AA310" i="5"/>
  <c r="AI307" i="5"/>
  <c r="AI310" i="5"/>
  <c r="AQ307" i="5"/>
  <c r="AQ310" i="5"/>
  <c r="AY307" i="5"/>
  <c r="AY310" i="5"/>
  <c r="BG307" i="5"/>
  <c r="BG310" i="5"/>
  <c r="AI308" i="5"/>
  <c r="AI309" i="5"/>
  <c r="F316" i="5"/>
  <c r="F318" i="5"/>
  <c r="F319" i="5"/>
  <c r="N316" i="5"/>
  <c r="N318" i="5"/>
  <c r="N319" i="5"/>
  <c r="V316" i="5"/>
  <c r="V318" i="5"/>
  <c r="V319" i="5"/>
  <c r="AD316" i="5"/>
  <c r="AD318" i="5"/>
  <c r="AD319" i="5"/>
  <c r="AL316" i="5"/>
  <c r="AL318" i="5"/>
  <c r="AL319" i="5"/>
  <c r="AT316" i="5"/>
  <c r="AT318" i="5"/>
  <c r="AT319" i="5"/>
  <c r="BB316" i="5"/>
  <c r="BB318" i="5"/>
  <c r="BB319" i="5"/>
  <c r="BJ316" i="5"/>
  <c r="BJ318" i="5"/>
  <c r="BJ319" i="5"/>
  <c r="F317" i="5"/>
  <c r="V317" i="5"/>
  <c r="AL317" i="5"/>
  <c r="BB317" i="5"/>
  <c r="H324" i="5"/>
  <c r="H325" i="5"/>
  <c r="H326" i="5"/>
  <c r="H327" i="5"/>
  <c r="P324" i="5"/>
  <c r="P325" i="5"/>
  <c r="P326" i="5"/>
  <c r="P327" i="5"/>
  <c r="X324" i="5"/>
  <c r="X325" i="5"/>
  <c r="X326" i="5"/>
  <c r="X327" i="5"/>
  <c r="AF324" i="5"/>
  <c r="AF325" i="5"/>
  <c r="AF326" i="5"/>
  <c r="AF327" i="5"/>
  <c r="AN324" i="5"/>
  <c r="AN325" i="5"/>
  <c r="AN326" i="5"/>
  <c r="AN327" i="5"/>
  <c r="AV324" i="5"/>
  <c r="AV325" i="5"/>
  <c r="AV326" i="5"/>
  <c r="AV327" i="5"/>
  <c r="BD324" i="5"/>
  <c r="BD325" i="5"/>
  <c r="BD326" i="5"/>
  <c r="BD327" i="5"/>
  <c r="BL324" i="5"/>
  <c r="BL325" i="5"/>
  <c r="BL326" i="5"/>
  <c r="BL327" i="5"/>
  <c r="F334" i="5"/>
  <c r="F331" i="5"/>
  <c r="F332" i="5"/>
  <c r="N334" i="5"/>
  <c r="N330" i="5"/>
  <c r="N331" i="5"/>
  <c r="N333" i="5"/>
  <c r="V334" i="5"/>
  <c r="V330" i="5"/>
  <c r="V331" i="5"/>
  <c r="AD334" i="5"/>
  <c r="AD330" i="5"/>
  <c r="AD331" i="5"/>
  <c r="AD333" i="5"/>
  <c r="AD332" i="5"/>
  <c r="AL334" i="5"/>
  <c r="AL330" i="5"/>
  <c r="AL331" i="5"/>
  <c r="AL333" i="5"/>
  <c r="AT334" i="5"/>
  <c r="AT330" i="5"/>
  <c r="AT331" i="5"/>
  <c r="AT332" i="5"/>
  <c r="AT333" i="5"/>
  <c r="BB334" i="5"/>
  <c r="BB330" i="5"/>
  <c r="BB331" i="5"/>
  <c r="BB333" i="5"/>
  <c r="BB332" i="5"/>
  <c r="V333" i="5"/>
  <c r="BD303" i="5"/>
  <c r="L308" i="5"/>
  <c r="L311" i="5"/>
  <c r="T308" i="5"/>
  <c r="T311" i="5"/>
  <c r="AB308" i="5"/>
  <c r="AB311" i="5"/>
  <c r="AJ308" i="5"/>
  <c r="AJ311" i="5"/>
  <c r="AR308" i="5"/>
  <c r="AR311" i="5"/>
  <c r="AZ308" i="5"/>
  <c r="AZ311" i="5"/>
  <c r="BH308" i="5"/>
  <c r="BH310" i="5"/>
  <c r="BH311" i="5"/>
  <c r="AJ309" i="5"/>
  <c r="P310" i="5"/>
  <c r="AB310" i="5"/>
  <c r="AN310" i="5"/>
  <c r="Q311" i="5"/>
  <c r="AG311" i="5"/>
  <c r="AW311" i="5"/>
  <c r="BM311" i="5"/>
  <c r="H316" i="5"/>
  <c r="AC316" i="5"/>
  <c r="AN316" i="5"/>
  <c r="BI316" i="5"/>
  <c r="U319" i="5"/>
  <c r="AK319" i="5"/>
  <c r="BA319" i="5"/>
  <c r="U325" i="5"/>
  <c r="BA325" i="5"/>
  <c r="M327" i="5"/>
  <c r="AC327" i="5"/>
  <c r="AS327" i="5"/>
  <c r="BI327" i="5"/>
  <c r="V332" i="5"/>
  <c r="AM341" i="5"/>
  <c r="AV303" i="5"/>
  <c r="AM304" i="5"/>
  <c r="M309" i="5"/>
  <c r="M311" i="5"/>
  <c r="U309" i="5"/>
  <c r="U311" i="5"/>
  <c r="AC309" i="5"/>
  <c r="AC311" i="5"/>
  <c r="AK309" i="5"/>
  <c r="AK311" i="5"/>
  <c r="AS309" i="5"/>
  <c r="AS311" i="5"/>
  <c r="BA309" i="5"/>
  <c r="BA311" i="5"/>
  <c r="BI309" i="5"/>
  <c r="BI311" i="5"/>
  <c r="AB307" i="5"/>
  <c r="BH307" i="5"/>
  <c r="AA308" i="5"/>
  <c r="BG308" i="5"/>
  <c r="AA309" i="5"/>
  <c r="BG309" i="5"/>
  <c r="AC310" i="5"/>
  <c r="S311" i="5"/>
  <c r="AI311" i="5"/>
  <c r="AY311" i="5"/>
  <c r="H318" i="5"/>
  <c r="H315" i="5"/>
  <c r="P318" i="5"/>
  <c r="P315" i="5"/>
  <c r="X318" i="5"/>
  <c r="X315" i="5"/>
  <c r="AF318" i="5"/>
  <c r="AF315" i="5"/>
  <c r="AN318" i="5"/>
  <c r="AN315" i="5"/>
  <c r="AV318" i="5"/>
  <c r="AV315" i="5"/>
  <c r="BD318" i="5"/>
  <c r="BD315" i="5"/>
  <c r="BL318" i="5"/>
  <c r="BL315" i="5"/>
  <c r="H319" i="5"/>
  <c r="X319" i="5"/>
  <c r="AN319" i="5"/>
  <c r="BD319" i="5"/>
  <c r="J325" i="5"/>
  <c r="J326" i="5"/>
  <c r="J327" i="5"/>
  <c r="J323" i="5"/>
  <c r="R325" i="5"/>
  <c r="R326" i="5"/>
  <c r="R327" i="5"/>
  <c r="R323" i="5"/>
  <c r="Z325" i="5"/>
  <c r="Z326" i="5"/>
  <c r="Z327" i="5"/>
  <c r="Z323" i="5"/>
  <c r="AH325" i="5"/>
  <c r="AH326" i="5"/>
  <c r="AH327" i="5"/>
  <c r="AH323" i="5"/>
  <c r="AP325" i="5"/>
  <c r="AP326" i="5"/>
  <c r="AP327" i="5"/>
  <c r="AP323" i="5"/>
  <c r="AX325" i="5"/>
  <c r="AX326" i="5"/>
  <c r="AX327" i="5"/>
  <c r="AX323" i="5"/>
  <c r="BF325" i="5"/>
  <c r="BF326" i="5"/>
  <c r="BF327" i="5"/>
  <c r="BF323" i="5"/>
  <c r="BN325" i="5"/>
  <c r="BN326" i="5"/>
  <c r="BN327" i="5"/>
  <c r="BN323" i="5"/>
  <c r="Z324" i="5"/>
  <c r="F344" i="5"/>
  <c r="F345" i="5"/>
  <c r="F346" i="5"/>
  <c r="F347" i="5"/>
  <c r="F348" i="5"/>
  <c r="N344" i="5"/>
  <c r="N345" i="5"/>
  <c r="N346" i="5"/>
  <c r="N347" i="5"/>
  <c r="N348" i="5"/>
  <c r="V344" i="5"/>
  <c r="V345" i="5"/>
  <c r="V346" i="5"/>
  <c r="V347" i="5"/>
  <c r="V348" i="5"/>
  <c r="AD344" i="5"/>
  <c r="AD345" i="5"/>
  <c r="AD346" i="5"/>
  <c r="AD347" i="5"/>
  <c r="AD348" i="5"/>
  <c r="AL344" i="5"/>
  <c r="AL345" i="5"/>
  <c r="AL346" i="5"/>
  <c r="AL347" i="5"/>
  <c r="AL348" i="5"/>
  <c r="AT344" i="5"/>
  <c r="AT345" i="5"/>
  <c r="AT346" i="5"/>
  <c r="AT347" i="5"/>
  <c r="AT348" i="5"/>
  <c r="BB344" i="5"/>
  <c r="BB345" i="5"/>
  <c r="BB346" i="5"/>
  <c r="BB347" i="5"/>
  <c r="BB348" i="5"/>
  <c r="BJ344" i="5"/>
  <c r="BJ345" i="5"/>
  <c r="BJ346" i="5"/>
  <c r="BJ347" i="5"/>
  <c r="BJ348" i="5"/>
  <c r="J311" i="5"/>
  <c r="R311" i="5"/>
  <c r="Z311" i="5"/>
  <c r="AH311" i="5"/>
  <c r="AP311" i="5"/>
  <c r="AX311" i="5"/>
  <c r="BF311" i="5"/>
  <c r="BN311" i="5"/>
  <c r="J317" i="5"/>
  <c r="R317" i="5"/>
  <c r="Z317" i="5"/>
  <c r="AH317" i="5"/>
  <c r="AP317" i="5"/>
  <c r="AX317" i="5"/>
  <c r="BF317" i="5"/>
  <c r="BN317" i="5"/>
  <c r="L319" i="5"/>
  <c r="T319" i="5"/>
  <c r="AB319" i="5"/>
  <c r="AJ319" i="5"/>
  <c r="AR319" i="5"/>
  <c r="AZ319" i="5"/>
  <c r="BH319" i="5"/>
  <c r="L325" i="5"/>
  <c r="T325" i="5"/>
  <c r="AB325" i="5"/>
  <c r="AJ325" i="5"/>
  <c r="AR325" i="5"/>
  <c r="AZ325" i="5"/>
  <c r="BH325" i="5"/>
  <c r="Y330" i="5"/>
  <c r="AI330" i="5"/>
  <c r="BE330" i="5"/>
  <c r="M331" i="5"/>
  <c r="Y331" i="5"/>
  <c r="AI331" i="5"/>
  <c r="AS331" i="5"/>
  <c r="BE331" i="5"/>
  <c r="M332" i="5"/>
  <c r="AK332" i="5"/>
  <c r="AY332" i="5"/>
  <c r="U333" i="5"/>
  <c r="BE333" i="5"/>
  <c r="AY334" i="5"/>
  <c r="AH337" i="5"/>
  <c r="I330" i="5"/>
  <c r="R330" i="5"/>
  <c r="AA330" i="5"/>
  <c r="AM330" i="5"/>
  <c r="AW330" i="5"/>
  <c r="Q331" i="5"/>
  <c r="AA331" i="5"/>
  <c r="AK331" i="5"/>
  <c r="AW331" i="5"/>
  <c r="O332" i="5"/>
  <c r="BA332" i="5"/>
  <c r="I333" i="5"/>
  <c r="W333" i="5"/>
  <c r="AK333" i="5"/>
  <c r="Q334" i="5"/>
  <c r="AE334" i="5"/>
  <c r="H337" i="5"/>
  <c r="H338" i="5"/>
  <c r="H339" i="5"/>
  <c r="H340" i="5"/>
  <c r="P337" i="5"/>
  <c r="P338" i="5"/>
  <c r="P339" i="5"/>
  <c r="P340" i="5"/>
  <c r="X337" i="5"/>
  <c r="X338" i="5"/>
  <c r="X339" i="5"/>
  <c r="X340" i="5"/>
  <c r="AF337" i="5"/>
  <c r="AF338" i="5"/>
  <c r="AF339" i="5"/>
  <c r="AF340" i="5"/>
  <c r="AN337" i="5"/>
  <c r="AN338" i="5"/>
  <c r="AN339" i="5"/>
  <c r="AN340" i="5"/>
  <c r="AV337" i="5"/>
  <c r="AV338" i="5"/>
  <c r="AV339" i="5"/>
  <c r="AV340" i="5"/>
  <c r="BD337" i="5"/>
  <c r="BD338" i="5"/>
  <c r="BD339" i="5"/>
  <c r="BD340" i="5"/>
  <c r="BL337" i="5"/>
  <c r="BL338" i="5"/>
  <c r="BL339" i="5"/>
  <c r="BL340" i="5"/>
  <c r="AX337" i="5"/>
  <c r="G345" i="5"/>
  <c r="G346" i="5"/>
  <c r="G347" i="5"/>
  <c r="G348" i="5"/>
  <c r="O345" i="5"/>
  <c r="O346" i="5"/>
  <c r="O347" i="5"/>
  <c r="O348" i="5"/>
  <c r="W345" i="5"/>
  <c r="W346" i="5"/>
  <c r="W347" i="5"/>
  <c r="W348" i="5"/>
  <c r="AE345" i="5"/>
  <c r="AE346" i="5"/>
  <c r="AE347" i="5"/>
  <c r="AE348" i="5"/>
  <c r="AM345" i="5"/>
  <c r="AM346" i="5"/>
  <c r="AM347" i="5"/>
  <c r="AM348" i="5"/>
  <c r="AU345" i="5"/>
  <c r="AU346" i="5"/>
  <c r="AU347" i="5"/>
  <c r="AU348" i="5"/>
  <c r="BC345" i="5"/>
  <c r="BC346" i="5"/>
  <c r="BC347" i="5"/>
  <c r="BC348" i="5"/>
  <c r="BK345" i="5"/>
  <c r="BK346" i="5"/>
  <c r="BK347" i="5"/>
  <c r="BK348" i="5"/>
  <c r="G319" i="5"/>
  <c r="O319" i="5"/>
  <c r="W319" i="5"/>
  <c r="AE319" i="5"/>
  <c r="AM319" i="5"/>
  <c r="AU319" i="5"/>
  <c r="BC319" i="5"/>
  <c r="BK319" i="5"/>
  <c r="I327" i="5"/>
  <c r="Q327" i="5"/>
  <c r="Y327" i="5"/>
  <c r="AG327" i="5"/>
  <c r="AO327" i="5"/>
  <c r="AW327" i="5"/>
  <c r="BE327" i="5"/>
  <c r="BM327" i="5"/>
  <c r="H331" i="5"/>
  <c r="H332" i="5"/>
  <c r="P331" i="5"/>
  <c r="P332" i="5"/>
  <c r="X331" i="5"/>
  <c r="X332" i="5"/>
  <c r="AF331" i="5"/>
  <c r="AF332" i="5"/>
  <c r="AN331" i="5"/>
  <c r="AN332" i="5"/>
  <c r="AV331" i="5"/>
  <c r="AV332" i="5"/>
  <c r="BD331" i="5"/>
  <c r="BD332" i="5"/>
  <c r="S330" i="5"/>
  <c r="AC330" i="5"/>
  <c r="AN330" i="5"/>
  <c r="AC332" i="5"/>
  <c r="AQ332" i="5"/>
  <c r="M333" i="5"/>
  <c r="X333" i="5"/>
  <c r="AW333" i="5"/>
  <c r="AF334" i="5"/>
  <c r="AQ334" i="5"/>
  <c r="BE334" i="5"/>
  <c r="I338" i="5"/>
  <c r="I339" i="5"/>
  <c r="I340" i="5"/>
  <c r="I341" i="5"/>
  <c r="Q338" i="5"/>
  <c r="Q339" i="5"/>
  <c r="Q340" i="5"/>
  <c r="Q341" i="5"/>
  <c r="Y338" i="5"/>
  <c r="Y339" i="5"/>
  <c r="Y340" i="5"/>
  <c r="Y341" i="5"/>
  <c r="AG338" i="5"/>
  <c r="AG339" i="5"/>
  <c r="AG340" i="5"/>
  <c r="AG341" i="5"/>
  <c r="AO338" i="5"/>
  <c r="AO339" i="5"/>
  <c r="AO340" i="5"/>
  <c r="AO341" i="5"/>
  <c r="AW338" i="5"/>
  <c r="AW339" i="5"/>
  <c r="AW340" i="5"/>
  <c r="AW341" i="5"/>
  <c r="BE338" i="5"/>
  <c r="BE339" i="5"/>
  <c r="BE340" i="5"/>
  <c r="BE341" i="5"/>
  <c r="BM338" i="5"/>
  <c r="BM339" i="5"/>
  <c r="BM340" i="5"/>
  <c r="BM341" i="5"/>
  <c r="BM337" i="5"/>
  <c r="F359" i="5"/>
  <c r="F360" i="5"/>
  <c r="F358" i="5"/>
  <c r="F362" i="5"/>
  <c r="F361" i="5"/>
  <c r="N359" i="5"/>
  <c r="N360" i="5"/>
  <c r="N358" i="5"/>
  <c r="N362" i="5"/>
  <c r="N361" i="5"/>
  <c r="V359" i="5"/>
  <c r="V360" i="5"/>
  <c r="V358" i="5"/>
  <c r="AD359" i="5"/>
  <c r="AD360" i="5"/>
  <c r="AD358" i="5"/>
  <c r="AD362" i="5"/>
  <c r="AD361" i="5"/>
  <c r="AL359" i="5"/>
  <c r="AL360" i="5"/>
  <c r="AL362" i="5"/>
  <c r="AL361" i="5"/>
  <c r="AL358" i="5"/>
  <c r="AT359" i="5"/>
  <c r="AT360" i="5"/>
  <c r="AT358" i="5"/>
  <c r="BB359" i="5"/>
  <c r="BB360" i="5"/>
  <c r="BB362" i="5"/>
  <c r="BB361" i="5"/>
  <c r="BJ359" i="5"/>
  <c r="BJ360" i="5"/>
  <c r="BJ362" i="5"/>
  <c r="BJ361" i="5"/>
  <c r="BJ358" i="5"/>
  <c r="K330" i="5"/>
  <c r="AO330" i="5"/>
  <c r="AY330" i="5"/>
  <c r="I331" i="5"/>
  <c r="S331" i="5"/>
  <c r="AO331" i="5"/>
  <c r="AY331" i="5"/>
  <c r="S332" i="5"/>
  <c r="Y333" i="5"/>
  <c r="S334" i="5"/>
  <c r="AG334" i="5"/>
  <c r="J339" i="5"/>
  <c r="J340" i="5"/>
  <c r="J341" i="5"/>
  <c r="R339" i="5"/>
  <c r="R340" i="5"/>
  <c r="R341" i="5"/>
  <c r="Z339" i="5"/>
  <c r="Z340" i="5"/>
  <c r="Z341" i="5"/>
  <c r="AH339" i="5"/>
  <c r="AH340" i="5"/>
  <c r="AH341" i="5"/>
  <c r="AP339" i="5"/>
  <c r="AP340" i="5"/>
  <c r="AP341" i="5"/>
  <c r="AX339" i="5"/>
  <c r="AX340" i="5"/>
  <c r="AX341" i="5"/>
  <c r="BF339" i="5"/>
  <c r="BF340" i="5"/>
  <c r="BF341" i="5"/>
  <c r="BN339" i="5"/>
  <c r="BN340" i="5"/>
  <c r="BN341" i="5"/>
  <c r="BN337" i="5"/>
  <c r="J351" i="5"/>
  <c r="J352" i="5"/>
  <c r="J353" i="5"/>
  <c r="J354" i="5"/>
  <c r="J355" i="5"/>
  <c r="R351" i="5"/>
  <c r="R352" i="5"/>
  <c r="R353" i="5"/>
  <c r="R354" i="5"/>
  <c r="R355" i="5"/>
  <c r="Z351" i="5"/>
  <c r="Z352" i="5"/>
  <c r="Z353" i="5"/>
  <c r="Z354" i="5"/>
  <c r="Z355" i="5"/>
  <c r="AH351" i="5"/>
  <c r="AH352" i="5"/>
  <c r="AH353" i="5"/>
  <c r="AH354" i="5"/>
  <c r="AH355" i="5"/>
  <c r="AP351" i="5"/>
  <c r="AP352" i="5"/>
  <c r="AP353" i="5"/>
  <c r="AP354" i="5"/>
  <c r="AP355" i="5"/>
  <c r="AX351" i="5"/>
  <c r="AX352" i="5"/>
  <c r="AX353" i="5"/>
  <c r="AX354" i="5"/>
  <c r="AX355" i="5"/>
  <c r="BF351" i="5"/>
  <c r="BF352" i="5"/>
  <c r="BF353" i="5"/>
  <c r="BF354" i="5"/>
  <c r="BF355" i="5"/>
  <c r="BN351" i="5"/>
  <c r="BN352" i="5"/>
  <c r="BN353" i="5"/>
  <c r="BN354" i="5"/>
  <c r="BN355" i="5"/>
  <c r="J332" i="5"/>
  <c r="J333" i="5"/>
  <c r="R332" i="5"/>
  <c r="R333" i="5"/>
  <c r="Z332" i="5"/>
  <c r="Z333" i="5"/>
  <c r="AH332" i="5"/>
  <c r="AH333" i="5"/>
  <c r="AP332" i="5"/>
  <c r="AP333" i="5"/>
  <c r="AX332" i="5"/>
  <c r="AX333" i="5"/>
  <c r="U330" i="5"/>
  <c r="AF330" i="5"/>
  <c r="AP330" i="5"/>
  <c r="BA330" i="5"/>
  <c r="J331" i="5"/>
  <c r="AE331" i="5"/>
  <c r="AP331" i="5"/>
  <c r="I332" i="5"/>
  <c r="AS332" i="5"/>
  <c r="AC333" i="5"/>
  <c r="AN333" i="5"/>
  <c r="AH334" i="5"/>
  <c r="AV334" i="5"/>
  <c r="K340" i="5"/>
  <c r="K341" i="5"/>
  <c r="S340" i="5"/>
  <c r="S341" i="5"/>
  <c r="AA340" i="5"/>
  <c r="AA341" i="5"/>
  <c r="AI340" i="5"/>
  <c r="AI341" i="5"/>
  <c r="AQ340" i="5"/>
  <c r="AQ341" i="5"/>
  <c r="AY340" i="5"/>
  <c r="AY341" i="5"/>
  <c r="BG340" i="5"/>
  <c r="BG341" i="5"/>
  <c r="Q337" i="5"/>
  <c r="AP337" i="5"/>
  <c r="K352" i="5"/>
  <c r="K353" i="5"/>
  <c r="K354" i="5"/>
  <c r="K355" i="5"/>
  <c r="S352" i="5"/>
  <c r="S353" i="5"/>
  <c r="S354" i="5"/>
  <c r="S355" i="5"/>
  <c r="AA352" i="5"/>
  <c r="AA353" i="5"/>
  <c r="AA354" i="5"/>
  <c r="AA355" i="5"/>
  <c r="AI352" i="5"/>
  <c r="AI353" i="5"/>
  <c r="AI354" i="5"/>
  <c r="AI355" i="5"/>
  <c r="AQ352" i="5"/>
  <c r="AQ353" i="5"/>
  <c r="AQ354" i="5"/>
  <c r="AQ355" i="5"/>
  <c r="AY352" i="5"/>
  <c r="AY353" i="5"/>
  <c r="AY354" i="5"/>
  <c r="AY355" i="5"/>
  <c r="BG352" i="5"/>
  <c r="BG353" i="5"/>
  <c r="BG354" i="5"/>
  <c r="BG355" i="5"/>
  <c r="S351" i="5"/>
  <c r="AI351" i="5"/>
  <c r="AY351" i="5"/>
  <c r="AT362" i="5"/>
  <c r="AG330" i="5"/>
  <c r="AQ330" i="5"/>
  <c r="K331" i="5"/>
  <c r="AG331" i="5"/>
  <c r="AQ331" i="5"/>
  <c r="K332" i="5"/>
  <c r="AI332" i="5"/>
  <c r="AO333" i="5"/>
  <c r="AI334" i="5"/>
  <c r="AW334" i="5"/>
  <c r="R337" i="5"/>
  <c r="M337" i="5"/>
  <c r="U337" i="5"/>
  <c r="AC337" i="5"/>
  <c r="AK337" i="5"/>
  <c r="AS337" i="5"/>
  <c r="BA337" i="5"/>
  <c r="BI337" i="5"/>
  <c r="BC339" i="5"/>
  <c r="BK339" i="5"/>
  <c r="I344" i="5"/>
  <c r="Q344" i="5"/>
  <c r="Y344" i="5"/>
  <c r="AG344" i="5"/>
  <c r="AO344" i="5"/>
  <c r="AW344" i="5"/>
  <c r="BE344" i="5"/>
  <c r="BM344" i="5"/>
  <c r="K346" i="5"/>
  <c r="S346" i="5"/>
  <c r="AA346" i="5"/>
  <c r="AI346" i="5"/>
  <c r="AQ346" i="5"/>
  <c r="AY346" i="5"/>
  <c r="BG346" i="5"/>
  <c r="L347" i="5"/>
  <c r="T347" i="5"/>
  <c r="AB347" i="5"/>
  <c r="AJ347" i="5"/>
  <c r="AR347" i="5"/>
  <c r="AZ347" i="5"/>
  <c r="BH347" i="5"/>
  <c r="M348" i="5"/>
  <c r="U348" i="5"/>
  <c r="AC348" i="5"/>
  <c r="AK348" i="5"/>
  <c r="AS348" i="5"/>
  <c r="BA348" i="5"/>
  <c r="BI348" i="5"/>
  <c r="M351" i="5"/>
  <c r="U351" i="5"/>
  <c r="AC351" i="5"/>
  <c r="AK351" i="5"/>
  <c r="AS351" i="5"/>
  <c r="BA351" i="5"/>
  <c r="BI351" i="5"/>
  <c r="G353" i="5"/>
  <c r="O353" i="5"/>
  <c r="W353" i="5"/>
  <c r="AE353" i="5"/>
  <c r="AM353" i="5"/>
  <c r="AU353" i="5"/>
  <c r="BC353" i="5"/>
  <c r="BK353" i="5"/>
  <c r="H354" i="5"/>
  <c r="P354" i="5"/>
  <c r="X354" i="5"/>
  <c r="AF354" i="5"/>
  <c r="AN354" i="5"/>
  <c r="AV354" i="5"/>
  <c r="BD354" i="5"/>
  <c r="BL354" i="5"/>
  <c r="I355" i="5"/>
  <c r="Q355" i="5"/>
  <c r="Y355" i="5"/>
  <c r="AG355" i="5"/>
  <c r="AO355" i="5"/>
  <c r="AW355" i="5"/>
  <c r="BE355" i="5"/>
  <c r="BM355" i="5"/>
  <c r="H358" i="5"/>
  <c r="H359" i="5"/>
  <c r="H360" i="5"/>
  <c r="H361" i="5"/>
  <c r="H362" i="5"/>
  <c r="P358" i="5"/>
  <c r="P359" i="5"/>
  <c r="P360" i="5"/>
  <c r="P361" i="5"/>
  <c r="P362" i="5"/>
  <c r="X358" i="5"/>
  <c r="X359" i="5"/>
  <c r="X360" i="5"/>
  <c r="X361" i="5"/>
  <c r="X362" i="5"/>
  <c r="AF358" i="5"/>
  <c r="AF359" i="5"/>
  <c r="AF360" i="5"/>
  <c r="AF361" i="5"/>
  <c r="AF362" i="5"/>
  <c r="AN358" i="5"/>
  <c r="AN359" i="5"/>
  <c r="AN360" i="5"/>
  <c r="AN361" i="5"/>
  <c r="AN362" i="5"/>
  <c r="AV358" i="5"/>
  <c r="AV359" i="5"/>
  <c r="AV360" i="5"/>
  <c r="AV361" i="5"/>
  <c r="AV362" i="5"/>
  <c r="BD358" i="5"/>
  <c r="BD359" i="5"/>
  <c r="BD360" i="5"/>
  <c r="BD361" i="5"/>
  <c r="BD362" i="5"/>
  <c r="BL358" i="5"/>
  <c r="BL359" i="5"/>
  <c r="BL360" i="5"/>
  <c r="BL361" i="5"/>
  <c r="BL362" i="5"/>
  <c r="S358" i="5"/>
  <c r="AB358" i="5"/>
  <c r="AK358" i="5"/>
  <c r="AB359" i="5"/>
  <c r="BA359" i="5"/>
  <c r="AB360" i="5"/>
  <c r="AC361" i="5"/>
  <c r="AZ361" i="5"/>
  <c r="AC362" i="5"/>
  <c r="BC338" i="5"/>
  <c r="BK338" i="5"/>
  <c r="K345" i="5"/>
  <c r="S345" i="5"/>
  <c r="AA345" i="5"/>
  <c r="AI345" i="5"/>
  <c r="AQ345" i="5"/>
  <c r="AY345" i="5"/>
  <c r="BG345" i="5"/>
  <c r="L346" i="5"/>
  <c r="T346" i="5"/>
  <c r="AB346" i="5"/>
  <c r="AJ346" i="5"/>
  <c r="AR346" i="5"/>
  <c r="AZ346" i="5"/>
  <c r="BH346" i="5"/>
  <c r="M347" i="5"/>
  <c r="U347" i="5"/>
  <c r="AC347" i="5"/>
  <c r="AK347" i="5"/>
  <c r="AS347" i="5"/>
  <c r="BA347" i="5"/>
  <c r="BI347" i="5"/>
  <c r="G352" i="5"/>
  <c r="O352" i="5"/>
  <c r="W352" i="5"/>
  <c r="AE352" i="5"/>
  <c r="AM352" i="5"/>
  <c r="AU352" i="5"/>
  <c r="BC352" i="5"/>
  <c r="BK352" i="5"/>
  <c r="H353" i="5"/>
  <c r="P353" i="5"/>
  <c r="X353" i="5"/>
  <c r="AF353" i="5"/>
  <c r="AN353" i="5"/>
  <c r="AV353" i="5"/>
  <c r="BD353" i="5"/>
  <c r="BL353" i="5"/>
  <c r="I354" i="5"/>
  <c r="Q354" i="5"/>
  <c r="Y354" i="5"/>
  <c r="AG354" i="5"/>
  <c r="AO354" i="5"/>
  <c r="AW354" i="5"/>
  <c r="BE354" i="5"/>
  <c r="BM354" i="5"/>
  <c r="I359" i="5"/>
  <c r="I360" i="5"/>
  <c r="I361" i="5"/>
  <c r="I362" i="5"/>
  <c r="Q359" i="5"/>
  <c r="Q360" i="5"/>
  <c r="Q361" i="5"/>
  <c r="Q362" i="5"/>
  <c r="Y359" i="5"/>
  <c r="Y360" i="5"/>
  <c r="Y361" i="5"/>
  <c r="Y362" i="5"/>
  <c r="AG359" i="5"/>
  <c r="AG360" i="5"/>
  <c r="AG361" i="5"/>
  <c r="AG362" i="5"/>
  <c r="AO359" i="5"/>
  <c r="AO360" i="5"/>
  <c r="AO361" i="5"/>
  <c r="AO362" i="5"/>
  <c r="AW359" i="5"/>
  <c r="AW360" i="5"/>
  <c r="AW361" i="5"/>
  <c r="AW362" i="5"/>
  <c r="BE359" i="5"/>
  <c r="BE360" i="5"/>
  <c r="BE361" i="5"/>
  <c r="BE362" i="5"/>
  <c r="BM359" i="5"/>
  <c r="BM360" i="5"/>
  <c r="BM361" i="5"/>
  <c r="BM362" i="5"/>
  <c r="K358" i="5"/>
  <c r="T358" i="5"/>
  <c r="AC358" i="5"/>
  <c r="BE358" i="5"/>
  <c r="AC359" i="5"/>
  <c r="AZ360" i="5"/>
  <c r="L361" i="5"/>
  <c r="BA361" i="5"/>
  <c r="BA362" i="5"/>
  <c r="J366" i="5"/>
  <c r="J367" i="5"/>
  <c r="J368" i="5"/>
  <c r="J369" i="5"/>
  <c r="J370" i="5"/>
  <c r="R366" i="5"/>
  <c r="R367" i="5"/>
  <c r="R368" i="5"/>
  <c r="R369" i="5"/>
  <c r="R370" i="5"/>
  <c r="Z366" i="5"/>
  <c r="Z367" i="5"/>
  <c r="Z368" i="5"/>
  <c r="Z369" i="5"/>
  <c r="Z370" i="5"/>
  <c r="AH366" i="5"/>
  <c r="AH367" i="5"/>
  <c r="AH368" i="5"/>
  <c r="AH369" i="5"/>
  <c r="AH370" i="5"/>
  <c r="AP366" i="5"/>
  <c r="AP367" i="5"/>
  <c r="AP368" i="5"/>
  <c r="AP369" i="5"/>
  <c r="AP370" i="5"/>
  <c r="AX366" i="5"/>
  <c r="AX367" i="5"/>
  <c r="AX368" i="5"/>
  <c r="AX369" i="5"/>
  <c r="AX370" i="5"/>
  <c r="BF366" i="5"/>
  <c r="BF367" i="5"/>
  <c r="BF368" i="5"/>
  <c r="BF369" i="5"/>
  <c r="BF370" i="5"/>
  <c r="BN370" i="5"/>
  <c r="BN366" i="5"/>
  <c r="BN367" i="5"/>
  <c r="BN368" i="5"/>
  <c r="BN369" i="5"/>
  <c r="H401" i="5"/>
  <c r="H402" i="5"/>
  <c r="H399" i="5"/>
  <c r="H400" i="5"/>
  <c r="H398" i="5"/>
  <c r="P401" i="5"/>
  <c r="P402" i="5"/>
  <c r="P399" i="5"/>
  <c r="P400" i="5"/>
  <c r="P398" i="5"/>
  <c r="X401" i="5"/>
  <c r="X402" i="5"/>
  <c r="X399" i="5"/>
  <c r="X400" i="5"/>
  <c r="X398" i="5"/>
  <c r="AF401" i="5"/>
  <c r="AF402" i="5"/>
  <c r="AF399" i="5"/>
  <c r="AF398" i="5"/>
  <c r="AF400" i="5"/>
  <c r="AN401" i="5"/>
  <c r="AN402" i="5"/>
  <c r="AN400" i="5"/>
  <c r="AN399" i="5"/>
  <c r="AN398" i="5"/>
  <c r="AV401" i="5"/>
  <c r="AV402" i="5"/>
  <c r="AV399" i="5"/>
  <c r="AV400" i="5"/>
  <c r="AV398" i="5"/>
  <c r="BD401" i="5"/>
  <c r="BD402" i="5"/>
  <c r="BD400" i="5"/>
  <c r="BD399" i="5"/>
  <c r="BD398" i="5"/>
  <c r="BL401" i="5"/>
  <c r="BL402" i="5"/>
  <c r="BL399" i="5"/>
  <c r="BL400" i="5"/>
  <c r="BL398" i="5"/>
  <c r="M346" i="5"/>
  <c r="U346" i="5"/>
  <c r="AC346" i="5"/>
  <c r="AK346" i="5"/>
  <c r="AS346" i="5"/>
  <c r="BA346" i="5"/>
  <c r="BI346" i="5"/>
  <c r="I353" i="5"/>
  <c r="Q353" i="5"/>
  <c r="Y353" i="5"/>
  <c r="AG353" i="5"/>
  <c r="AO353" i="5"/>
  <c r="AW353" i="5"/>
  <c r="BE353" i="5"/>
  <c r="BM353" i="5"/>
  <c r="J360" i="5"/>
  <c r="J361" i="5"/>
  <c r="J362" i="5"/>
  <c r="R360" i="5"/>
  <c r="R361" i="5"/>
  <c r="R362" i="5"/>
  <c r="Z360" i="5"/>
  <c r="Z361" i="5"/>
  <c r="Z362" i="5"/>
  <c r="AH360" i="5"/>
  <c r="AH361" i="5"/>
  <c r="AH362" i="5"/>
  <c r="AP360" i="5"/>
  <c r="AP361" i="5"/>
  <c r="AP362" i="5"/>
  <c r="AX360" i="5"/>
  <c r="AX361" i="5"/>
  <c r="AX362" i="5"/>
  <c r="BF360" i="5"/>
  <c r="BF361" i="5"/>
  <c r="BF362" i="5"/>
  <c r="BN360" i="5"/>
  <c r="BN361" i="5"/>
  <c r="BN362" i="5"/>
  <c r="L358" i="5"/>
  <c r="U358" i="5"/>
  <c r="AW358" i="5"/>
  <c r="BF358" i="5"/>
  <c r="AR359" i="5"/>
  <c r="BF359" i="5"/>
  <c r="L360" i="5"/>
  <c r="M361" i="5"/>
  <c r="AJ361" i="5"/>
  <c r="M362" i="5"/>
  <c r="K367" i="5"/>
  <c r="K368" i="5"/>
  <c r="K369" i="5"/>
  <c r="K370" i="5"/>
  <c r="S367" i="5"/>
  <c r="S368" i="5"/>
  <c r="S369" i="5"/>
  <c r="S370" i="5"/>
  <c r="AA367" i="5"/>
  <c r="AA368" i="5"/>
  <c r="AA369" i="5"/>
  <c r="AA370" i="5"/>
  <c r="AI367" i="5"/>
  <c r="AI368" i="5"/>
  <c r="AI369" i="5"/>
  <c r="AI370" i="5"/>
  <c r="AQ367" i="5"/>
  <c r="AQ368" i="5"/>
  <c r="AQ369" i="5"/>
  <c r="AQ370" i="5"/>
  <c r="AY367" i="5"/>
  <c r="AY368" i="5"/>
  <c r="AY369" i="5"/>
  <c r="AY370" i="5"/>
  <c r="BG367" i="5"/>
  <c r="BG368" i="5"/>
  <c r="BG369" i="5"/>
  <c r="BG370" i="5"/>
  <c r="AQ366" i="5"/>
  <c r="M345" i="5"/>
  <c r="U345" i="5"/>
  <c r="AC345" i="5"/>
  <c r="AK345" i="5"/>
  <c r="AS345" i="5"/>
  <c r="BA345" i="5"/>
  <c r="BI345" i="5"/>
  <c r="I352" i="5"/>
  <c r="Q352" i="5"/>
  <c r="Y352" i="5"/>
  <c r="AG352" i="5"/>
  <c r="AO352" i="5"/>
  <c r="AW352" i="5"/>
  <c r="BE352" i="5"/>
  <c r="BM352" i="5"/>
  <c r="K361" i="5"/>
  <c r="K362" i="5"/>
  <c r="S361" i="5"/>
  <c r="S362" i="5"/>
  <c r="AA361" i="5"/>
  <c r="AA362" i="5"/>
  <c r="AI361" i="5"/>
  <c r="AI362" i="5"/>
  <c r="AQ361" i="5"/>
  <c r="AQ362" i="5"/>
  <c r="AY361" i="5"/>
  <c r="AY362" i="5"/>
  <c r="BG361" i="5"/>
  <c r="BG362" i="5"/>
  <c r="M358" i="5"/>
  <c r="BG358" i="5"/>
  <c r="BG359" i="5"/>
  <c r="BG360" i="5"/>
  <c r="AK361" i="5"/>
  <c r="AK362" i="5"/>
  <c r="H375" i="5"/>
  <c r="H378" i="5"/>
  <c r="H377" i="5"/>
  <c r="H374" i="5"/>
  <c r="P375" i="5"/>
  <c r="P377" i="5"/>
  <c r="P376" i="5"/>
  <c r="P374" i="5"/>
  <c r="P378" i="5"/>
  <c r="X375" i="5"/>
  <c r="X377" i="5"/>
  <c r="X378" i="5"/>
  <c r="X376" i="5"/>
  <c r="X374" i="5"/>
  <c r="AF375" i="5"/>
  <c r="AF377" i="5"/>
  <c r="AF376" i="5"/>
  <c r="AF378" i="5"/>
  <c r="AF374" i="5"/>
  <c r="AN375" i="5"/>
  <c r="AN377" i="5"/>
  <c r="AN378" i="5"/>
  <c r="AN376" i="5"/>
  <c r="AV375" i="5"/>
  <c r="AV377" i="5"/>
  <c r="AV378" i="5"/>
  <c r="AV376" i="5"/>
  <c r="BD375" i="5"/>
  <c r="BD377" i="5"/>
  <c r="BD378" i="5"/>
  <c r="BD374" i="5"/>
  <c r="BD376" i="5"/>
  <c r="BL375" i="5"/>
  <c r="BL378" i="5"/>
  <c r="BL377" i="5"/>
  <c r="BL374" i="5"/>
  <c r="AY358" i="5"/>
  <c r="BH358" i="5"/>
  <c r="U359" i="5"/>
  <c r="AI359" i="5"/>
  <c r="BH359" i="5"/>
  <c r="S360" i="5"/>
  <c r="BH360" i="5"/>
  <c r="T361" i="5"/>
  <c r="BI361" i="5"/>
  <c r="I378" i="5"/>
  <c r="I377" i="5"/>
  <c r="I374" i="5"/>
  <c r="I375" i="5"/>
  <c r="Q378" i="5"/>
  <c r="Q374" i="5"/>
  <c r="Q377" i="5"/>
  <c r="Q375" i="5"/>
  <c r="Y378" i="5"/>
  <c r="Y376" i="5"/>
  <c r="Y374" i="5"/>
  <c r="Y377" i="5"/>
  <c r="AG378" i="5"/>
  <c r="AG376" i="5"/>
  <c r="AG374" i="5"/>
  <c r="AO378" i="5"/>
  <c r="AO375" i="5"/>
  <c r="AO377" i="5"/>
  <c r="AO376" i="5"/>
  <c r="AO374" i="5"/>
  <c r="AW378" i="5"/>
  <c r="AW375" i="5"/>
  <c r="AW376" i="5"/>
  <c r="AW377" i="5"/>
  <c r="BE378" i="5"/>
  <c r="BE377" i="5"/>
  <c r="BE375" i="5"/>
  <c r="BE376" i="5"/>
  <c r="BM378" i="5"/>
  <c r="BM374" i="5"/>
  <c r="BM377" i="5"/>
  <c r="BM375" i="5"/>
  <c r="BM376" i="5"/>
  <c r="AG377" i="5"/>
  <c r="BI358" i="5"/>
  <c r="BI359" i="5"/>
  <c r="AQ358" i="5"/>
  <c r="K359" i="5"/>
  <c r="AQ360" i="5"/>
  <c r="BI360" i="5"/>
  <c r="U361" i="5"/>
  <c r="AN374" i="5"/>
  <c r="H376" i="5"/>
  <c r="H369" i="5"/>
  <c r="P369" i="5"/>
  <c r="X369" i="5"/>
  <c r="AF369" i="5"/>
  <c r="AN369" i="5"/>
  <c r="AV369" i="5"/>
  <c r="BD369" i="5"/>
  <c r="BL369" i="5"/>
  <c r="I370" i="5"/>
  <c r="Q370" i="5"/>
  <c r="Y370" i="5"/>
  <c r="AG370" i="5"/>
  <c r="AO370" i="5"/>
  <c r="AW370" i="5"/>
  <c r="BE370" i="5"/>
  <c r="BM370" i="5"/>
  <c r="T376" i="5"/>
  <c r="AL376" i="5"/>
  <c r="N378" i="5"/>
  <c r="AD378" i="5"/>
  <c r="AT378" i="5"/>
  <c r="BJ378" i="5"/>
  <c r="I407" i="5"/>
  <c r="I408" i="5"/>
  <c r="I409" i="5"/>
  <c r="I410" i="5"/>
  <c r="I406" i="5"/>
  <c r="Q407" i="5"/>
  <c r="Q408" i="5"/>
  <c r="Q409" i="5"/>
  <c r="Q410" i="5"/>
  <c r="Q406" i="5"/>
  <c r="Y407" i="5"/>
  <c r="Y408" i="5"/>
  <c r="Y409" i="5"/>
  <c r="Y410" i="5"/>
  <c r="Y406" i="5"/>
  <c r="AG407" i="5"/>
  <c r="AG408" i="5"/>
  <c r="AG409" i="5"/>
  <c r="AG410" i="5"/>
  <c r="AG406" i="5"/>
  <c r="AO407" i="5"/>
  <c r="AO408" i="5"/>
  <c r="AO409" i="5"/>
  <c r="AO410" i="5"/>
  <c r="AO406" i="5"/>
  <c r="AW407" i="5"/>
  <c r="AW408" i="5"/>
  <c r="AW409" i="5"/>
  <c r="AW410" i="5"/>
  <c r="AW406" i="5"/>
  <c r="BE407" i="5"/>
  <c r="BE408" i="5"/>
  <c r="BE409" i="5"/>
  <c r="BE410" i="5"/>
  <c r="BE406" i="5"/>
  <c r="BM407" i="5"/>
  <c r="BM408" i="5"/>
  <c r="BM409" i="5"/>
  <c r="BM410" i="5"/>
  <c r="BM406" i="5"/>
  <c r="M413" i="5"/>
  <c r="M415" i="5"/>
  <c r="M416" i="5"/>
  <c r="M414" i="5"/>
  <c r="M417" i="5"/>
  <c r="U413" i="5"/>
  <c r="U415" i="5"/>
  <c r="U416" i="5"/>
  <c r="U414" i="5"/>
  <c r="U417" i="5"/>
  <c r="AC413" i="5"/>
  <c r="AC415" i="5"/>
  <c r="AC416" i="5"/>
  <c r="AC417" i="5"/>
  <c r="AC414" i="5"/>
  <c r="AK413" i="5"/>
  <c r="AK415" i="5"/>
  <c r="AK416" i="5"/>
  <c r="AK417" i="5"/>
  <c r="AK414" i="5"/>
  <c r="AS413" i="5"/>
  <c r="AS415" i="5"/>
  <c r="AS416" i="5"/>
  <c r="AS414" i="5"/>
  <c r="BA413" i="5"/>
  <c r="BA415" i="5"/>
  <c r="BA416" i="5"/>
  <c r="BA414" i="5"/>
  <c r="BA417" i="5"/>
  <c r="BI413" i="5"/>
  <c r="BI415" i="5"/>
  <c r="BI416" i="5"/>
  <c r="BI417" i="5"/>
  <c r="BI414" i="5"/>
  <c r="AS417" i="5"/>
  <c r="G361" i="5"/>
  <c r="O361" i="5"/>
  <c r="W361" i="5"/>
  <c r="AE361" i="5"/>
  <c r="AM361" i="5"/>
  <c r="AU361" i="5"/>
  <c r="BC361" i="5"/>
  <c r="BK361" i="5"/>
  <c r="F366" i="5"/>
  <c r="N366" i="5"/>
  <c r="V366" i="5"/>
  <c r="AD366" i="5"/>
  <c r="AL366" i="5"/>
  <c r="AT366" i="5"/>
  <c r="BB366" i="5"/>
  <c r="BJ366" i="5"/>
  <c r="H368" i="5"/>
  <c r="P368" i="5"/>
  <c r="X368" i="5"/>
  <c r="AF368" i="5"/>
  <c r="AN368" i="5"/>
  <c r="AV368" i="5"/>
  <c r="BD368" i="5"/>
  <c r="BL368" i="5"/>
  <c r="I369" i="5"/>
  <c r="Q369" i="5"/>
  <c r="Y369" i="5"/>
  <c r="AG369" i="5"/>
  <c r="AO369" i="5"/>
  <c r="AW369" i="5"/>
  <c r="BE369" i="5"/>
  <c r="BM369" i="5"/>
  <c r="K376" i="5"/>
  <c r="K378" i="5"/>
  <c r="S376" i="5"/>
  <c r="S378" i="5"/>
  <c r="AA376" i="5"/>
  <c r="AA378" i="5"/>
  <c r="AI376" i="5"/>
  <c r="AI378" i="5"/>
  <c r="AQ376" i="5"/>
  <c r="AQ378" i="5"/>
  <c r="AY376" i="5"/>
  <c r="AY378" i="5"/>
  <c r="BG376" i="5"/>
  <c r="BG378" i="5"/>
  <c r="F374" i="5"/>
  <c r="AY374" i="5"/>
  <c r="BH374" i="5"/>
  <c r="AA375" i="5"/>
  <c r="AJ375" i="5"/>
  <c r="BB375" i="5"/>
  <c r="L376" i="5"/>
  <c r="AD376" i="5"/>
  <c r="O377" i="5"/>
  <c r="BK377" i="5"/>
  <c r="I382" i="5"/>
  <c r="I383" i="5"/>
  <c r="I384" i="5"/>
  <c r="I386" i="5"/>
  <c r="Q382" i="5"/>
  <c r="Q383" i="5"/>
  <c r="Q384" i="5"/>
  <c r="Q386" i="5"/>
  <c r="Y382" i="5"/>
  <c r="Y386" i="5"/>
  <c r="Y385" i="5"/>
  <c r="Y383" i="5"/>
  <c r="Y384" i="5"/>
  <c r="AG382" i="5"/>
  <c r="AG383" i="5"/>
  <c r="AG384" i="5"/>
  <c r="AG386" i="5"/>
  <c r="AG385" i="5"/>
  <c r="AO382" i="5"/>
  <c r="AO383" i="5"/>
  <c r="AO384" i="5"/>
  <c r="AW382" i="5"/>
  <c r="AW383" i="5"/>
  <c r="AW386" i="5"/>
  <c r="AW385" i="5"/>
  <c r="AW384" i="5"/>
  <c r="BE382" i="5"/>
  <c r="BE383" i="5"/>
  <c r="BE384" i="5"/>
  <c r="BM386" i="5"/>
  <c r="BM385" i="5"/>
  <c r="BM382" i="5"/>
  <c r="BM383" i="5"/>
  <c r="BM384" i="5"/>
  <c r="I385" i="5"/>
  <c r="G392" i="5"/>
  <c r="G393" i="5"/>
  <c r="G394" i="5"/>
  <c r="G390" i="5"/>
  <c r="O392" i="5"/>
  <c r="O393" i="5"/>
  <c r="O394" i="5"/>
  <c r="O391" i="5"/>
  <c r="O390" i="5"/>
  <c r="W392" i="5"/>
  <c r="W393" i="5"/>
  <c r="W394" i="5"/>
  <c r="W390" i="5"/>
  <c r="AE392" i="5"/>
  <c r="AE393" i="5"/>
  <c r="AE394" i="5"/>
  <c r="AE391" i="5"/>
  <c r="AE390" i="5"/>
  <c r="AM392" i="5"/>
  <c r="AM393" i="5"/>
  <c r="AM394" i="5"/>
  <c r="AM390" i="5"/>
  <c r="AM391" i="5"/>
  <c r="AU392" i="5"/>
  <c r="AU393" i="5"/>
  <c r="AU394" i="5"/>
  <c r="AU390" i="5"/>
  <c r="AU391" i="5"/>
  <c r="BC392" i="5"/>
  <c r="BC393" i="5"/>
  <c r="BC394" i="5"/>
  <c r="BC390" i="5"/>
  <c r="BC391" i="5"/>
  <c r="BK392" i="5"/>
  <c r="BK393" i="5"/>
  <c r="BK394" i="5"/>
  <c r="BK391" i="5"/>
  <c r="BK390" i="5"/>
  <c r="H367" i="5"/>
  <c r="P367" i="5"/>
  <c r="X367" i="5"/>
  <c r="AF367" i="5"/>
  <c r="AN367" i="5"/>
  <c r="AV367" i="5"/>
  <c r="BD367" i="5"/>
  <c r="BL367" i="5"/>
  <c r="I368" i="5"/>
  <c r="Q368" i="5"/>
  <c r="Y368" i="5"/>
  <c r="AG368" i="5"/>
  <c r="AO368" i="5"/>
  <c r="AW368" i="5"/>
  <c r="BE368" i="5"/>
  <c r="BM368" i="5"/>
  <c r="AQ374" i="5"/>
  <c r="AZ374" i="5"/>
  <c r="BJ374" i="5"/>
  <c r="S375" i="5"/>
  <c r="AB375" i="5"/>
  <c r="AT375" i="5"/>
  <c r="V376" i="5"/>
  <c r="AE376" i="5"/>
  <c r="G377" i="5"/>
  <c r="AA377" i="5"/>
  <c r="AM377" i="5"/>
  <c r="AY377" i="5"/>
  <c r="Q385" i="5"/>
  <c r="L370" i="5"/>
  <c r="T370" i="5"/>
  <c r="AB370" i="5"/>
  <c r="AJ370" i="5"/>
  <c r="AR370" i="5"/>
  <c r="AZ370" i="5"/>
  <c r="BH370" i="5"/>
  <c r="M374" i="5"/>
  <c r="M378" i="5"/>
  <c r="U374" i="5"/>
  <c r="U378" i="5"/>
  <c r="AC374" i="5"/>
  <c r="AC378" i="5"/>
  <c r="AK374" i="5"/>
  <c r="AK378" i="5"/>
  <c r="AS374" i="5"/>
  <c r="AS378" i="5"/>
  <c r="BA374" i="5"/>
  <c r="BA378" i="5"/>
  <c r="BI374" i="5"/>
  <c r="BI378" i="5"/>
  <c r="AI374" i="5"/>
  <c r="AR374" i="5"/>
  <c r="BB374" i="5"/>
  <c r="K375" i="5"/>
  <c r="T375" i="5"/>
  <c r="AC375" i="5"/>
  <c r="AL375" i="5"/>
  <c r="AU375" i="5"/>
  <c r="N376" i="5"/>
  <c r="W376" i="5"/>
  <c r="BH376" i="5"/>
  <c r="AB377" i="5"/>
  <c r="BA377" i="5"/>
  <c r="T378" i="5"/>
  <c r="AJ378" i="5"/>
  <c r="AZ378" i="5"/>
  <c r="K384" i="5"/>
  <c r="K386" i="5"/>
  <c r="K385" i="5"/>
  <c r="K382" i="5"/>
  <c r="S384" i="5"/>
  <c r="S386" i="5"/>
  <c r="S382" i="5"/>
  <c r="AA384" i="5"/>
  <c r="AA382" i="5"/>
  <c r="AI384" i="5"/>
  <c r="AI386" i="5"/>
  <c r="AI385" i="5"/>
  <c r="AI382" i="5"/>
  <c r="AQ384" i="5"/>
  <c r="AQ382" i="5"/>
  <c r="AY386" i="5"/>
  <c r="AY385" i="5"/>
  <c r="AY384" i="5"/>
  <c r="AY382" i="5"/>
  <c r="BG384" i="5"/>
  <c r="BG386" i="5"/>
  <c r="BG385" i="5"/>
  <c r="BG382" i="5"/>
  <c r="AQ383" i="5"/>
  <c r="S385" i="5"/>
  <c r="I394" i="5"/>
  <c r="I390" i="5"/>
  <c r="Q394" i="5"/>
  <c r="Q390" i="5"/>
  <c r="Q391" i="5"/>
  <c r="Q393" i="5"/>
  <c r="Q392" i="5"/>
  <c r="Y394" i="5"/>
  <c r="Y390" i="5"/>
  <c r="Y391" i="5"/>
  <c r="AG394" i="5"/>
  <c r="AG390" i="5"/>
  <c r="AG393" i="5"/>
  <c r="AG392" i="5"/>
  <c r="AG391" i="5"/>
  <c r="AO394" i="5"/>
  <c r="AO390" i="5"/>
  <c r="AO391" i="5"/>
  <c r="AW394" i="5"/>
  <c r="AW390" i="5"/>
  <c r="AW393" i="5"/>
  <c r="AW392" i="5"/>
  <c r="AW391" i="5"/>
  <c r="BE394" i="5"/>
  <c r="BE390" i="5"/>
  <c r="BM394" i="5"/>
  <c r="BM390" i="5"/>
  <c r="BM393" i="5"/>
  <c r="BM392" i="5"/>
  <c r="BM391" i="5"/>
  <c r="L369" i="5"/>
  <c r="T369" i="5"/>
  <c r="AB369" i="5"/>
  <c r="AJ369" i="5"/>
  <c r="AR369" i="5"/>
  <c r="AZ369" i="5"/>
  <c r="BH369" i="5"/>
  <c r="M370" i="5"/>
  <c r="U370" i="5"/>
  <c r="AC370" i="5"/>
  <c r="AK370" i="5"/>
  <c r="AS370" i="5"/>
  <c r="BA370" i="5"/>
  <c r="BI370" i="5"/>
  <c r="AA374" i="5"/>
  <c r="AJ374" i="5"/>
  <c r="AT374" i="5"/>
  <c r="U375" i="5"/>
  <c r="AD375" i="5"/>
  <c r="F376" i="5"/>
  <c r="O376" i="5"/>
  <c r="AZ376" i="5"/>
  <c r="BI376" i="5"/>
  <c r="S377" i="5"/>
  <c r="AC377" i="5"/>
  <c r="BC377" i="5"/>
  <c r="F378" i="5"/>
  <c r="V378" i="5"/>
  <c r="AL378" i="5"/>
  <c r="BB378" i="5"/>
  <c r="BE385" i="5"/>
  <c r="AO386" i="5"/>
  <c r="S374" i="5"/>
  <c r="AL374" i="5"/>
  <c r="AU374" i="5"/>
  <c r="M375" i="5"/>
  <c r="V375" i="5"/>
  <c r="AE375" i="5"/>
  <c r="BG375" i="5"/>
  <c r="G376" i="5"/>
  <c r="AR376" i="5"/>
  <c r="BA376" i="5"/>
  <c r="BJ376" i="5"/>
  <c r="AE377" i="5"/>
  <c r="AQ377" i="5"/>
  <c r="M386" i="5"/>
  <c r="M385" i="5"/>
  <c r="M382" i="5"/>
  <c r="M384" i="5"/>
  <c r="AA383" i="5"/>
  <c r="AA385" i="5"/>
  <c r="AQ386" i="5"/>
  <c r="W391" i="5"/>
  <c r="Y392" i="5"/>
  <c r="Y393" i="5"/>
  <c r="L383" i="5"/>
  <c r="T383" i="5"/>
  <c r="AB383" i="5"/>
  <c r="AJ383" i="5"/>
  <c r="AR383" i="5"/>
  <c r="AZ383" i="5"/>
  <c r="BH383" i="5"/>
  <c r="U384" i="5"/>
  <c r="AC384" i="5"/>
  <c r="AK384" i="5"/>
  <c r="AS384" i="5"/>
  <c r="BA384" i="5"/>
  <c r="BJ384" i="5"/>
  <c r="R385" i="5"/>
  <c r="AE385" i="5"/>
  <c r="AP385" i="5"/>
  <c r="AB386" i="5"/>
  <c r="AP386" i="5"/>
  <c r="H393" i="5"/>
  <c r="H394" i="5"/>
  <c r="P393" i="5"/>
  <c r="P394" i="5"/>
  <c r="X393" i="5"/>
  <c r="X394" i="5"/>
  <c r="AF393" i="5"/>
  <c r="AF394" i="5"/>
  <c r="AN393" i="5"/>
  <c r="AN394" i="5"/>
  <c r="H391" i="5"/>
  <c r="H392" i="5"/>
  <c r="X392" i="5"/>
  <c r="AN392" i="5"/>
  <c r="I401" i="5"/>
  <c r="I402" i="5"/>
  <c r="I400" i="5"/>
  <c r="Q401" i="5"/>
  <c r="Q402" i="5"/>
  <c r="Q400" i="5"/>
  <c r="Y401" i="5"/>
  <c r="Y402" i="5"/>
  <c r="Y400" i="5"/>
  <c r="AG401" i="5"/>
  <c r="AG402" i="5"/>
  <c r="AG400" i="5"/>
  <c r="AO401" i="5"/>
  <c r="AO402" i="5"/>
  <c r="AO400" i="5"/>
  <c r="AW401" i="5"/>
  <c r="AW402" i="5"/>
  <c r="AW399" i="5"/>
  <c r="AW400" i="5"/>
  <c r="BE401" i="5"/>
  <c r="BE402" i="5"/>
  <c r="BE399" i="5"/>
  <c r="BM401" i="5"/>
  <c r="BM402" i="5"/>
  <c r="BM399" i="5"/>
  <c r="BM400" i="5"/>
  <c r="U382" i="5"/>
  <c r="G384" i="5"/>
  <c r="O384" i="5"/>
  <c r="W384" i="5"/>
  <c r="AE384" i="5"/>
  <c r="AM384" i="5"/>
  <c r="AU384" i="5"/>
  <c r="BC384" i="5"/>
  <c r="J385" i="5"/>
  <c r="U385" i="5"/>
  <c r="AU385" i="5"/>
  <c r="BF385" i="5"/>
  <c r="AR386" i="5"/>
  <c r="BF386" i="5"/>
  <c r="X391" i="5"/>
  <c r="K400" i="5"/>
  <c r="K402" i="5"/>
  <c r="K401" i="5"/>
  <c r="K398" i="5"/>
  <c r="S402" i="5"/>
  <c r="S401" i="5"/>
  <c r="S400" i="5"/>
  <c r="S398" i="5"/>
  <c r="AA400" i="5"/>
  <c r="AA401" i="5"/>
  <c r="AA398" i="5"/>
  <c r="AI401" i="5"/>
  <c r="AI402" i="5"/>
  <c r="AI400" i="5"/>
  <c r="AI398" i="5"/>
  <c r="AQ401" i="5"/>
  <c r="AQ398" i="5"/>
  <c r="AY400" i="5"/>
  <c r="AY401" i="5"/>
  <c r="AY402" i="5"/>
  <c r="AY398" i="5"/>
  <c r="BG401" i="5"/>
  <c r="BG402" i="5"/>
  <c r="BG398" i="5"/>
  <c r="AG399" i="5"/>
  <c r="AQ400" i="5"/>
  <c r="AQ402" i="5"/>
  <c r="AC385" i="5"/>
  <c r="AC386" i="5"/>
  <c r="AK385" i="5"/>
  <c r="AK386" i="5"/>
  <c r="AS385" i="5"/>
  <c r="AS386" i="5"/>
  <c r="BA385" i="5"/>
  <c r="BA386" i="5"/>
  <c r="BI385" i="5"/>
  <c r="BI386" i="5"/>
  <c r="G383" i="5"/>
  <c r="O383" i="5"/>
  <c r="W383" i="5"/>
  <c r="AE383" i="5"/>
  <c r="AM383" i="5"/>
  <c r="AU383" i="5"/>
  <c r="BC383" i="5"/>
  <c r="BK383" i="5"/>
  <c r="W385" i="5"/>
  <c r="AH385" i="5"/>
  <c r="T386" i="5"/>
  <c r="AH386" i="5"/>
  <c r="P390" i="5"/>
  <c r="AF390" i="5"/>
  <c r="S399" i="5"/>
  <c r="F385" i="5"/>
  <c r="F386" i="5"/>
  <c r="N385" i="5"/>
  <c r="N386" i="5"/>
  <c r="V385" i="5"/>
  <c r="V386" i="5"/>
  <c r="AD385" i="5"/>
  <c r="AD386" i="5"/>
  <c r="AL385" i="5"/>
  <c r="AL386" i="5"/>
  <c r="AT385" i="5"/>
  <c r="AT386" i="5"/>
  <c r="BB385" i="5"/>
  <c r="BB386" i="5"/>
  <c r="BJ385" i="5"/>
  <c r="BJ386" i="5"/>
  <c r="G382" i="5"/>
  <c r="O382" i="5"/>
  <c r="W382" i="5"/>
  <c r="AE382" i="5"/>
  <c r="AM382" i="5"/>
  <c r="AU382" i="5"/>
  <c r="BC382" i="5"/>
  <c r="BK382" i="5"/>
  <c r="BN384" i="5"/>
  <c r="BK385" i="5"/>
  <c r="J386" i="5"/>
  <c r="BH386" i="5"/>
  <c r="AN391" i="5"/>
  <c r="P392" i="5"/>
  <c r="AF392" i="5"/>
  <c r="AI399" i="5"/>
  <c r="J384" i="5"/>
  <c r="R384" i="5"/>
  <c r="Z384" i="5"/>
  <c r="AH384" i="5"/>
  <c r="AP384" i="5"/>
  <c r="AX384" i="5"/>
  <c r="BF384" i="5"/>
  <c r="O385" i="5"/>
  <c r="AM385" i="5"/>
  <c r="AX385" i="5"/>
  <c r="BL385" i="5"/>
  <c r="AJ386" i="5"/>
  <c r="AX386" i="5"/>
  <c r="M390" i="5"/>
  <c r="M391" i="5"/>
  <c r="M392" i="5"/>
  <c r="M394" i="5"/>
  <c r="U390" i="5"/>
  <c r="U391" i="5"/>
  <c r="U392" i="5"/>
  <c r="U394" i="5"/>
  <c r="AC390" i="5"/>
  <c r="AC391" i="5"/>
  <c r="AC392" i="5"/>
  <c r="AC394" i="5"/>
  <c r="AK390" i="5"/>
  <c r="AK391" i="5"/>
  <c r="AK392" i="5"/>
  <c r="AK394" i="5"/>
  <c r="AS390" i="5"/>
  <c r="AS391" i="5"/>
  <c r="AS392" i="5"/>
  <c r="AS394" i="5"/>
  <c r="BA390" i="5"/>
  <c r="BA391" i="5"/>
  <c r="BA392" i="5"/>
  <c r="BA394" i="5"/>
  <c r="BI390" i="5"/>
  <c r="BI391" i="5"/>
  <c r="BI392" i="5"/>
  <c r="BI394" i="5"/>
  <c r="P391" i="5"/>
  <c r="I398" i="5"/>
  <c r="Y398" i="5"/>
  <c r="AO398" i="5"/>
  <c r="BE398" i="5"/>
  <c r="I399" i="5"/>
  <c r="Y399" i="5"/>
  <c r="AY399" i="5"/>
  <c r="BE400" i="5"/>
  <c r="Z383" i="5"/>
  <c r="BH384" i="5"/>
  <c r="Z385" i="5"/>
  <c r="AN385" i="5"/>
  <c r="L386" i="5"/>
  <c r="F391" i="5"/>
  <c r="F392" i="5"/>
  <c r="F393" i="5"/>
  <c r="N391" i="5"/>
  <c r="N392" i="5"/>
  <c r="N393" i="5"/>
  <c r="V391" i="5"/>
  <c r="V392" i="5"/>
  <c r="V393" i="5"/>
  <c r="AD391" i="5"/>
  <c r="AD392" i="5"/>
  <c r="AD393" i="5"/>
  <c r="AL391" i="5"/>
  <c r="AL392" i="5"/>
  <c r="AL393" i="5"/>
  <c r="AT391" i="5"/>
  <c r="AT392" i="5"/>
  <c r="AT393" i="5"/>
  <c r="BB391" i="5"/>
  <c r="BB392" i="5"/>
  <c r="BB393" i="5"/>
  <c r="BJ391" i="5"/>
  <c r="BJ392" i="5"/>
  <c r="BJ393" i="5"/>
  <c r="G402" i="5"/>
  <c r="G398" i="5"/>
  <c r="G399" i="5"/>
  <c r="G400" i="5"/>
  <c r="G401" i="5"/>
  <c r="O402" i="5"/>
  <c r="O401" i="5"/>
  <c r="O398" i="5"/>
  <c r="O399" i="5"/>
  <c r="O400" i="5"/>
  <c r="W402" i="5"/>
  <c r="W398" i="5"/>
  <c r="W399" i="5"/>
  <c r="W401" i="5"/>
  <c r="AE400" i="5"/>
  <c r="AE401" i="5"/>
  <c r="AE402" i="5"/>
  <c r="AE398" i="5"/>
  <c r="AE399" i="5"/>
  <c r="AM400" i="5"/>
  <c r="AM401" i="5"/>
  <c r="AM402" i="5"/>
  <c r="AM398" i="5"/>
  <c r="AM399" i="5"/>
  <c r="AU400" i="5"/>
  <c r="AU401" i="5"/>
  <c r="AU402" i="5"/>
  <c r="AU398" i="5"/>
  <c r="AU399" i="5"/>
  <c r="BC400" i="5"/>
  <c r="BC401" i="5"/>
  <c r="BC402" i="5"/>
  <c r="BC398" i="5"/>
  <c r="BC399" i="5"/>
  <c r="BK400" i="5"/>
  <c r="BK401" i="5"/>
  <c r="BK402" i="5"/>
  <c r="BK398" i="5"/>
  <c r="BK399" i="5"/>
  <c r="BG400" i="5"/>
  <c r="K392" i="5"/>
  <c r="S392" i="5"/>
  <c r="AA392" i="5"/>
  <c r="AI392" i="5"/>
  <c r="AQ392" i="5"/>
  <c r="AY392" i="5"/>
  <c r="BG392" i="5"/>
  <c r="L393" i="5"/>
  <c r="T393" i="5"/>
  <c r="AB393" i="5"/>
  <c r="AJ393" i="5"/>
  <c r="AR393" i="5"/>
  <c r="AZ393" i="5"/>
  <c r="BH393" i="5"/>
  <c r="L399" i="5"/>
  <c r="T399" i="5"/>
  <c r="M400" i="5"/>
  <c r="V400" i="5"/>
  <c r="AT400" i="5"/>
  <c r="BF400" i="5"/>
  <c r="BN401" i="5"/>
  <c r="U402" i="5"/>
  <c r="AR402" i="5"/>
  <c r="H406" i="5"/>
  <c r="H407" i="5"/>
  <c r="H408" i="5"/>
  <c r="H409" i="5"/>
  <c r="H410" i="5"/>
  <c r="P406" i="5"/>
  <c r="P407" i="5"/>
  <c r="P408" i="5"/>
  <c r="P409" i="5"/>
  <c r="P410" i="5"/>
  <c r="X406" i="5"/>
  <c r="X407" i="5"/>
  <c r="X408" i="5"/>
  <c r="X409" i="5"/>
  <c r="X410" i="5"/>
  <c r="AF406" i="5"/>
  <c r="AF407" i="5"/>
  <c r="AF408" i="5"/>
  <c r="AF409" i="5"/>
  <c r="AF410" i="5"/>
  <c r="AN406" i="5"/>
  <c r="AN407" i="5"/>
  <c r="AN408" i="5"/>
  <c r="AN409" i="5"/>
  <c r="AN410" i="5"/>
  <c r="AV406" i="5"/>
  <c r="AV407" i="5"/>
  <c r="AV408" i="5"/>
  <c r="AV409" i="5"/>
  <c r="AV410" i="5"/>
  <c r="BD406" i="5"/>
  <c r="BD407" i="5"/>
  <c r="BD408" i="5"/>
  <c r="BD409" i="5"/>
  <c r="BD410" i="5"/>
  <c r="BL406" i="5"/>
  <c r="BL407" i="5"/>
  <c r="BL408" i="5"/>
  <c r="BL409" i="5"/>
  <c r="BL410" i="5"/>
  <c r="L391" i="5"/>
  <c r="T391" i="5"/>
  <c r="AB391" i="5"/>
  <c r="AJ391" i="5"/>
  <c r="AR391" i="5"/>
  <c r="AZ391" i="5"/>
  <c r="BH391" i="5"/>
  <c r="M398" i="5"/>
  <c r="U398" i="5"/>
  <c r="F399" i="5"/>
  <c r="N399" i="5"/>
  <c r="V399" i="5"/>
  <c r="AD399" i="5"/>
  <c r="AL399" i="5"/>
  <c r="AT399" i="5"/>
  <c r="BB399" i="5"/>
  <c r="BJ399" i="5"/>
  <c r="BJ400" i="5"/>
  <c r="AX401" i="5"/>
  <c r="AB402" i="5"/>
  <c r="J408" i="5"/>
  <c r="J409" i="5"/>
  <c r="J410" i="5"/>
  <c r="R408" i="5"/>
  <c r="R409" i="5"/>
  <c r="R410" i="5"/>
  <c r="Z408" i="5"/>
  <c r="Z409" i="5"/>
  <c r="Z410" i="5"/>
  <c r="AH408" i="5"/>
  <c r="AH409" i="5"/>
  <c r="AH410" i="5"/>
  <c r="AP408" i="5"/>
  <c r="AP409" i="5"/>
  <c r="AP410" i="5"/>
  <c r="AX408" i="5"/>
  <c r="AX409" i="5"/>
  <c r="AX410" i="5"/>
  <c r="BF408" i="5"/>
  <c r="BF409" i="5"/>
  <c r="BF410" i="5"/>
  <c r="BN408" i="5"/>
  <c r="BN409" i="5"/>
  <c r="BN410" i="5"/>
  <c r="AP406" i="5"/>
  <c r="AP407" i="5"/>
  <c r="AV394" i="5"/>
  <c r="BD394" i="5"/>
  <c r="BL394" i="5"/>
  <c r="AC400" i="5"/>
  <c r="AC401" i="5"/>
  <c r="AK400" i="5"/>
  <c r="AK401" i="5"/>
  <c r="AS400" i="5"/>
  <c r="AS401" i="5"/>
  <c r="BA400" i="5"/>
  <c r="BA401" i="5"/>
  <c r="BI400" i="5"/>
  <c r="BI401" i="5"/>
  <c r="AL398" i="5"/>
  <c r="AX400" i="5"/>
  <c r="L401" i="5"/>
  <c r="AB401" i="5"/>
  <c r="AC402" i="5"/>
  <c r="AZ402" i="5"/>
  <c r="BN406" i="5"/>
  <c r="BN407" i="5"/>
  <c r="F401" i="5"/>
  <c r="F402" i="5"/>
  <c r="N401" i="5"/>
  <c r="N402" i="5"/>
  <c r="V401" i="5"/>
  <c r="V402" i="5"/>
  <c r="AD401" i="5"/>
  <c r="AD402" i="5"/>
  <c r="AL401" i="5"/>
  <c r="AL402" i="5"/>
  <c r="AT401" i="5"/>
  <c r="AT402" i="5"/>
  <c r="BB401" i="5"/>
  <c r="BB402" i="5"/>
  <c r="BJ401" i="5"/>
  <c r="BJ402" i="5"/>
  <c r="Z400" i="5"/>
  <c r="AH401" i="5"/>
  <c r="AZ401" i="5"/>
  <c r="BA402" i="5"/>
  <c r="Z406" i="5"/>
  <c r="Z407" i="5"/>
  <c r="L414" i="5"/>
  <c r="L415" i="5"/>
  <c r="L417" i="5"/>
  <c r="L416" i="5"/>
  <c r="L413" i="5"/>
  <c r="G410" i="5"/>
  <c r="O410" i="5"/>
  <c r="W410" i="5"/>
  <c r="AE410" i="5"/>
  <c r="AM410" i="5"/>
  <c r="AU410" i="5"/>
  <c r="BC410" i="5"/>
  <c r="BK410" i="5"/>
  <c r="F414" i="5"/>
  <c r="F416" i="5"/>
  <c r="F417" i="5"/>
  <c r="N414" i="5"/>
  <c r="N416" i="5"/>
  <c r="N417" i="5"/>
  <c r="V414" i="5"/>
  <c r="V416" i="5"/>
  <c r="V417" i="5"/>
  <c r="AD414" i="5"/>
  <c r="AD416" i="5"/>
  <c r="AD417" i="5"/>
  <c r="AL414" i="5"/>
  <c r="AL416" i="5"/>
  <c r="AL417" i="5"/>
  <c r="AT414" i="5"/>
  <c r="AT416" i="5"/>
  <c r="AT417" i="5"/>
  <c r="BB414" i="5"/>
  <c r="BB416" i="5"/>
  <c r="BB417" i="5"/>
  <c r="BJ414" i="5"/>
  <c r="BJ416" i="5"/>
  <c r="BJ417" i="5"/>
  <c r="AT413" i="5"/>
  <c r="L406" i="5"/>
  <c r="T406" i="5"/>
  <c r="AB406" i="5"/>
  <c r="AJ406" i="5"/>
  <c r="AR406" i="5"/>
  <c r="AZ406" i="5"/>
  <c r="BH406" i="5"/>
  <c r="M407" i="5"/>
  <c r="U407" i="5"/>
  <c r="AC407" i="5"/>
  <c r="AK407" i="5"/>
  <c r="AS407" i="5"/>
  <c r="BA407" i="5"/>
  <c r="BI407" i="5"/>
  <c r="F408" i="5"/>
  <c r="N408" i="5"/>
  <c r="V408" i="5"/>
  <c r="AD408" i="5"/>
  <c r="AL408" i="5"/>
  <c r="AT408" i="5"/>
  <c r="BB408" i="5"/>
  <c r="BJ408" i="5"/>
  <c r="G409" i="5"/>
  <c r="O409" i="5"/>
  <c r="W409" i="5"/>
  <c r="AE409" i="5"/>
  <c r="AM409" i="5"/>
  <c r="AU409" i="5"/>
  <c r="BC409" i="5"/>
  <c r="BK409" i="5"/>
  <c r="G415" i="5"/>
  <c r="G417" i="5"/>
  <c r="O415" i="5"/>
  <c r="O417" i="5"/>
  <c r="W415" i="5"/>
  <c r="W417" i="5"/>
  <c r="AE415" i="5"/>
  <c r="AE417" i="5"/>
  <c r="AM415" i="5"/>
  <c r="AM416" i="5"/>
  <c r="AM417" i="5"/>
  <c r="AU415" i="5"/>
  <c r="AU416" i="5"/>
  <c r="AU417" i="5"/>
  <c r="BC414" i="5"/>
  <c r="BC415" i="5"/>
  <c r="BC416" i="5"/>
  <c r="BC417" i="5"/>
  <c r="BK414" i="5"/>
  <c r="BK415" i="5"/>
  <c r="BK416" i="5"/>
  <c r="BK417" i="5"/>
  <c r="H413" i="5"/>
  <c r="V413" i="5"/>
  <c r="AG413" i="5"/>
  <c r="AU413" i="5"/>
  <c r="AU414" i="5"/>
  <c r="J415" i="5"/>
  <c r="Z415" i="5"/>
  <c r="AQ416" i="5"/>
  <c r="F407" i="5"/>
  <c r="N407" i="5"/>
  <c r="V407" i="5"/>
  <c r="AD407" i="5"/>
  <c r="AL407" i="5"/>
  <c r="AT407" i="5"/>
  <c r="BB407" i="5"/>
  <c r="BJ407" i="5"/>
  <c r="G408" i="5"/>
  <c r="O408" i="5"/>
  <c r="W408" i="5"/>
  <c r="AE408" i="5"/>
  <c r="AM408" i="5"/>
  <c r="AU408" i="5"/>
  <c r="BC408" i="5"/>
  <c r="BK408" i="5"/>
  <c r="H415" i="5"/>
  <c r="H416" i="5"/>
  <c r="H417" i="5"/>
  <c r="P415" i="5"/>
  <c r="P416" i="5"/>
  <c r="P417" i="5"/>
  <c r="X415" i="5"/>
  <c r="X416" i="5"/>
  <c r="X417" i="5"/>
  <c r="AF415" i="5"/>
  <c r="AF416" i="5"/>
  <c r="AF417" i="5"/>
  <c r="AN415" i="5"/>
  <c r="AN416" i="5"/>
  <c r="AN417" i="5"/>
  <c r="AV415" i="5"/>
  <c r="AV416" i="5"/>
  <c r="AV417" i="5"/>
  <c r="BD415" i="5"/>
  <c r="BD416" i="5"/>
  <c r="BD417" i="5"/>
  <c r="BL415" i="5"/>
  <c r="BL416" i="5"/>
  <c r="BL417" i="5"/>
  <c r="I413" i="5"/>
  <c r="W413" i="5"/>
  <c r="AV413" i="5"/>
  <c r="BJ413" i="5"/>
  <c r="W414" i="5"/>
  <c r="AV414" i="5"/>
  <c r="BL414" i="5"/>
  <c r="K415" i="5"/>
  <c r="AA415" i="5"/>
  <c r="K416" i="5"/>
  <c r="G407" i="5"/>
  <c r="O407" i="5"/>
  <c r="W407" i="5"/>
  <c r="AE407" i="5"/>
  <c r="AM407" i="5"/>
  <c r="AU407" i="5"/>
  <c r="BC407" i="5"/>
  <c r="BK407" i="5"/>
  <c r="I416" i="5"/>
  <c r="I417" i="5"/>
  <c r="Q416" i="5"/>
  <c r="Q417" i="5"/>
  <c r="Y416" i="5"/>
  <c r="Y417" i="5"/>
  <c r="AG416" i="5"/>
  <c r="AG417" i="5"/>
  <c r="AO416" i="5"/>
  <c r="AO417" i="5"/>
  <c r="AW416" i="5"/>
  <c r="AW417" i="5"/>
  <c r="BE416" i="5"/>
  <c r="BE417" i="5"/>
  <c r="BM416" i="5"/>
  <c r="BM417" i="5"/>
  <c r="AL413" i="5"/>
  <c r="AW413" i="5"/>
  <c r="X414" i="5"/>
  <c r="AW414" i="5"/>
  <c r="BM414" i="5"/>
  <c r="N415" i="5"/>
  <c r="AD415" i="5"/>
  <c r="AT415" i="5"/>
  <c r="BJ415" i="5"/>
  <c r="I429" i="5"/>
  <c r="I431" i="5"/>
  <c r="I432" i="5"/>
  <c r="I428" i="5"/>
  <c r="I430" i="5"/>
  <c r="Q429" i="5"/>
  <c r="Q431" i="5"/>
  <c r="Q432" i="5"/>
  <c r="Q428" i="5"/>
  <c r="Y429" i="5"/>
  <c r="Y431" i="5"/>
  <c r="Y432" i="5"/>
  <c r="Y428" i="5"/>
  <c r="Y430" i="5"/>
  <c r="AG429" i="5"/>
  <c r="AG431" i="5"/>
  <c r="AG432" i="5"/>
  <c r="AG428" i="5"/>
  <c r="AO429" i="5"/>
  <c r="AO431" i="5"/>
  <c r="AO432" i="5"/>
  <c r="AO428" i="5"/>
  <c r="AO430" i="5"/>
  <c r="AW429" i="5"/>
  <c r="AW431" i="5"/>
  <c r="AW432" i="5"/>
  <c r="AW428" i="5"/>
  <c r="BE429" i="5"/>
  <c r="BE430" i="5"/>
  <c r="BE431" i="5"/>
  <c r="BE432" i="5"/>
  <c r="BE428" i="5"/>
  <c r="BM429" i="5"/>
  <c r="BM430" i="5"/>
  <c r="BM431" i="5"/>
  <c r="BM432" i="5"/>
  <c r="BM428" i="5"/>
  <c r="K410" i="5"/>
  <c r="S410" i="5"/>
  <c r="AA410" i="5"/>
  <c r="AI410" i="5"/>
  <c r="AQ410" i="5"/>
  <c r="AY410" i="5"/>
  <c r="BG410" i="5"/>
  <c r="J417" i="5"/>
  <c r="J413" i="5"/>
  <c r="R417" i="5"/>
  <c r="R413" i="5"/>
  <c r="Z417" i="5"/>
  <c r="Z413" i="5"/>
  <c r="AH417" i="5"/>
  <c r="AH413" i="5"/>
  <c r="AP417" i="5"/>
  <c r="AP413" i="5"/>
  <c r="AX417" i="5"/>
  <c r="AX413" i="5"/>
  <c r="BF417" i="5"/>
  <c r="BF413" i="5"/>
  <c r="N413" i="5"/>
  <c r="Y413" i="5"/>
  <c r="AM413" i="5"/>
  <c r="BL413" i="5"/>
  <c r="Y414" i="5"/>
  <c r="AM414" i="5"/>
  <c r="AX414" i="5"/>
  <c r="Q415" i="5"/>
  <c r="AG415" i="5"/>
  <c r="AW415" i="5"/>
  <c r="BM415" i="5"/>
  <c r="O416" i="5"/>
  <c r="AE416" i="5"/>
  <c r="K424" i="5"/>
  <c r="K420" i="5"/>
  <c r="K421" i="5"/>
  <c r="K422" i="5"/>
  <c r="K423" i="5"/>
  <c r="S424" i="5"/>
  <c r="S420" i="5"/>
  <c r="S421" i="5"/>
  <c r="S422" i="5"/>
  <c r="S423" i="5"/>
  <c r="AA424" i="5"/>
  <c r="AA420" i="5"/>
  <c r="AA421" i="5"/>
  <c r="AA422" i="5"/>
  <c r="AA423" i="5"/>
  <c r="AI424" i="5"/>
  <c r="AI420" i="5"/>
  <c r="AI421" i="5"/>
  <c r="AI422" i="5"/>
  <c r="AI423" i="5"/>
  <c r="AQ424" i="5"/>
  <c r="AQ420" i="5"/>
  <c r="AQ421" i="5"/>
  <c r="AQ422" i="5"/>
  <c r="AQ423" i="5"/>
  <c r="AY424" i="5"/>
  <c r="AY420" i="5"/>
  <c r="AY421" i="5"/>
  <c r="AY422" i="5"/>
  <c r="AY423" i="5"/>
  <c r="BG424" i="5"/>
  <c r="BG420" i="5"/>
  <c r="BG421" i="5"/>
  <c r="BG422" i="5"/>
  <c r="BG423" i="5"/>
  <c r="J430" i="5"/>
  <c r="J431" i="5"/>
  <c r="J432" i="5"/>
  <c r="J429" i="5"/>
  <c r="J428" i="5"/>
  <c r="R430" i="5"/>
  <c r="R431" i="5"/>
  <c r="R432" i="5"/>
  <c r="R429" i="5"/>
  <c r="Z430" i="5"/>
  <c r="Z431" i="5"/>
  <c r="Z432" i="5"/>
  <c r="Z429" i="5"/>
  <c r="Z428" i="5"/>
  <c r="AH430" i="5"/>
  <c r="AH431" i="5"/>
  <c r="AH432" i="5"/>
  <c r="AH429" i="5"/>
  <c r="AP430" i="5"/>
  <c r="AP431" i="5"/>
  <c r="AP432" i="5"/>
  <c r="AP429" i="5"/>
  <c r="AP428" i="5"/>
  <c r="AX430" i="5"/>
  <c r="AX431" i="5"/>
  <c r="AX432" i="5"/>
  <c r="AX429" i="5"/>
  <c r="BF430" i="5"/>
  <c r="BF431" i="5"/>
  <c r="BF432" i="5"/>
  <c r="BF429" i="5"/>
  <c r="BF428" i="5"/>
  <c r="BN430" i="5"/>
  <c r="BN431" i="5"/>
  <c r="BN432" i="5"/>
  <c r="BN429" i="5"/>
  <c r="AG430" i="5"/>
  <c r="K413" i="5"/>
  <c r="K414" i="5"/>
  <c r="S417" i="5"/>
  <c r="S413" i="5"/>
  <c r="S414" i="5"/>
  <c r="AA417" i="5"/>
  <c r="AA413" i="5"/>
  <c r="AA414" i="5"/>
  <c r="AI417" i="5"/>
  <c r="AI413" i="5"/>
  <c r="AI414" i="5"/>
  <c r="AQ417" i="5"/>
  <c r="AQ413" i="5"/>
  <c r="AQ414" i="5"/>
  <c r="AY417" i="5"/>
  <c r="AY413" i="5"/>
  <c r="AY414" i="5"/>
  <c r="BG417" i="5"/>
  <c r="BG413" i="5"/>
  <c r="BG414" i="5"/>
  <c r="AN413" i="5"/>
  <c r="BB413" i="5"/>
  <c r="BM413" i="5"/>
  <c r="Z414" i="5"/>
  <c r="AN414" i="5"/>
  <c r="R415" i="5"/>
  <c r="AH415" i="5"/>
  <c r="AX415" i="5"/>
  <c r="R416" i="5"/>
  <c r="AH416" i="5"/>
  <c r="L421" i="5"/>
  <c r="L422" i="5"/>
  <c r="L423" i="5"/>
  <c r="T424" i="5"/>
  <c r="T421" i="5"/>
  <c r="T422" i="5"/>
  <c r="T423" i="5"/>
  <c r="AB421" i="5"/>
  <c r="AB422" i="5"/>
  <c r="AB424" i="5"/>
  <c r="AB423" i="5"/>
  <c r="AJ421" i="5"/>
  <c r="AJ422" i="5"/>
  <c r="AJ423" i="5"/>
  <c r="AJ424" i="5"/>
  <c r="AR421" i="5"/>
  <c r="AR422" i="5"/>
  <c r="AR423" i="5"/>
  <c r="AZ421" i="5"/>
  <c r="AZ422" i="5"/>
  <c r="AZ424" i="5"/>
  <c r="AZ423" i="5"/>
  <c r="BH421" i="5"/>
  <c r="BH422" i="5"/>
  <c r="BH423" i="5"/>
  <c r="BH424" i="5"/>
  <c r="AB420" i="5"/>
  <c r="BN413" i="5"/>
  <c r="T415" i="5"/>
  <c r="AB415" i="5"/>
  <c r="AJ415" i="5"/>
  <c r="AR415" i="5"/>
  <c r="AZ415" i="5"/>
  <c r="BH415" i="5"/>
  <c r="F420" i="5"/>
  <c r="N420" i="5"/>
  <c r="V420" i="5"/>
  <c r="AD420" i="5"/>
  <c r="AL420" i="5"/>
  <c r="AT420" i="5"/>
  <c r="BB420" i="5"/>
  <c r="BJ420" i="5"/>
  <c r="G421" i="5"/>
  <c r="O421" i="5"/>
  <c r="W421" i="5"/>
  <c r="AE421" i="5"/>
  <c r="AM421" i="5"/>
  <c r="AU421" i="5"/>
  <c r="BC421" i="5"/>
  <c r="BK421" i="5"/>
  <c r="H422" i="5"/>
  <c r="P422" i="5"/>
  <c r="X422" i="5"/>
  <c r="AF422" i="5"/>
  <c r="AN422" i="5"/>
  <c r="AV422" i="5"/>
  <c r="BD422" i="5"/>
  <c r="BL422" i="5"/>
  <c r="I423" i="5"/>
  <c r="Q423" i="5"/>
  <c r="Y423" i="5"/>
  <c r="AG423" i="5"/>
  <c r="AO423" i="5"/>
  <c r="AW423" i="5"/>
  <c r="BE423" i="5"/>
  <c r="BM423" i="5"/>
  <c r="M424" i="5"/>
  <c r="W424" i="5"/>
  <c r="AH424" i="5"/>
  <c r="AT424" i="5"/>
  <c r="K431" i="5"/>
  <c r="K432" i="5"/>
  <c r="K430" i="5"/>
  <c r="S431" i="5"/>
  <c r="S432" i="5"/>
  <c r="S430" i="5"/>
  <c r="S428" i="5"/>
  <c r="S429" i="5"/>
  <c r="F431" i="5"/>
  <c r="G420" i="5"/>
  <c r="O420" i="5"/>
  <c r="AM420" i="5"/>
  <c r="AU420" i="5"/>
  <c r="BK420" i="5"/>
  <c r="H421" i="5"/>
  <c r="P421" i="5"/>
  <c r="I422" i="5"/>
  <c r="Q422" i="5"/>
  <c r="Y422" i="5"/>
  <c r="AG422" i="5"/>
  <c r="AO422" i="5"/>
  <c r="AW422" i="5"/>
  <c r="BE422" i="5"/>
  <c r="BM422" i="5"/>
  <c r="J423" i="5"/>
  <c r="R423" i="5"/>
  <c r="Z423" i="5"/>
  <c r="AH423" i="5"/>
  <c r="AP423" i="5"/>
  <c r="AX423" i="5"/>
  <c r="BF423" i="5"/>
  <c r="N424" i="5"/>
  <c r="Y424" i="5"/>
  <c r="BI424" i="5"/>
  <c r="L432" i="5"/>
  <c r="L428" i="5"/>
  <c r="L431" i="5"/>
  <c r="T432" i="5"/>
  <c r="T428" i="5"/>
  <c r="T431" i="5"/>
  <c r="AB432" i="5"/>
  <c r="AB428" i="5"/>
  <c r="AB431" i="5"/>
  <c r="AJ432" i="5"/>
  <c r="AJ428" i="5"/>
  <c r="AJ431" i="5"/>
  <c r="AR432" i="5"/>
  <c r="AR428" i="5"/>
  <c r="AR431" i="5"/>
  <c r="AZ432" i="5"/>
  <c r="AZ428" i="5"/>
  <c r="AZ431" i="5"/>
  <c r="BH432" i="5"/>
  <c r="BH428" i="5"/>
  <c r="BH431" i="5"/>
  <c r="T429" i="5"/>
  <c r="AJ429" i="5"/>
  <c r="AZ429" i="5"/>
  <c r="I421" i="5"/>
  <c r="Q421" i="5"/>
  <c r="Y421" i="5"/>
  <c r="AG421" i="5"/>
  <c r="AO421" i="5"/>
  <c r="AW421" i="5"/>
  <c r="BE421" i="5"/>
  <c r="BM421" i="5"/>
  <c r="J422" i="5"/>
  <c r="R422" i="5"/>
  <c r="Z422" i="5"/>
  <c r="AH422" i="5"/>
  <c r="AP422" i="5"/>
  <c r="AX422" i="5"/>
  <c r="BF422" i="5"/>
  <c r="BN422" i="5"/>
  <c r="Z424" i="5"/>
  <c r="AK424" i="5"/>
  <c r="AW424" i="5"/>
  <c r="BJ424" i="5"/>
  <c r="I420" i="5"/>
  <c r="Q420" i="5"/>
  <c r="AO420" i="5"/>
  <c r="BM420" i="5"/>
  <c r="J421" i="5"/>
  <c r="R421" i="5"/>
  <c r="Z421" i="5"/>
  <c r="AH421" i="5"/>
  <c r="AP421" i="5"/>
  <c r="AX421" i="5"/>
  <c r="BF421" i="5"/>
  <c r="BN421" i="5"/>
  <c r="F424" i="5"/>
  <c r="AL424" i="5"/>
  <c r="F428" i="5"/>
  <c r="F430" i="5"/>
  <c r="N428" i="5"/>
  <c r="N430" i="5"/>
  <c r="V428" i="5"/>
  <c r="V430" i="5"/>
  <c r="AD428" i="5"/>
  <c r="AD430" i="5"/>
  <c r="AL428" i="5"/>
  <c r="AL430" i="5"/>
  <c r="AT428" i="5"/>
  <c r="AT430" i="5"/>
  <c r="BB428" i="5"/>
  <c r="BB430" i="5"/>
  <c r="BJ428" i="5"/>
  <c r="BJ430" i="5"/>
  <c r="BH430" i="5"/>
  <c r="N431" i="5"/>
  <c r="N432" i="5"/>
  <c r="AT432" i="5"/>
  <c r="R420" i="5"/>
  <c r="AP420" i="5"/>
  <c r="AX420" i="5"/>
  <c r="BF420" i="5"/>
  <c r="AC423" i="5"/>
  <c r="BA423" i="5"/>
  <c r="K428" i="5"/>
  <c r="K429" i="5"/>
  <c r="L430" i="5"/>
  <c r="AB430" i="5"/>
  <c r="AR430" i="5"/>
  <c r="AL431" i="5"/>
  <c r="M445" i="5"/>
  <c r="M446" i="5"/>
  <c r="M447" i="5"/>
  <c r="M448" i="5"/>
  <c r="M444" i="5"/>
  <c r="U445" i="5"/>
  <c r="U446" i="5"/>
  <c r="U447" i="5"/>
  <c r="U448" i="5"/>
  <c r="U444" i="5"/>
  <c r="AC445" i="5"/>
  <c r="AC446" i="5"/>
  <c r="AC447" i="5"/>
  <c r="AC448" i="5"/>
  <c r="AC444" i="5"/>
  <c r="AK445" i="5"/>
  <c r="AK446" i="5"/>
  <c r="AK447" i="5"/>
  <c r="AK448" i="5"/>
  <c r="AK444" i="5"/>
  <c r="AS445" i="5"/>
  <c r="AS446" i="5"/>
  <c r="AS447" i="5"/>
  <c r="AS448" i="5"/>
  <c r="AS444" i="5"/>
  <c r="BA445" i="5"/>
  <c r="BA446" i="5"/>
  <c r="BA447" i="5"/>
  <c r="BA448" i="5"/>
  <c r="BA444" i="5"/>
  <c r="BI445" i="5"/>
  <c r="BI446" i="5"/>
  <c r="BI447" i="5"/>
  <c r="BI448" i="5"/>
  <c r="BI444" i="5"/>
  <c r="BN424" i="5"/>
  <c r="BN423" i="5"/>
  <c r="AD423" i="5"/>
  <c r="BB423" i="5"/>
  <c r="F446" i="5"/>
  <c r="F447" i="5"/>
  <c r="F448" i="5"/>
  <c r="F445" i="5"/>
  <c r="N446" i="5"/>
  <c r="N447" i="5"/>
  <c r="N448" i="5"/>
  <c r="N445" i="5"/>
  <c r="V446" i="5"/>
  <c r="V447" i="5"/>
  <c r="V448" i="5"/>
  <c r="V445" i="5"/>
  <c r="AD446" i="5"/>
  <c r="AD447" i="5"/>
  <c r="AD448" i="5"/>
  <c r="AD445" i="5"/>
  <c r="AL446" i="5"/>
  <c r="AL447" i="5"/>
  <c r="AL448" i="5"/>
  <c r="AL445" i="5"/>
  <c r="AT446" i="5"/>
  <c r="AT447" i="5"/>
  <c r="AT448" i="5"/>
  <c r="AT445" i="5"/>
  <c r="BB446" i="5"/>
  <c r="BB447" i="5"/>
  <c r="BB448" i="5"/>
  <c r="BB445" i="5"/>
  <c r="BJ446" i="5"/>
  <c r="BJ447" i="5"/>
  <c r="BJ448" i="5"/>
  <c r="BJ445" i="5"/>
  <c r="AA430" i="5"/>
  <c r="AI430" i="5"/>
  <c r="AQ430" i="5"/>
  <c r="AY430" i="5"/>
  <c r="BG430" i="5"/>
  <c r="M432" i="5"/>
  <c r="U432" i="5"/>
  <c r="AC432" i="5"/>
  <c r="AK432" i="5"/>
  <c r="AS432" i="5"/>
  <c r="BA432" i="5"/>
  <c r="BI432" i="5"/>
  <c r="G446" i="5"/>
  <c r="O446" i="5"/>
  <c r="W446" i="5"/>
  <c r="AE446" i="5"/>
  <c r="AM446" i="5"/>
  <c r="AU446" i="5"/>
  <c r="BC446" i="5"/>
  <c r="BK446" i="5"/>
  <c r="H447" i="5"/>
  <c r="P447" i="5"/>
  <c r="X447" i="5"/>
  <c r="AF447" i="5"/>
  <c r="AN447" i="5"/>
  <c r="AV447" i="5"/>
  <c r="BD447" i="5"/>
  <c r="BL447" i="5"/>
  <c r="I448" i="5"/>
  <c r="Q448" i="5"/>
  <c r="Y448" i="5"/>
  <c r="AG448" i="5"/>
  <c r="AO448" i="5"/>
  <c r="AW448" i="5"/>
  <c r="BE448" i="5"/>
  <c r="BM448" i="5"/>
  <c r="G431" i="5"/>
  <c r="O431" i="5"/>
  <c r="W431" i="5"/>
  <c r="AE431" i="5"/>
  <c r="AM431" i="5"/>
  <c r="AU431" i="5"/>
  <c r="BC431" i="5"/>
  <c r="BK431" i="5"/>
  <c r="H432" i="5"/>
  <c r="P432" i="5"/>
  <c r="X432" i="5"/>
  <c r="AF432" i="5"/>
  <c r="AN432" i="5"/>
  <c r="AV432" i="5"/>
  <c r="BD432" i="5"/>
  <c r="BL432" i="5"/>
  <c r="H444" i="5"/>
  <c r="P444" i="5"/>
  <c r="X444" i="5"/>
  <c r="AF444" i="5"/>
  <c r="AN444" i="5"/>
  <c r="AV444" i="5"/>
  <c r="BD444" i="5"/>
  <c r="BL444" i="5"/>
  <c r="J446" i="5"/>
  <c r="R446" i="5"/>
  <c r="Z446" i="5"/>
  <c r="AH446" i="5"/>
  <c r="AP446" i="5"/>
  <c r="AX446" i="5"/>
  <c r="BF446" i="5"/>
  <c r="BN446" i="5"/>
  <c r="K447" i="5"/>
  <c r="S447" i="5"/>
  <c r="AA447" i="5"/>
  <c r="AI447" i="5"/>
  <c r="AQ447" i="5"/>
  <c r="AY447" i="5"/>
  <c r="BG447" i="5"/>
  <c r="L448" i="5"/>
  <c r="T448" i="5"/>
  <c r="AB448" i="5"/>
  <c r="AJ448" i="5"/>
  <c r="AR448" i="5"/>
  <c r="AZ448" i="5"/>
  <c r="BH448" i="5"/>
  <c r="J445" i="5"/>
  <c r="R445" i="5"/>
  <c r="Z445" i="5"/>
  <c r="AH445" i="5"/>
  <c r="AP445" i="5"/>
  <c r="AX445" i="5"/>
  <c r="BF445" i="5"/>
  <c r="BN445" i="5"/>
  <c r="L447" i="5"/>
  <c r="T447" i="5"/>
  <c r="AB447" i="5"/>
  <c r="AJ447" i="5"/>
  <c r="AR447" i="5"/>
  <c r="AZ447" i="5"/>
  <c r="BH447" i="5"/>
  <c r="H430" i="5"/>
  <c r="P430" i="5"/>
  <c r="X430" i="5"/>
  <c r="AF430" i="5"/>
  <c r="AN430" i="5"/>
  <c r="AV430" i="5"/>
  <c r="BD430" i="5"/>
  <c r="BL430" i="5"/>
  <c r="L446" i="5"/>
  <c r="T446" i="5"/>
  <c r="AB446" i="5"/>
  <c r="AJ446" i="5"/>
  <c r="AR446" i="5"/>
  <c r="AZ446" i="5"/>
  <c r="BH446" i="5"/>
  <c r="AA432" i="5"/>
  <c r="AI432" i="5"/>
  <c r="AQ432" i="5"/>
  <c r="AY432" i="5"/>
  <c r="BG432" i="5"/>
  <c r="G448" i="5"/>
  <c r="O448" i="5"/>
  <c r="W448" i="5"/>
  <c r="AE448" i="5"/>
  <c r="AM448" i="5"/>
  <c r="AU448" i="5"/>
  <c r="BC448" i="5"/>
  <c r="BK448" i="5"/>
  <c r="O31" i="18"/>
  <c r="L46" i="18"/>
  <c r="M46" i="18"/>
  <c r="J36" i="18"/>
  <c r="K51" i="18"/>
  <c r="O36" i="18"/>
  <c r="L51" i="18"/>
  <c r="R46" i="18"/>
  <c r="U34" i="18"/>
  <c r="U41" i="18" s="1"/>
  <c r="T32" i="18"/>
  <c r="T47" i="18"/>
  <c r="K36" i="18"/>
  <c r="N51" i="18"/>
  <c r="O51" i="18"/>
  <c r="C373" i="5"/>
  <c r="C435" i="5"/>
  <c r="C451" i="5"/>
  <c r="AN436" i="5"/>
  <c r="AF438" i="5"/>
  <c r="H437" i="5"/>
  <c r="BH436" i="5"/>
  <c r="X437" i="5"/>
  <c r="AS438" i="5"/>
  <c r="AN437" i="5"/>
  <c r="M438" i="5"/>
  <c r="BA438" i="5"/>
  <c r="L436" i="5"/>
  <c r="BD437" i="5"/>
  <c r="U438" i="5"/>
  <c r="BA456" i="5"/>
  <c r="AW452" i="5"/>
  <c r="BM454" i="5"/>
  <c r="BQ11" i="5"/>
  <c r="BQ10" i="5"/>
  <c r="BQ9" i="5"/>
  <c r="N36" i="18"/>
  <c r="BQ13" i="5"/>
  <c r="BQ12" i="5"/>
  <c r="H184" i="5"/>
  <c r="L184" i="5"/>
  <c r="P184" i="5"/>
  <c r="T184" i="5"/>
  <c r="X184" i="5"/>
  <c r="AB184" i="5"/>
  <c r="AF184" i="5"/>
  <c r="AJ184" i="5"/>
  <c r="AN184" i="5"/>
  <c r="AR184" i="5"/>
  <c r="AV184" i="5"/>
  <c r="AZ184" i="5"/>
  <c r="BD184" i="5"/>
  <c r="BH184" i="5"/>
  <c r="BL184" i="5"/>
  <c r="I185" i="5"/>
  <c r="M185" i="5"/>
  <c r="Q185" i="5"/>
  <c r="U185" i="5"/>
  <c r="Y185" i="5"/>
  <c r="AC185" i="5"/>
  <c r="AG185" i="5"/>
  <c r="AK185" i="5"/>
  <c r="AO185" i="5"/>
  <c r="AS185" i="5"/>
  <c r="AW185" i="5"/>
  <c r="BA185" i="5"/>
  <c r="BE185" i="5"/>
  <c r="BI185" i="5"/>
  <c r="BM185" i="5"/>
  <c r="F186" i="5"/>
  <c r="J186" i="5"/>
  <c r="N186" i="5"/>
  <c r="R186" i="5"/>
  <c r="V186" i="5"/>
  <c r="Z186" i="5"/>
  <c r="AD186" i="5"/>
  <c r="AH186" i="5"/>
  <c r="AL186" i="5"/>
  <c r="AP186" i="5"/>
  <c r="AT186" i="5"/>
  <c r="AX186" i="5"/>
  <c r="BB186" i="5"/>
  <c r="BF186" i="5"/>
  <c r="BJ186" i="5"/>
  <c r="BN186" i="5"/>
  <c r="G187" i="5"/>
  <c r="L187" i="5"/>
  <c r="T187" i="5"/>
  <c r="AB187" i="5"/>
  <c r="AJ187" i="5"/>
  <c r="AR187" i="5"/>
  <c r="AZ187" i="5"/>
  <c r="BH187" i="5"/>
  <c r="M188" i="5"/>
  <c r="U188" i="5"/>
  <c r="AC188" i="5"/>
  <c r="AK188" i="5"/>
  <c r="AS188" i="5"/>
  <c r="BA188" i="5"/>
  <c r="BI188" i="5"/>
  <c r="G195" i="5"/>
  <c r="G191" i="5"/>
  <c r="G192" i="5"/>
  <c r="K195" i="5"/>
  <c r="K191" i="5"/>
  <c r="K192" i="5"/>
  <c r="O195" i="5"/>
  <c r="O191" i="5"/>
  <c r="O192" i="5"/>
  <c r="S195" i="5"/>
  <c r="S191" i="5"/>
  <c r="S192" i="5"/>
  <c r="W195" i="5"/>
  <c r="W191" i="5"/>
  <c r="W192" i="5"/>
  <c r="AA195" i="5"/>
  <c r="AA191" i="5"/>
  <c r="AA192" i="5"/>
  <c r="AE195" i="5"/>
  <c r="AE191" i="5"/>
  <c r="AE192" i="5"/>
  <c r="AI195" i="5"/>
  <c r="AI191" i="5"/>
  <c r="AI192" i="5"/>
  <c r="AM195" i="5"/>
  <c r="AM191" i="5"/>
  <c r="AM192" i="5"/>
  <c r="AQ195" i="5"/>
  <c r="AQ191" i="5"/>
  <c r="AQ192" i="5"/>
  <c r="AU195" i="5"/>
  <c r="AU191" i="5"/>
  <c r="AU192" i="5"/>
  <c r="AY195" i="5"/>
  <c r="AY191" i="5"/>
  <c r="AY192" i="5"/>
  <c r="BC195" i="5"/>
  <c r="BC191" i="5"/>
  <c r="BC192" i="5"/>
  <c r="BG195" i="5"/>
  <c r="BG191" i="5"/>
  <c r="BG192" i="5"/>
  <c r="BK195" i="5"/>
  <c r="BK191" i="5"/>
  <c r="BK192" i="5"/>
  <c r="G193" i="5"/>
  <c r="O193" i="5"/>
  <c r="W193" i="5"/>
  <c r="AE193" i="5"/>
  <c r="AM193" i="5"/>
  <c r="AU193" i="5"/>
  <c r="BC193" i="5"/>
  <c r="BK193" i="5"/>
  <c r="G194" i="5"/>
  <c r="O194" i="5"/>
  <c r="W194" i="5"/>
  <c r="AE194" i="5"/>
  <c r="AM194" i="5"/>
  <c r="AU194" i="5"/>
  <c r="BC194" i="5"/>
  <c r="BK194" i="5"/>
  <c r="H202" i="5"/>
  <c r="H199" i="5"/>
  <c r="H200" i="5"/>
  <c r="L202" i="5"/>
  <c r="L199" i="5"/>
  <c r="L200" i="5"/>
  <c r="P202" i="5"/>
  <c r="P199" i="5"/>
  <c r="P200" i="5"/>
  <c r="T202" i="5"/>
  <c r="T199" i="5"/>
  <c r="T200" i="5"/>
  <c r="X201" i="5"/>
  <c r="X202" i="5"/>
  <c r="X199" i="5"/>
  <c r="X200" i="5"/>
  <c r="AB201" i="5"/>
  <c r="AB202" i="5"/>
  <c r="AB199" i="5"/>
  <c r="AB200" i="5"/>
  <c r="AF201" i="5"/>
  <c r="AF202" i="5"/>
  <c r="AF199" i="5"/>
  <c r="AF200" i="5"/>
  <c r="AJ201" i="5"/>
  <c r="AJ202" i="5"/>
  <c r="AJ199" i="5"/>
  <c r="AJ200" i="5"/>
  <c r="AN201" i="5"/>
  <c r="AN202" i="5"/>
  <c r="AN199" i="5"/>
  <c r="AN200" i="5"/>
  <c r="AR201" i="5"/>
  <c r="AR202" i="5"/>
  <c r="AR199" i="5"/>
  <c r="AR200" i="5"/>
  <c r="AV201" i="5"/>
  <c r="AV202" i="5"/>
  <c r="AV199" i="5"/>
  <c r="AV200" i="5"/>
  <c r="AZ201" i="5"/>
  <c r="AZ202" i="5"/>
  <c r="AZ199" i="5"/>
  <c r="AZ200" i="5"/>
  <c r="BD201" i="5"/>
  <c r="BD202" i="5"/>
  <c r="BD199" i="5"/>
  <c r="BD200" i="5"/>
  <c r="BH201" i="5"/>
  <c r="BH202" i="5"/>
  <c r="BH199" i="5"/>
  <c r="BH200" i="5"/>
  <c r="BL201" i="5"/>
  <c r="BL202" i="5"/>
  <c r="BL199" i="5"/>
  <c r="BL200" i="5"/>
  <c r="H201" i="5"/>
  <c r="P201" i="5"/>
  <c r="F185" i="5"/>
  <c r="J185" i="5"/>
  <c r="N185" i="5"/>
  <c r="R185" i="5"/>
  <c r="V185" i="5"/>
  <c r="Z185" i="5"/>
  <c r="AD185" i="5"/>
  <c r="AH185" i="5"/>
  <c r="AL185" i="5"/>
  <c r="AP185" i="5"/>
  <c r="AT185" i="5"/>
  <c r="AX185" i="5"/>
  <c r="BB185" i="5"/>
  <c r="BF185" i="5"/>
  <c r="BJ185" i="5"/>
  <c r="BN185" i="5"/>
  <c r="G186" i="5"/>
  <c r="K186" i="5"/>
  <c r="O186" i="5"/>
  <c r="S186" i="5"/>
  <c r="W186" i="5"/>
  <c r="AA186" i="5"/>
  <c r="AE186" i="5"/>
  <c r="AI186" i="5"/>
  <c r="AM186" i="5"/>
  <c r="AQ186" i="5"/>
  <c r="AU186" i="5"/>
  <c r="AY186" i="5"/>
  <c r="BC186" i="5"/>
  <c r="BG186" i="5"/>
  <c r="BK186" i="5"/>
  <c r="H187" i="5"/>
  <c r="O187" i="5"/>
  <c r="W187" i="5"/>
  <c r="AE187" i="5"/>
  <c r="AM187" i="5"/>
  <c r="AU187" i="5"/>
  <c r="BC187" i="5"/>
  <c r="BK187" i="5"/>
  <c r="H188" i="5"/>
  <c r="P188" i="5"/>
  <c r="X188" i="5"/>
  <c r="AF188" i="5"/>
  <c r="AN188" i="5"/>
  <c r="AV188" i="5"/>
  <c r="BD188" i="5"/>
  <c r="BL188" i="5"/>
  <c r="H192" i="5"/>
  <c r="H193" i="5"/>
  <c r="L192" i="5"/>
  <c r="L193" i="5"/>
  <c r="P192" i="5"/>
  <c r="P193" i="5"/>
  <c r="T192" i="5"/>
  <c r="T193" i="5"/>
  <c r="X192" i="5"/>
  <c r="X193" i="5"/>
  <c r="AB192" i="5"/>
  <c r="AB193" i="5"/>
  <c r="AF192" i="5"/>
  <c r="AF193" i="5"/>
  <c r="AJ192" i="5"/>
  <c r="AJ193" i="5"/>
  <c r="AN192" i="5"/>
  <c r="AN193" i="5"/>
  <c r="AR192" i="5"/>
  <c r="AR193" i="5"/>
  <c r="AV192" i="5"/>
  <c r="AV193" i="5"/>
  <c r="AZ192" i="5"/>
  <c r="AZ193" i="5"/>
  <c r="BD192" i="5"/>
  <c r="BD193" i="5"/>
  <c r="BH192" i="5"/>
  <c r="BH193" i="5"/>
  <c r="BL192" i="5"/>
  <c r="BL193" i="5"/>
  <c r="H194" i="5"/>
  <c r="P194" i="5"/>
  <c r="X194" i="5"/>
  <c r="AF194" i="5"/>
  <c r="AN194" i="5"/>
  <c r="AV194" i="5"/>
  <c r="BD194" i="5"/>
  <c r="BL194" i="5"/>
  <c r="H198" i="5"/>
  <c r="P198" i="5"/>
  <c r="X198" i="5"/>
  <c r="AF198" i="5"/>
  <c r="AN198" i="5"/>
  <c r="AV198" i="5"/>
  <c r="BD198" i="5"/>
  <c r="BL198" i="5"/>
  <c r="K200" i="5"/>
  <c r="S200" i="5"/>
  <c r="AY200" i="5"/>
  <c r="F184" i="5"/>
  <c r="J184" i="5"/>
  <c r="G185" i="5"/>
  <c r="K185" i="5"/>
  <c r="O185" i="5"/>
  <c r="S185" i="5"/>
  <c r="W185" i="5"/>
  <c r="AA185" i="5"/>
  <c r="AE185" i="5"/>
  <c r="AI185" i="5"/>
  <c r="AM185" i="5"/>
  <c r="AQ185" i="5"/>
  <c r="AU185" i="5"/>
  <c r="AY185" i="5"/>
  <c r="BC185" i="5"/>
  <c r="BG185" i="5"/>
  <c r="BK185" i="5"/>
  <c r="H186" i="5"/>
  <c r="L186" i="5"/>
  <c r="P186" i="5"/>
  <c r="T186" i="5"/>
  <c r="X186" i="5"/>
  <c r="AB186" i="5"/>
  <c r="AF186" i="5"/>
  <c r="AJ186" i="5"/>
  <c r="AN186" i="5"/>
  <c r="AR186" i="5"/>
  <c r="AV186" i="5"/>
  <c r="AZ186" i="5"/>
  <c r="BD186" i="5"/>
  <c r="BH186" i="5"/>
  <c r="BL186" i="5"/>
  <c r="J187" i="5"/>
  <c r="P187" i="5"/>
  <c r="X187" i="5"/>
  <c r="AF187" i="5"/>
  <c r="AN187" i="5"/>
  <c r="AV187" i="5"/>
  <c r="BD187" i="5"/>
  <c r="BL187" i="5"/>
  <c r="I188" i="5"/>
  <c r="Q188" i="5"/>
  <c r="Y188" i="5"/>
  <c r="AG188" i="5"/>
  <c r="AO188" i="5"/>
  <c r="AW188" i="5"/>
  <c r="BE188" i="5"/>
  <c r="BM188" i="5"/>
  <c r="H191" i="5"/>
  <c r="P191" i="5"/>
  <c r="X191" i="5"/>
  <c r="AF191" i="5"/>
  <c r="AN191" i="5"/>
  <c r="AV191" i="5"/>
  <c r="BD191" i="5"/>
  <c r="BL191" i="5"/>
  <c r="K193" i="5"/>
  <c r="S193" i="5"/>
  <c r="AA193" i="5"/>
  <c r="AI193" i="5"/>
  <c r="AQ193" i="5"/>
  <c r="AY193" i="5"/>
  <c r="BG193" i="5"/>
  <c r="K194" i="5"/>
  <c r="S194" i="5"/>
  <c r="AA194" i="5"/>
  <c r="AI194" i="5"/>
  <c r="AQ194" i="5"/>
  <c r="AY194" i="5"/>
  <c r="BG194" i="5"/>
  <c r="L195" i="5"/>
  <c r="T195" i="5"/>
  <c r="AB195" i="5"/>
  <c r="AJ195" i="5"/>
  <c r="AR195" i="5"/>
  <c r="AZ195" i="5"/>
  <c r="BH195" i="5"/>
  <c r="L201" i="5"/>
  <c r="T201" i="5"/>
  <c r="N187" i="5"/>
  <c r="N188" i="5"/>
  <c r="R187" i="5"/>
  <c r="R188" i="5"/>
  <c r="V187" i="5"/>
  <c r="V188" i="5"/>
  <c r="Z187" i="5"/>
  <c r="Z188" i="5"/>
  <c r="AD187" i="5"/>
  <c r="AD188" i="5"/>
  <c r="AH187" i="5"/>
  <c r="AH188" i="5"/>
  <c r="AL187" i="5"/>
  <c r="AL188" i="5"/>
  <c r="AP187" i="5"/>
  <c r="AP188" i="5"/>
  <c r="AT187" i="5"/>
  <c r="AT188" i="5"/>
  <c r="AX187" i="5"/>
  <c r="AX188" i="5"/>
  <c r="BB187" i="5"/>
  <c r="BB188" i="5"/>
  <c r="BF187" i="5"/>
  <c r="BF188" i="5"/>
  <c r="BJ187" i="5"/>
  <c r="BJ188" i="5"/>
  <c r="BN187" i="5"/>
  <c r="BN188" i="5"/>
  <c r="L185" i="5"/>
  <c r="T185" i="5"/>
  <c r="AB185" i="5"/>
  <c r="AJ185" i="5"/>
  <c r="AR185" i="5"/>
  <c r="AZ185" i="5"/>
  <c r="BH185" i="5"/>
  <c r="F187" i="5"/>
  <c r="K187" i="5"/>
  <c r="S187" i="5"/>
  <c r="AA187" i="5"/>
  <c r="AI187" i="5"/>
  <c r="AQ187" i="5"/>
  <c r="AY187" i="5"/>
  <c r="BG187" i="5"/>
  <c r="L194" i="5"/>
  <c r="T194" i="5"/>
  <c r="AB194" i="5"/>
  <c r="AJ194" i="5"/>
  <c r="AR194" i="5"/>
  <c r="AZ194" i="5"/>
  <c r="BH194" i="5"/>
  <c r="G198" i="5"/>
  <c r="G199" i="5"/>
  <c r="K202" i="5"/>
  <c r="K198" i="5"/>
  <c r="K199" i="5"/>
  <c r="O198" i="5"/>
  <c r="O199" i="5"/>
  <c r="S202" i="5"/>
  <c r="S198" i="5"/>
  <c r="S199" i="5"/>
  <c r="W201" i="5"/>
  <c r="W198" i="5"/>
  <c r="W199" i="5"/>
  <c r="AA201" i="5"/>
  <c r="AA198" i="5"/>
  <c r="AA202" i="5"/>
  <c r="AA199" i="5"/>
  <c r="AE201" i="5"/>
  <c r="AE202" i="5"/>
  <c r="AE198" i="5"/>
  <c r="AE199" i="5"/>
  <c r="AI201" i="5"/>
  <c r="AI198" i="5"/>
  <c r="AI199" i="5"/>
  <c r="AM201" i="5"/>
  <c r="AM198" i="5"/>
  <c r="AM199" i="5"/>
  <c r="AQ201" i="5"/>
  <c r="AQ198" i="5"/>
  <c r="AQ202" i="5"/>
  <c r="AQ199" i="5"/>
  <c r="AU201" i="5"/>
  <c r="AU202" i="5"/>
  <c r="AU198" i="5"/>
  <c r="AU199" i="5"/>
  <c r="AY201" i="5"/>
  <c r="AY198" i="5"/>
  <c r="AY199" i="5"/>
  <c r="BC201" i="5"/>
  <c r="BC198" i="5"/>
  <c r="BC199" i="5"/>
  <c r="BG201" i="5"/>
  <c r="BG198" i="5"/>
  <c r="BG202" i="5"/>
  <c r="BG199" i="5"/>
  <c r="BK201" i="5"/>
  <c r="BK202" i="5"/>
  <c r="BK198" i="5"/>
  <c r="BK199" i="5"/>
  <c r="L198" i="5"/>
  <c r="T198" i="5"/>
  <c r="AB198" i="5"/>
  <c r="AJ198" i="5"/>
  <c r="AR198" i="5"/>
  <c r="AZ198" i="5"/>
  <c r="BH198" i="5"/>
  <c r="G200" i="5"/>
  <c r="O200" i="5"/>
  <c r="W200" i="5"/>
  <c r="AE200" i="5"/>
  <c r="AM200" i="5"/>
  <c r="AU200" i="5"/>
  <c r="BC200" i="5"/>
  <c r="BK200" i="5"/>
  <c r="G201" i="5"/>
  <c r="O201" i="5"/>
  <c r="AI202" i="5"/>
  <c r="F191" i="5"/>
  <c r="J191" i="5"/>
  <c r="N191" i="5"/>
  <c r="R191" i="5"/>
  <c r="V191" i="5"/>
  <c r="Z191" i="5"/>
  <c r="AD191" i="5"/>
  <c r="AH191" i="5"/>
  <c r="AL191" i="5"/>
  <c r="AP191" i="5"/>
  <c r="AT191" i="5"/>
  <c r="AX191" i="5"/>
  <c r="BB191" i="5"/>
  <c r="BF191" i="5"/>
  <c r="BJ191" i="5"/>
  <c r="BN191" i="5"/>
  <c r="I194" i="5"/>
  <c r="M194" i="5"/>
  <c r="Q194" i="5"/>
  <c r="U194" i="5"/>
  <c r="Y194" i="5"/>
  <c r="AC194" i="5"/>
  <c r="AG194" i="5"/>
  <c r="AK194" i="5"/>
  <c r="AO194" i="5"/>
  <c r="AS194" i="5"/>
  <c r="AW194" i="5"/>
  <c r="BA194" i="5"/>
  <c r="BE194" i="5"/>
  <c r="BI194" i="5"/>
  <c r="BM194" i="5"/>
  <c r="F195" i="5"/>
  <c r="J195" i="5"/>
  <c r="N195" i="5"/>
  <c r="R195" i="5"/>
  <c r="V195" i="5"/>
  <c r="Z195" i="5"/>
  <c r="AD195" i="5"/>
  <c r="AH195" i="5"/>
  <c r="AL195" i="5"/>
  <c r="AP195" i="5"/>
  <c r="AT195" i="5"/>
  <c r="AX195" i="5"/>
  <c r="BB195" i="5"/>
  <c r="BF195" i="5"/>
  <c r="BJ195" i="5"/>
  <c r="BN195" i="5"/>
  <c r="F198" i="5"/>
  <c r="J198" i="5"/>
  <c r="N198" i="5"/>
  <c r="R198" i="5"/>
  <c r="V198" i="5"/>
  <c r="Z198" i="5"/>
  <c r="AD198" i="5"/>
  <c r="AH198" i="5"/>
  <c r="AL198" i="5"/>
  <c r="AP198" i="5"/>
  <c r="AT198" i="5"/>
  <c r="AX198" i="5"/>
  <c r="BB198" i="5"/>
  <c r="BF198" i="5"/>
  <c r="BJ198" i="5"/>
  <c r="BN198" i="5"/>
  <c r="I201" i="5"/>
  <c r="M201" i="5"/>
  <c r="Q201" i="5"/>
  <c r="U201" i="5"/>
  <c r="AC201" i="5"/>
  <c r="AK201" i="5"/>
  <c r="AS201" i="5"/>
  <c r="BA201" i="5"/>
  <c r="BI201" i="5"/>
  <c r="J202" i="5"/>
  <c r="R202" i="5"/>
  <c r="I200" i="5"/>
  <c r="M200" i="5"/>
  <c r="Q200" i="5"/>
  <c r="U200" i="5"/>
  <c r="Y200" i="5"/>
  <c r="AC200" i="5"/>
  <c r="AG200" i="5"/>
  <c r="AK200" i="5"/>
  <c r="AO200" i="5"/>
  <c r="AS200" i="5"/>
  <c r="AW200" i="5"/>
  <c r="BA200" i="5"/>
  <c r="BE200" i="5"/>
  <c r="BI200" i="5"/>
  <c r="BM200" i="5"/>
  <c r="AD201" i="5"/>
  <c r="AL201" i="5"/>
  <c r="AT201" i="5"/>
  <c r="BB201" i="5"/>
  <c r="BJ201" i="5"/>
  <c r="F215" i="5"/>
  <c r="F216" i="5"/>
  <c r="F212" i="5"/>
  <c r="F213" i="5"/>
  <c r="F214" i="5"/>
  <c r="J215" i="5"/>
  <c r="J216" i="5"/>
  <c r="J212" i="5"/>
  <c r="J213" i="5"/>
  <c r="J214" i="5"/>
  <c r="N215" i="5"/>
  <c r="N216" i="5"/>
  <c r="N212" i="5"/>
  <c r="N213" i="5"/>
  <c r="N214" i="5"/>
  <c r="R215" i="5"/>
  <c r="R216" i="5"/>
  <c r="R212" i="5"/>
  <c r="R213" i="5"/>
  <c r="R214" i="5"/>
  <c r="V215" i="5"/>
  <c r="V216" i="5"/>
  <c r="V212" i="5"/>
  <c r="V213" i="5"/>
  <c r="V214" i="5"/>
  <c r="Z215" i="5"/>
  <c r="Z216" i="5"/>
  <c r="Z212" i="5"/>
  <c r="Z213" i="5"/>
  <c r="Z214" i="5"/>
  <c r="AD215" i="5"/>
  <c r="AD216" i="5"/>
  <c r="AD212" i="5"/>
  <c r="AD213" i="5"/>
  <c r="AD214" i="5"/>
  <c r="AH215" i="5"/>
  <c r="AH216" i="5"/>
  <c r="AH212" i="5"/>
  <c r="AH213" i="5"/>
  <c r="AH214" i="5"/>
  <c r="AL215" i="5"/>
  <c r="AL216" i="5"/>
  <c r="AL212" i="5"/>
  <c r="AL213" i="5"/>
  <c r="AL214" i="5"/>
  <c r="AP215" i="5"/>
  <c r="AP216" i="5"/>
  <c r="AP212" i="5"/>
  <c r="AP213" i="5"/>
  <c r="AP214" i="5"/>
  <c r="AT215" i="5"/>
  <c r="AT216" i="5"/>
  <c r="AT212" i="5"/>
  <c r="AT213" i="5"/>
  <c r="AT214" i="5"/>
  <c r="AX215" i="5"/>
  <c r="AX216" i="5"/>
  <c r="AX212" i="5"/>
  <c r="AX213" i="5"/>
  <c r="AX214" i="5"/>
  <c r="BB215" i="5"/>
  <c r="BB216" i="5"/>
  <c r="BB212" i="5"/>
  <c r="BB213" i="5"/>
  <c r="BB214" i="5"/>
  <c r="BF215" i="5"/>
  <c r="BF216" i="5"/>
  <c r="BF212" i="5"/>
  <c r="BF213" i="5"/>
  <c r="BF214" i="5"/>
  <c r="BJ215" i="5"/>
  <c r="BJ216" i="5"/>
  <c r="BJ212" i="5"/>
  <c r="BJ213" i="5"/>
  <c r="BJ214" i="5"/>
  <c r="BN215" i="5"/>
  <c r="BN216" i="5"/>
  <c r="BN212" i="5"/>
  <c r="BN213" i="5"/>
  <c r="BN214" i="5"/>
  <c r="AH208" i="5"/>
  <c r="AH206" i="5"/>
  <c r="AX208" i="5"/>
  <c r="AX206" i="5"/>
  <c r="BN208" i="5"/>
  <c r="BN206" i="5"/>
  <c r="Q205" i="5"/>
  <c r="AG205" i="5"/>
  <c r="AW205" i="5"/>
  <c r="BM205" i="5"/>
  <c r="U207" i="5"/>
  <c r="AK207" i="5"/>
  <c r="BA207" i="5"/>
  <c r="I209" i="5"/>
  <c r="Y209" i="5"/>
  <c r="AO209" i="5"/>
  <c r="BE209" i="5"/>
  <c r="H212" i="5"/>
  <c r="L212" i="5"/>
  <c r="P212" i="5"/>
  <c r="T212" i="5"/>
  <c r="X212" i="5"/>
  <c r="AB212" i="5"/>
  <c r="AF212" i="5"/>
  <c r="AJ212" i="5"/>
  <c r="AN212" i="5"/>
  <c r="AR212" i="5"/>
  <c r="AV212" i="5"/>
  <c r="AZ212" i="5"/>
  <c r="BD212" i="5"/>
  <c r="BH212" i="5"/>
  <c r="BL212" i="5"/>
  <c r="I213" i="5"/>
  <c r="M213" i="5"/>
  <c r="Q213" i="5"/>
  <c r="U213" i="5"/>
  <c r="Y213" i="5"/>
  <c r="AC213" i="5"/>
  <c r="AG213" i="5"/>
  <c r="AK213" i="5"/>
  <c r="AO213" i="5"/>
  <c r="AS213" i="5"/>
  <c r="AW213" i="5"/>
  <c r="BA213" i="5"/>
  <c r="BE213" i="5"/>
  <c r="BI213" i="5"/>
  <c r="BM213" i="5"/>
  <c r="G215" i="5"/>
  <c r="K215" i="5"/>
  <c r="O215" i="5"/>
  <c r="S215" i="5"/>
  <c r="W215" i="5"/>
  <c r="AA215" i="5"/>
  <c r="AE215" i="5"/>
  <c r="AI215" i="5"/>
  <c r="AM215" i="5"/>
  <c r="AQ215" i="5"/>
  <c r="AU215" i="5"/>
  <c r="AY215" i="5"/>
  <c r="BC215" i="5"/>
  <c r="BG215" i="5"/>
  <c r="BK215" i="5"/>
  <c r="H216" i="5"/>
  <c r="L216" i="5"/>
  <c r="P216" i="5"/>
  <c r="T216" i="5"/>
  <c r="X216" i="5"/>
  <c r="AB216" i="5"/>
  <c r="AF216" i="5"/>
  <c r="AJ216" i="5"/>
  <c r="AN216" i="5"/>
  <c r="AR216" i="5"/>
  <c r="AV216" i="5"/>
  <c r="AZ216" i="5"/>
  <c r="BD216" i="5"/>
  <c r="BH216" i="5"/>
  <c r="BL216" i="5"/>
  <c r="AQ223" i="5"/>
  <c r="AQ221" i="5"/>
  <c r="AU223" i="5"/>
  <c r="AU221" i="5"/>
  <c r="AY223" i="5"/>
  <c r="AY221" i="5"/>
  <c r="BC223" i="5"/>
  <c r="BC221" i="5"/>
  <c r="BG223" i="5"/>
  <c r="BG221" i="5"/>
  <c r="BK223" i="5"/>
  <c r="BK221" i="5"/>
  <c r="I220" i="5"/>
  <c r="M220" i="5"/>
  <c r="Q220" i="5"/>
  <c r="U220" i="5"/>
  <c r="Y220" i="5"/>
  <c r="AC220" i="5"/>
  <c r="AG220" i="5"/>
  <c r="AK220" i="5"/>
  <c r="AO220" i="5"/>
  <c r="AS220" i="5"/>
  <c r="AW220" i="5"/>
  <c r="BA220" i="5"/>
  <c r="BE220" i="5"/>
  <c r="BI220" i="5"/>
  <c r="BM220" i="5"/>
  <c r="F221" i="5"/>
  <c r="J221" i="5"/>
  <c r="N221" i="5"/>
  <c r="R221" i="5"/>
  <c r="V221" i="5"/>
  <c r="Z221" i="5"/>
  <c r="AD221" i="5"/>
  <c r="AK221" i="5"/>
  <c r="AS221" i="5"/>
  <c r="BA221" i="5"/>
  <c r="BI221" i="5"/>
  <c r="J222" i="5"/>
  <c r="R222" i="5"/>
  <c r="Z222" i="5"/>
  <c r="AH222" i="5"/>
  <c r="AP222" i="5"/>
  <c r="AX222" i="5"/>
  <c r="BF222" i="5"/>
  <c r="BN222" i="5"/>
  <c r="K223" i="5"/>
  <c r="AA223" i="5"/>
  <c r="U205" i="5"/>
  <c r="AK205" i="5"/>
  <c r="BA205" i="5"/>
  <c r="I207" i="5"/>
  <c r="Y207" i="5"/>
  <c r="AO207" i="5"/>
  <c r="BE207" i="5"/>
  <c r="M209" i="5"/>
  <c r="AC209" i="5"/>
  <c r="AS209" i="5"/>
  <c r="BI209" i="5"/>
  <c r="I212" i="5"/>
  <c r="M212" i="5"/>
  <c r="Q212" i="5"/>
  <c r="U212" i="5"/>
  <c r="Y212" i="5"/>
  <c r="AC212" i="5"/>
  <c r="AG212" i="5"/>
  <c r="AK212" i="5"/>
  <c r="AO212" i="5"/>
  <c r="AS212" i="5"/>
  <c r="AW212" i="5"/>
  <c r="BA212" i="5"/>
  <c r="BE212" i="5"/>
  <c r="BI212" i="5"/>
  <c r="BM212" i="5"/>
  <c r="G214" i="5"/>
  <c r="K214" i="5"/>
  <c r="O214" i="5"/>
  <c r="S214" i="5"/>
  <c r="W214" i="5"/>
  <c r="AA214" i="5"/>
  <c r="AE214" i="5"/>
  <c r="AI214" i="5"/>
  <c r="AM214" i="5"/>
  <c r="AQ214" i="5"/>
  <c r="AU214" i="5"/>
  <c r="AY214" i="5"/>
  <c r="BC214" i="5"/>
  <c r="BG214" i="5"/>
  <c r="BK214" i="5"/>
  <c r="H215" i="5"/>
  <c r="L215" i="5"/>
  <c r="P215" i="5"/>
  <c r="T215" i="5"/>
  <c r="X215" i="5"/>
  <c r="AB215" i="5"/>
  <c r="AF215" i="5"/>
  <c r="AJ215" i="5"/>
  <c r="AN215" i="5"/>
  <c r="AR215" i="5"/>
  <c r="AV215" i="5"/>
  <c r="AZ215" i="5"/>
  <c r="BD215" i="5"/>
  <c r="BH215" i="5"/>
  <c r="BL215" i="5"/>
  <c r="I216" i="5"/>
  <c r="M216" i="5"/>
  <c r="Q216" i="5"/>
  <c r="U216" i="5"/>
  <c r="Y216" i="5"/>
  <c r="AC216" i="5"/>
  <c r="AG216" i="5"/>
  <c r="AK216" i="5"/>
  <c r="AO216" i="5"/>
  <c r="AS216" i="5"/>
  <c r="AW216" i="5"/>
  <c r="BA216" i="5"/>
  <c r="BE216" i="5"/>
  <c r="BI216" i="5"/>
  <c r="BM216" i="5"/>
  <c r="H223" i="5"/>
  <c r="H222" i="5"/>
  <c r="L223" i="5"/>
  <c r="L222" i="5"/>
  <c r="P223" i="5"/>
  <c r="P222" i="5"/>
  <c r="T223" i="5"/>
  <c r="T222" i="5"/>
  <c r="X223" i="5"/>
  <c r="X222" i="5"/>
  <c r="AB223" i="5"/>
  <c r="AB222" i="5"/>
  <c r="AF223" i="5"/>
  <c r="AF222" i="5"/>
  <c r="AJ223" i="5"/>
  <c r="AJ221" i="5"/>
  <c r="AJ222" i="5"/>
  <c r="AN223" i="5"/>
  <c r="AN221" i="5"/>
  <c r="AN222" i="5"/>
  <c r="AR223" i="5"/>
  <c r="AR221" i="5"/>
  <c r="AR222" i="5"/>
  <c r="AV223" i="5"/>
  <c r="AV221" i="5"/>
  <c r="AV222" i="5"/>
  <c r="AZ223" i="5"/>
  <c r="AZ221" i="5"/>
  <c r="AZ222" i="5"/>
  <c r="BD223" i="5"/>
  <c r="BD221" i="5"/>
  <c r="BD222" i="5"/>
  <c r="BH223" i="5"/>
  <c r="BH221" i="5"/>
  <c r="BH222" i="5"/>
  <c r="BL223" i="5"/>
  <c r="BL221" i="5"/>
  <c r="BL222" i="5"/>
  <c r="F220" i="5"/>
  <c r="J220" i="5"/>
  <c r="N220" i="5"/>
  <c r="R220" i="5"/>
  <c r="V220" i="5"/>
  <c r="Z220" i="5"/>
  <c r="AD220" i="5"/>
  <c r="AH220" i="5"/>
  <c r="AL220" i="5"/>
  <c r="AP220" i="5"/>
  <c r="AT220" i="5"/>
  <c r="AX220" i="5"/>
  <c r="BB220" i="5"/>
  <c r="BF220" i="5"/>
  <c r="BJ220" i="5"/>
  <c r="BN220" i="5"/>
  <c r="G221" i="5"/>
  <c r="K221" i="5"/>
  <c r="O221" i="5"/>
  <c r="S221" i="5"/>
  <c r="W221" i="5"/>
  <c r="AA221" i="5"/>
  <c r="AF221" i="5"/>
  <c r="AL221" i="5"/>
  <c r="AT221" i="5"/>
  <c r="BB221" i="5"/>
  <c r="BJ221" i="5"/>
  <c r="K222" i="5"/>
  <c r="S222" i="5"/>
  <c r="AA222" i="5"/>
  <c r="AI222" i="5"/>
  <c r="AQ222" i="5"/>
  <c r="AY222" i="5"/>
  <c r="BG222" i="5"/>
  <c r="O223" i="5"/>
  <c r="AE223" i="5"/>
  <c r="I205" i="5"/>
  <c r="Y205" i="5"/>
  <c r="AO205" i="5"/>
  <c r="BE205" i="5"/>
  <c r="M207" i="5"/>
  <c r="AC207" i="5"/>
  <c r="AS207" i="5"/>
  <c r="BI207" i="5"/>
  <c r="Q209" i="5"/>
  <c r="AG209" i="5"/>
  <c r="AW209" i="5"/>
  <c r="BM209" i="5"/>
  <c r="G213" i="5"/>
  <c r="K213" i="5"/>
  <c r="O213" i="5"/>
  <c r="S213" i="5"/>
  <c r="W213" i="5"/>
  <c r="AA213" i="5"/>
  <c r="AE213" i="5"/>
  <c r="AI213" i="5"/>
  <c r="AM213" i="5"/>
  <c r="AQ213" i="5"/>
  <c r="AU213" i="5"/>
  <c r="AY213" i="5"/>
  <c r="BC213" i="5"/>
  <c r="BG213" i="5"/>
  <c r="BK213" i="5"/>
  <c r="BH214" i="5"/>
  <c r="BL214" i="5"/>
  <c r="I215" i="5"/>
  <c r="M215" i="5"/>
  <c r="Q215" i="5"/>
  <c r="U215" i="5"/>
  <c r="Y215" i="5"/>
  <c r="AC215" i="5"/>
  <c r="AG215" i="5"/>
  <c r="AK215" i="5"/>
  <c r="AO215" i="5"/>
  <c r="AS215" i="5"/>
  <c r="AW215" i="5"/>
  <c r="BA215" i="5"/>
  <c r="BE215" i="5"/>
  <c r="BI215" i="5"/>
  <c r="BM215" i="5"/>
  <c r="I222" i="5"/>
  <c r="I223" i="5"/>
  <c r="M222" i="5"/>
  <c r="M223" i="5"/>
  <c r="Q222" i="5"/>
  <c r="Q223" i="5"/>
  <c r="U222" i="5"/>
  <c r="U223" i="5"/>
  <c r="Y222" i="5"/>
  <c r="Y223" i="5"/>
  <c r="AC222" i="5"/>
  <c r="AC223" i="5"/>
  <c r="AG222" i="5"/>
  <c r="AG223" i="5"/>
  <c r="AK222" i="5"/>
  <c r="AK223" i="5"/>
  <c r="AO222" i="5"/>
  <c r="AO223" i="5"/>
  <c r="AS222" i="5"/>
  <c r="AS223" i="5"/>
  <c r="AW222" i="5"/>
  <c r="AW223" i="5"/>
  <c r="BA222" i="5"/>
  <c r="BA223" i="5"/>
  <c r="BE222" i="5"/>
  <c r="BE223" i="5"/>
  <c r="BI222" i="5"/>
  <c r="BI223" i="5"/>
  <c r="BM222" i="5"/>
  <c r="BM223" i="5"/>
  <c r="F219" i="5"/>
  <c r="J219" i="5"/>
  <c r="N219" i="5"/>
  <c r="R219" i="5"/>
  <c r="V219" i="5"/>
  <c r="Z219" i="5"/>
  <c r="AD219" i="5"/>
  <c r="AH219" i="5"/>
  <c r="AL219" i="5"/>
  <c r="AP219" i="5"/>
  <c r="AT219" i="5"/>
  <c r="AX219" i="5"/>
  <c r="BB219" i="5"/>
  <c r="BF219" i="5"/>
  <c r="BJ219" i="5"/>
  <c r="BN219" i="5"/>
  <c r="G220" i="5"/>
  <c r="K220" i="5"/>
  <c r="O220" i="5"/>
  <c r="S220" i="5"/>
  <c r="W220" i="5"/>
  <c r="AA220" i="5"/>
  <c r="AE220" i="5"/>
  <c r="AI220" i="5"/>
  <c r="AM220" i="5"/>
  <c r="AQ220" i="5"/>
  <c r="AU220" i="5"/>
  <c r="AY220" i="5"/>
  <c r="BC220" i="5"/>
  <c r="BG220" i="5"/>
  <c r="BK220" i="5"/>
  <c r="H221" i="5"/>
  <c r="L221" i="5"/>
  <c r="P221" i="5"/>
  <c r="T221" i="5"/>
  <c r="X221" i="5"/>
  <c r="AB221" i="5"/>
  <c r="AG221" i="5"/>
  <c r="AO221" i="5"/>
  <c r="AW221" i="5"/>
  <c r="BE221" i="5"/>
  <c r="BM221" i="5"/>
  <c r="F222" i="5"/>
  <c r="N222" i="5"/>
  <c r="V222" i="5"/>
  <c r="AD222" i="5"/>
  <c r="AL222" i="5"/>
  <c r="AT222" i="5"/>
  <c r="BB222" i="5"/>
  <c r="BJ222" i="5"/>
  <c r="S223" i="5"/>
  <c r="AI223" i="5"/>
  <c r="G219" i="5"/>
  <c r="O219" i="5"/>
  <c r="W219" i="5"/>
  <c r="AE219" i="5"/>
  <c r="AI219" i="5"/>
  <c r="AM219" i="5"/>
  <c r="AQ219" i="5"/>
  <c r="AU219" i="5"/>
  <c r="AY219" i="5"/>
  <c r="BC219" i="5"/>
  <c r="BG219" i="5"/>
  <c r="BK219" i="5"/>
  <c r="H220" i="5"/>
  <c r="L220" i="5"/>
  <c r="P220" i="5"/>
  <c r="T220" i="5"/>
  <c r="X220" i="5"/>
  <c r="AB220" i="5"/>
  <c r="AF220" i="5"/>
  <c r="AJ220" i="5"/>
  <c r="AN220" i="5"/>
  <c r="AR220" i="5"/>
  <c r="AV220" i="5"/>
  <c r="AZ220" i="5"/>
  <c r="BD220" i="5"/>
  <c r="BH220" i="5"/>
  <c r="BL220" i="5"/>
  <c r="I221" i="5"/>
  <c r="M221" i="5"/>
  <c r="Q221" i="5"/>
  <c r="U221" i="5"/>
  <c r="Y221" i="5"/>
  <c r="AC221" i="5"/>
  <c r="AH221" i="5"/>
  <c r="AP221" i="5"/>
  <c r="AX221" i="5"/>
  <c r="BF221" i="5"/>
  <c r="BN221" i="5"/>
  <c r="G222" i="5"/>
  <c r="W222" i="5"/>
  <c r="AE222" i="5"/>
  <c r="AM222" i="5"/>
  <c r="AU222" i="5"/>
  <c r="BC222" i="5"/>
  <c r="BK222" i="5"/>
  <c r="AM223" i="5"/>
  <c r="H228" i="5"/>
  <c r="H229" i="5"/>
  <c r="L228" i="5"/>
  <c r="L229" i="5"/>
  <c r="P228" i="5"/>
  <c r="P229" i="5"/>
  <c r="T228" i="5"/>
  <c r="T229" i="5"/>
  <c r="X228" i="5"/>
  <c r="X229" i="5"/>
  <c r="AB228" i="5"/>
  <c r="AB229" i="5"/>
  <c r="AF228" i="5"/>
  <c r="AF229" i="5"/>
  <c r="AJ228" i="5"/>
  <c r="AJ229" i="5"/>
  <c r="AN228" i="5"/>
  <c r="AN229" i="5"/>
  <c r="AR228" i="5"/>
  <c r="AR229" i="5"/>
  <c r="AV228" i="5"/>
  <c r="AV229" i="5"/>
  <c r="AZ228" i="5"/>
  <c r="AZ229" i="5"/>
  <c r="BD228" i="5"/>
  <c r="BD229" i="5"/>
  <c r="BH228" i="5"/>
  <c r="BH229" i="5"/>
  <c r="BL230" i="5"/>
  <c r="BL228" i="5"/>
  <c r="BL229" i="5"/>
  <c r="O226" i="5"/>
  <c r="W226" i="5"/>
  <c r="AE226" i="5"/>
  <c r="AM226" i="5"/>
  <c r="AU226" i="5"/>
  <c r="BC226" i="5"/>
  <c r="BK226" i="5"/>
  <c r="H227" i="5"/>
  <c r="P227" i="5"/>
  <c r="X227" i="5"/>
  <c r="AF227" i="5"/>
  <c r="AN227" i="5"/>
  <c r="AV227" i="5"/>
  <c r="BD227" i="5"/>
  <c r="BL227" i="5"/>
  <c r="F228" i="5"/>
  <c r="N228" i="5"/>
  <c r="V228" i="5"/>
  <c r="AD228" i="5"/>
  <c r="AL228" i="5"/>
  <c r="AT228" i="5"/>
  <c r="BB228" i="5"/>
  <c r="BJ228" i="5"/>
  <c r="K229" i="5"/>
  <c r="S229" i="5"/>
  <c r="AA229" i="5"/>
  <c r="AI229" i="5"/>
  <c r="AQ229" i="5"/>
  <c r="AY229" i="5"/>
  <c r="BG229" i="5"/>
  <c r="K230" i="5"/>
  <c r="S230" i="5"/>
  <c r="AA230" i="5"/>
  <c r="AI230" i="5"/>
  <c r="AQ230" i="5"/>
  <c r="AY230" i="5"/>
  <c r="BG230" i="5"/>
  <c r="I229" i="5"/>
  <c r="I230" i="5"/>
  <c r="M229" i="5"/>
  <c r="M230" i="5"/>
  <c r="M226" i="5"/>
  <c r="Q229" i="5"/>
  <c r="Q230" i="5"/>
  <c r="Q226" i="5"/>
  <c r="U229" i="5"/>
  <c r="U230" i="5"/>
  <c r="U226" i="5"/>
  <c r="Y229" i="5"/>
  <c r="Y230" i="5"/>
  <c r="Y226" i="5"/>
  <c r="AC229" i="5"/>
  <c r="AC230" i="5"/>
  <c r="AC226" i="5"/>
  <c r="AG229" i="5"/>
  <c r="AG230" i="5"/>
  <c r="AG226" i="5"/>
  <c r="AK229" i="5"/>
  <c r="AK230" i="5"/>
  <c r="AK226" i="5"/>
  <c r="AO229" i="5"/>
  <c r="AO230" i="5"/>
  <c r="AO226" i="5"/>
  <c r="AS229" i="5"/>
  <c r="AS230" i="5"/>
  <c r="AS226" i="5"/>
  <c r="AW229" i="5"/>
  <c r="AW230" i="5"/>
  <c r="AW226" i="5"/>
  <c r="BA229" i="5"/>
  <c r="BA230" i="5"/>
  <c r="BA226" i="5"/>
  <c r="BE229" i="5"/>
  <c r="BE230" i="5"/>
  <c r="BE226" i="5"/>
  <c r="BI229" i="5"/>
  <c r="BI230" i="5"/>
  <c r="BI226" i="5"/>
  <c r="BM229" i="5"/>
  <c r="BM226" i="5"/>
  <c r="F226" i="5"/>
  <c r="P226" i="5"/>
  <c r="X226" i="5"/>
  <c r="AF226" i="5"/>
  <c r="AN226" i="5"/>
  <c r="AV226" i="5"/>
  <c r="BD226" i="5"/>
  <c r="BL226" i="5"/>
  <c r="I227" i="5"/>
  <c r="Q227" i="5"/>
  <c r="Y227" i="5"/>
  <c r="AG227" i="5"/>
  <c r="AO227" i="5"/>
  <c r="AW227" i="5"/>
  <c r="BE227" i="5"/>
  <c r="BM227" i="5"/>
  <c r="I228" i="5"/>
  <c r="Q228" i="5"/>
  <c r="Y228" i="5"/>
  <c r="AG228" i="5"/>
  <c r="AO228" i="5"/>
  <c r="AW228" i="5"/>
  <c r="BE228" i="5"/>
  <c r="BM228" i="5"/>
  <c r="L230" i="5"/>
  <c r="T230" i="5"/>
  <c r="AB230" i="5"/>
  <c r="AJ230" i="5"/>
  <c r="AR230" i="5"/>
  <c r="AZ230" i="5"/>
  <c r="BH230" i="5"/>
  <c r="F230" i="5"/>
  <c r="F227" i="5"/>
  <c r="J230" i="5"/>
  <c r="J227" i="5"/>
  <c r="N230" i="5"/>
  <c r="N226" i="5"/>
  <c r="N227" i="5"/>
  <c r="R230" i="5"/>
  <c r="R226" i="5"/>
  <c r="R227" i="5"/>
  <c r="V230" i="5"/>
  <c r="V226" i="5"/>
  <c r="V227" i="5"/>
  <c r="Z230" i="5"/>
  <c r="Z226" i="5"/>
  <c r="Z227" i="5"/>
  <c r="AD230" i="5"/>
  <c r="AD226" i="5"/>
  <c r="AD227" i="5"/>
  <c r="AH230" i="5"/>
  <c r="AH226" i="5"/>
  <c r="AH227" i="5"/>
  <c r="AL230" i="5"/>
  <c r="AL226" i="5"/>
  <c r="AL227" i="5"/>
  <c r="AP230" i="5"/>
  <c r="AP226" i="5"/>
  <c r="AP227" i="5"/>
  <c r="AT230" i="5"/>
  <c r="AT226" i="5"/>
  <c r="AT227" i="5"/>
  <c r="AX230" i="5"/>
  <c r="AX226" i="5"/>
  <c r="AX227" i="5"/>
  <c r="BB230" i="5"/>
  <c r="BB226" i="5"/>
  <c r="BB227" i="5"/>
  <c r="BF230" i="5"/>
  <c r="BF226" i="5"/>
  <c r="BF227" i="5"/>
  <c r="BJ230" i="5"/>
  <c r="BJ226" i="5"/>
  <c r="BJ227" i="5"/>
  <c r="BN226" i="5"/>
  <c r="BN227" i="5"/>
  <c r="G226" i="5"/>
  <c r="J228" i="5"/>
  <c r="R228" i="5"/>
  <c r="Z228" i="5"/>
  <c r="AH228" i="5"/>
  <c r="AP228" i="5"/>
  <c r="AX228" i="5"/>
  <c r="BF228" i="5"/>
  <c r="BN228" i="5"/>
  <c r="G229" i="5"/>
  <c r="O229" i="5"/>
  <c r="W229" i="5"/>
  <c r="AE229" i="5"/>
  <c r="AM229" i="5"/>
  <c r="AU229" i="5"/>
  <c r="BC229" i="5"/>
  <c r="BM230" i="5"/>
  <c r="H236" i="5"/>
  <c r="H237" i="5"/>
  <c r="H233" i="5"/>
  <c r="H234" i="5"/>
  <c r="L236" i="5"/>
  <c r="L237" i="5"/>
  <c r="L233" i="5"/>
  <c r="L234" i="5"/>
  <c r="L235" i="5"/>
  <c r="P236" i="5"/>
  <c r="P237" i="5"/>
  <c r="P233" i="5"/>
  <c r="P234" i="5"/>
  <c r="P235" i="5"/>
  <c r="T236" i="5"/>
  <c r="T237" i="5"/>
  <c r="T233" i="5"/>
  <c r="T234" i="5"/>
  <c r="T235" i="5"/>
  <c r="X236" i="5"/>
  <c r="X237" i="5"/>
  <c r="X233" i="5"/>
  <c r="X234" i="5"/>
  <c r="AB236" i="5"/>
  <c r="AB237" i="5"/>
  <c r="AB233" i="5"/>
  <c r="AB234" i="5"/>
  <c r="AB235" i="5"/>
  <c r="AF237" i="5"/>
  <c r="AF236" i="5"/>
  <c r="AF233" i="5"/>
  <c r="AF234" i="5"/>
  <c r="AF235" i="5"/>
  <c r="AJ237" i="5"/>
  <c r="AJ236" i="5"/>
  <c r="AJ233" i="5"/>
  <c r="AJ234" i="5"/>
  <c r="AJ235" i="5"/>
  <c r="AN237" i="5"/>
  <c r="AN236" i="5"/>
  <c r="AN233" i="5"/>
  <c r="AN234" i="5"/>
  <c r="H235" i="5"/>
  <c r="G227" i="5"/>
  <c r="G228" i="5"/>
  <c r="K227" i="5"/>
  <c r="K228" i="5"/>
  <c r="O227" i="5"/>
  <c r="O228" i="5"/>
  <c r="S227" i="5"/>
  <c r="S228" i="5"/>
  <c r="W227" i="5"/>
  <c r="W228" i="5"/>
  <c r="AA227" i="5"/>
  <c r="AA228" i="5"/>
  <c r="AE227" i="5"/>
  <c r="AE228" i="5"/>
  <c r="AI227" i="5"/>
  <c r="AI228" i="5"/>
  <c r="AM227" i="5"/>
  <c r="AM228" i="5"/>
  <c r="AQ227" i="5"/>
  <c r="AQ228" i="5"/>
  <c r="AU227" i="5"/>
  <c r="AU228" i="5"/>
  <c r="AY227" i="5"/>
  <c r="AY228" i="5"/>
  <c r="BC227" i="5"/>
  <c r="BC228" i="5"/>
  <c r="BG227" i="5"/>
  <c r="BG228" i="5"/>
  <c r="BK230" i="5"/>
  <c r="BK227" i="5"/>
  <c r="BK228" i="5"/>
  <c r="M227" i="5"/>
  <c r="U227" i="5"/>
  <c r="AC227" i="5"/>
  <c r="AK227" i="5"/>
  <c r="AS227" i="5"/>
  <c r="BA227" i="5"/>
  <c r="BI227" i="5"/>
  <c r="M228" i="5"/>
  <c r="U228" i="5"/>
  <c r="AC228" i="5"/>
  <c r="AK228" i="5"/>
  <c r="AS228" i="5"/>
  <c r="BA228" i="5"/>
  <c r="BI228" i="5"/>
  <c r="J229" i="5"/>
  <c r="R229" i="5"/>
  <c r="Z229" i="5"/>
  <c r="AH229" i="5"/>
  <c r="AP229" i="5"/>
  <c r="AX229" i="5"/>
  <c r="BF229" i="5"/>
  <c r="BN229" i="5"/>
  <c r="H230" i="5"/>
  <c r="P230" i="5"/>
  <c r="X230" i="5"/>
  <c r="AF230" i="5"/>
  <c r="AN230" i="5"/>
  <c r="AV230" i="5"/>
  <c r="BD230" i="5"/>
  <c r="BN230" i="5"/>
  <c r="I237" i="5"/>
  <c r="I233" i="5"/>
  <c r="I234" i="5"/>
  <c r="I235" i="5"/>
  <c r="I236" i="5"/>
  <c r="M237" i="5"/>
  <c r="M233" i="5"/>
  <c r="M234" i="5"/>
  <c r="M235" i="5"/>
  <c r="M236" i="5"/>
  <c r="Q237" i="5"/>
  <c r="Q233" i="5"/>
  <c r="Q234" i="5"/>
  <c r="Q235" i="5"/>
  <c r="Q236" i="5"/>
  <c r="U237" i="5"/>
  <c r="U233" i="5"/>
  <c r="U234" i="5"/>
  <c r="U235" i="5"/>
  <c r="Y237" i="5"/>
  <c r="Y233" i="5"/>
  <c r="Y234" i="5"/>
  <c r="Y235" i="5"/>
  <c r="Y236" i="5"/>
  <c r="AC237" i="5"/>
  <c r="AC233" i="5"/>
  <c r="AC234" i="5"/>
  <c r="AC235" i="5"/>
  <c r="AC236" i="5"/>
  <c r="AG233" i="5"/>
  <c r="AG237" i="5"/>
  <c r="AG234" i="5"/>
  <c r="AG235" i="5"/>
  <c r="AG236" i="5"/>
  <c r="AK233" i="5"/>
  <c r="AK234" i="5"/>
  <c r="AK237" i="5"/>
  <c r="AK235" i="5"/>
  <c r="AO233" i="5"/>
  <c r="AO234" i="5"/>
  <c r="AO235" i="5"/>
  <c r="AO237" i="5"/>
  <c r="AO236" i="5"/>
  <c r="AS237" i="5"/>
  <c r="AS233" i="5"/>
  <c r="AS234" i="5"/>
  <c r="AS235" i="5"/>
  <c r="AS236" i="5"/>
  <c r="AW233" i="5"/>
  <c r="AW237" i="5"/>
  <c r="AW234" i="5"/>
  <c r="AW235" i="5"/>
  <c r="AW236" i="5"/>
  <c r="BA233" i="5"/>
  <c r="BA234" i="5"/>
  <c r="BA237" i="5"/>
  <c r="BA235" i="5"/>
  <c r="X235" i="5"/>
  <c r="BA236" i="5"/>
  <c r="BE233" i="5"/>
  <c r="BE234" i="5"/>
  <c r="BE235" i="5"/>
  <c r="BI237" i="5"/>
  <c r="BI233" i="5"/>
  <c r="BI234" i="5"/>
  <c r="BI235" i="5"/>
  <c r="BM233" i="5"/>
  <c r="BM237" i="5"/>
  <c r="BM234" i="5"/>
  <c r="BM235" i="5"/>
  <c r="BE236" i="5"/>
  <c r="BE237" i="5"/>
  <c r="BI236" i="5"/>
  <c r="F244" i="5"/>
  <c r="F240" i="5"/>
  <c r="F241" i="5"/>
  <c r="F242" i="5"/>
  <c r="F243" i="5"/>
  <c r="J244" i="5"/>
  <c r="J240" i="5"/>
  <c r="J241" i="5"/>
  <c r="J242" i="5"/>
  <c r="J243" i="5"/>
  <c r="N244" i="5"/>
  <c r="N240" i="5"/>
  <c r="N241" i="5"/>
  <c r="N242" i="5"/>
  <c r="R244" i="5"/>
  <c r="R240" i="5"/>
  <c r="R241" i="5"/>
  <c r="R242" i="5"/>
  <c r="R243" i="5"/>
  <c r="V244" i="5"/>
  <c r="V240" i="5"/>
  <c r="V241" i="5"/>
  <c r="V242" i="5"/>
  <c r="V243" i="5"/>
  <c r="Z244" i="5"/>
  <c r="Z240" i="5"/>
  <c r="Z241" i="5"/>
  <c r="Z242" i="5"/>
  <c r="Z243" i="5"/>
  <c r="AD244" i="5"/>
  <c r="AD240" i="5"/>
  <c r="AD241" i="5"/>
  <c r="AD242" i="5"/>
  <c r="AH244" i="5"/>
  <c r="AH240" i="5"/>
  <c r="AH241" i="5"/>
  <c r="AH242" i="5"/>
  <c r="AH243" i="5"/>
  <c r="AL244" i="5"/>
  <c r="AL240" i="5"/>
  <c r="AL241" i="5"/>
  <c r="AL242" i="5"/>
  <c r="AL243" i="5"/>
  <c r="AP244" i="5"/>
  <c r="AP240" i="5"/>
  <c r="AP241" i="5"/>
  <c r="AP242" i="5"/>
  <c r="AP243" i="5"/>
  <c r="AT244" i="5"/>
  <c r="AT240" i="5"/>
  <c r="AT241" i="5"/>
  <c r="AT242" i="5"/>
  <c r="AX244" i="5"/>
  <c r="AX240" i="5"/>
  <c r="AX241" i="5"/>
  <c r="AX242" i="5"/>
  <c r="AX243" i="5"/>
  <c r="BB244" i="5"/>
  <c r="BB240" i="5"/>
  <c r="BB241" i="5"/>
  <c r="BB242" i="5"/>
  <c r="BB243" i="5"/>
  <c r="BF244" i="5"/>
  <c r="BF240" i="5"/>
  <c r="BF241" i="5"/>
  <c r="BF242" i="5"/>
  <c r="BF243" i="5"/>
  <c r="BJ244" i="5"/>
  <c r="BJ240" i="5"/>
  <c r="BJ241" i="5"/>
  <c r="BJ242" i="5"/>
  <c r="BN244" i="5"/>
  <c r="BN240" i="5"/>
  <c r="BN241" i="5"/>
  <c r="BN242" i="5"/>
  <c r="BN243" i="5"/>
  <c r="AD243" i="5"/>
  <c r="G233" i="5"/>
  <c r="K233" i="5"/>
  <c r="O233" i="5"/>
  <c r="S233" i="5"/>
  <c r="W233" i="5"/>
  <c r="AA233" i="5"/>
  <c r="AE233" i="5"/>
  <c r="AI233" i="5"/>
  <c r="AM233" i="5"/>
  <c r="AQ233" i="5"/>
  <c r="AU233" i="5"/>
  <c r="AY233" i="5"/>
  <c r="BC233" i="5"/>
  <c r="BG233" i="5"/>
  <c r="BK233" i="5"/>
  <c r="AR234" i="5"/>
  <c r="AV234" i="5"/>
  <c r="AZ234" i="5"/>
  <c r="BD234" i="5"/>
  <c r="BH234" i="5"/>
  <c r="BL234" i="5"/>
  <c r="F236" i="5"/>
  <c r="J236" i="5"/>
  <c r="N236" i="5"/>
  <c r="R236" i="5"/>
  <c r="V236" i="5"/>
  <c r="Z236" i="5"/>
  <c r="AD236" i="5"/>
  <c r="AH236" i="5"/>
  <c r="AL236" i="5"/>
  <c r="AP236" i="5"/>
  <c r="AT236" i="5"/>
  <c r="AX236" i="5"/>
  <c r="BB236" i="5"/>
  <c r="BF236" i="5"/>
  <c r="BJ236" i="5"/>
  <c r="BN236" i="5"/>
  <c r="G237" i="5"/>
  <c r="K237" i="5"/>
  <c r="O237" i="5"/>
  <c r="S237" i="5"/>
  <c r="W237" i="5"/>
  <c r="AA237" i="5"/>
  <c r="AE237" i="5"/>
  <c r="AP237" i="5"/>
  <c r="AU237" i="5"/>
  <c r="BF237" i="5"/>
  <c r="BK237" i="5"/>
  <c r="AR233" i="5"/>
  <c r="AV233" i="5"/>
  <c r="AZ233" i="5"/>
  <c r="BD233" i="5"/>
  <c r="BH233" i="5"/>
  <c r="BL233" i="5"/>
  <c r="F235" i="5"/>
  <c r="J235" i="5"/>
  <c r="N235" i="5"/>
  <c r="R235" i="5"/>
  <c r="V235" i="5"/>
  <c r="Z235" i="5"/>
  <c r="AD235" i="5"/>
  <c r="AH235" i="5"/>
  <c r="AL235" i="5"/>
  <c r="AP235" i="5"/>
  <c r="AT235" i="5"/>
  <c r="AX235" i="5"/>
  <c r="BB235" i="5"/>
  <c r="BF235" i="5"/>
  <c r="BJ235" i="5"/>
  <c r="BN235" i="5"/>
  <c r="G236" i="5"/>
  <c r="K236" i="5"/>
  <c r="O236" i="5"/>
  <c r="S236" i="5"/>
  <c r="W236" i="5"/>
  <c r="AA236" i="5"/>
  <c r="AE236" i="5"/>
  <c r="AI236" i="5"/>
  <c r="AM236" i="5"/>
  <c r="AQ236" i="5"/>
  <c r="AU236" i="5"/>
  <c r="AY236" i="5"/>
  <c r="BC236" i="5"/>
  <c r="BG236" i="5"/>
  <c r="BK236" i="5"/>
  <c r="AL237" i="5"/>
  <c r="AQ237" i="5"/>
  <c r="BB237" i="5"/>
  <c r="BG237" i="5"/>
  <c r="H242" i="5"/>
  <c r="H243" i="5"/>
  <c r="H244" i="5"/>
  <c r="H240" i="5"/>
  <c r="L242" i="5"/>
  <c r="L243" i="5"/>
  <c r="L244" i="5"/>
  <c r="L240" i="5"/>
  <c r="P242" i="5"/>
  <c r="P243" i="5"/>
  <c r="P244" i="5"/>
  <c r="P240" i="5"/>
  <c r="T242" i="5"/>
  <c r="T243" i="5"/>
  <c r="T244" i="5"/>
  <c r="T240" i="5"/>
  <c r="X242" i="5"/>
  <c r="X243" i="5"/>
  <c r="X244" i="5"/>
  <c r="X240" i="5"/>
  <c r="AB242" i="5"/>
  <c r="AB243" i="5"/>
  <c r="AB244" i="5"/>
  <c r="AB240" i="5"/>
  <c r="AF242" i="5"/>
  <c r="AF243" i="5"/>
  <c r="AF244" i="5"/>
  <c r="AF240" i="5"/>
  <c r="P241" i="5"/>
  <c r="AF241" i="5"/>
  <c r="AH234" i="5"/>
  <c r="AX234" i="5"/>
  <c r="BN234" i="5"/>
  <c r="AM235" i="5"/>
  <c r="BC235" i="5"/>
  <c r="AR236" i="5"/>
  <c r="AV236" i="5"/>
  <c r="AZ236" i="5"/>
  <c r="BD236" i="5"/>
  <c r="BH236" i="5"/>
  <c r="BL236" i="5"/>
  <c r="I243" i="5"/>
  <c r="I244" i="5"/>
  <c r="I240" i="5"/>
  <c r="I241" i="5"/>
  <c r="M243" i="5"/>
  <c r="M244" i="5"/>
  <c r="M240" i="5"/>
  <c r="M241" i="5"/>
  <c r="Q243" i="5"/>
  <c r="Q244" i="5"/>
  <c r="Q240" i="5"/>
  <c r="Q241" i="5"/>
  <c r="U243" i="5"/>
  <c r="U244" i="5"/>
  <c r="U240" i="5"/>
  <c r="U241" i="5"/>
  <c r="Y243" i="5"/>
  <c r="Y244" i="5"/>
  <c r="Y240" i="5"/>
  <c r="Y241" i="5"/>
  <c r="AC243" i="5"/>
  <c r="AC244" i="5"/>
  <c r="AC240" i="5"/>
  <c r="AC241" i="5"/>
  <c r="AG243" i="5"/>
  <c r="AG244" i="5"/>
  <c r="AG240" i="5"/>
  <c r="AG241" i="5"/>
  <c r="T241" i="5"/>
  <c r="Q242" i="5"/>
  <c r="AG242" i="5"/>
  <c r="AJ240" i="5"/>
  <c r="AN240" i="5"/>
  <c r="AR240" i="5"/>
  <c r="AV240" i="5"/>
  <c r="AZ240" i="5"/>
  <c r="BD240" i="5"/>
  <c r="BH240" i="5"/>
  <c r="BL240" i="5"/>
  <c r="AK241" i="5"/>
  <c r="AO241" i="5"/>
  <c r="AS241" i="5"/>
  <c r="AW241" i="5"/>
  <c r="BA241" i="5"/>
  <c r="BE241" i="5"/>
  <c r="BI241" i="5"/>
  <c r="BM241" i="5"/>
  <c r="G243" i="5"/>
  <c r="K243" i="5"/>
  <c r="O243" i="5"/>
  <c r="S243" i="5"/>
  <c r="W243" i="5"/>
  <c r="AA243" i="5"/>
  <c r="AE243" i="5"/>
  <c r="AI243" i="5"/>
  <c r="AM243" i="5"/>
  <c r="AQ243" i="5"/>
  <c r="AU243" i="5"/>
  <c r="AY243" i="5"/>
  <c r="BC243" i="5"/>
  <c r="BG243" i="5"/>
  <c r="BK243" i="5"/>
  <c r="AJ244" i="5"/>
  <c r="AN244" i="5"/>
  <c r="AR244" i="5"/>
  <c r="AV244" i="5"/>
  <c r="AZ244" i="5"/>
  <c r="BD244" i="5"/>
  <c r="BH244" i="5"/>
  <c r="BL244" i="5"/>
  <c r="AK240" i="5"/>
  <c r="AO240" i="5"/>
  <c r="AS240" i="5"/>
  <c r="AW240" i="5"/>
  <c r="BA240" i="5"/>
  <c r="BE240" i="5"/>
  <c r="BI240" i="5"/>
  <c r="BM240" i="5"/>
  <c r="G242" i="5"/>
  <c r="K242" i="5"/>
  <c r="O242" i="5"/>
  <c r="S242" i="5"/>
  <c r="W242" i="5"/>
  <c r="AA242" i="5"/>
  <c r="AE242" i="5"/>
  <c r="AI242" i="5"/>
  <c r="AM242" i="5"/>
  <c r="AQ242" i="5"/>
  <c r="AU242" i="5"/>
  <c r="AY242" i="5"/>
  <c r="BC242" i="5"/>
  <c r="BG242" i="5"/>
  <c r="BK242" i="5"/>
  <c r="AJ243" i="5"/>
  <c r="AN243" i="5"/>
  <c r="AR243" i="5"/>
  <c r="AV243" i="5"/>
  <c r="AZ243" i="5"/>
  <c r="BD243" i="5"/>
  <c r="BH243" i="5"/>
  <c r="BL243" i="5"/>
  <c r="AK244" i="5"/>
  <c r="AO244" i="5"/>
  <c r="AS244" i="5"/>
  <c r="AW244" i="5"/>
  <c r="BA244" i="5"/>
  <c r="BE244" i="5"/>
  <c r="BI244" i="5"/>
  <c r="BM244" i="5"/>
  <c r="G205" i="5"/>
  <c r="O205" i="5"/>
  <c r="W205" i="5"/>
  <c r="AE205" i="5"/>
  <c r="AM205" i="5"/>
  <c r="AU205" i="5"/>
  <c r="BC205" i="5"/>
  <c r="BK205" i="5"/>
  <c r="F206" i="5"/>
  <c r="V206" i="5"/>
  <c r="AL206" i="5"/>
  <c r="BB206" i="5"/>
  <c r="K207" i="5"/>
  <c r="S207" i="5"/>
  <c r="AA207" i="5"/>
  <c r="AI207" i="5"/>
  <c r="AQ207" i="5"/>
  <c r="AY207" i="5"/>
  <c r="BG207" i="5"/>
  <c r="G209" i="5"/>
  <c r="O209" i="5"/>
  <c r="W209" i="5"/>
  <c r="AE209" i="5"/>
  <c r="AM209" i="5"/>
  <c r="AU209" i="5"/>
  <c r="BC209" i="5"/>
  <c r="BK209" i="5"/>
  <c r="J206" i="5"/>
  <c r="Z206" i="5"/>
  <c r="AP206" i="5"/>
  <c r="BF206" i="5"/>
  <c r="K205" i="5"/>
  <c r="S205" i="5"/>
  <c r="AA205" i="5"/>
  <c r="AI205" i="5"/>
  <c r="AQ205" i="5"/>
  <c r="AY205" i="5"/>
  <c r="BG205" i="5"/>
  <c r="N206" i="5"/>
  <c r="AD206" i="5"/>
  <c r="AT206" i="5"/>
  <c r="BJ206" i="5"/>
  <c r="G207" i="5"/>
  <c r="O207" i="5"/>
  <c r="W207" i="5"/>
  <c r="AE207" i="5"/>
  <c r="AM207" i="5"/>
  <c r="AU207" i="5"/>
  <c r="BC207" i="5"/>
  <c r="BK207" i="5"/>
  <c r="K209" i="5"/>
  <c r="S209" i="5"/>
  <c r="AA209" i="5"/>
  <c r="AI209" i="5"/>
  <c r="AQ209" i="5"/>
  <c r="AY209" i="5"/>
  <c r="BG209" i="5"/>
  <c r="H208" i="5"/>
  <c r="P208" i="5"/>
  <c r="AB208" i="5"/>
  <c r="AJ208" i="5"/>
  <c r="AR208" i="5"/>
  <c r="AZ208" i="5"/>
  <c r="BL208" i="5"/>
  <c r="H205" i="5"/>
  <c r="L205" i="5"/>
  <c r="P205" i="5"/>
  <c r="T205" i="5"/>
  <c r="X205" i="5"/>
  <c r="AB205" i="5"/>
  <c r="AF205" i="5"/>
  <c r="AJ205" i="5"/>
  <c r="AN205" i="5"/>
  <c r="AR205" i="5"/>
  <c r="AV205" i="5"/>
  <c r="AZ205" i="5"/>
  <c r="BD205" i="5"/>
  <c r="BH205" i="5"/>
  <c r="BL205" i="5"/>
  <c r="I206" i="5"/>
  <c r="M206" i="5"/>
  <c r="Q206" i="5"/>
  <c r="U206" i="5"/>
  <c r="Y206" i="5"/>
  <c r="AC206" i="5"/>
  <c r="AG206" i="5"/>
  <c r="AK206" i="5"/>
  <c r="AO206" i="5"/>
  <c r="AS206" i="5"/>
  <c r="AW206" i="5"/>
  <c r="BA206" i="5"/>
  <c r="BE206" i="5"/>
  <c r="BI206" i="5"/>
  <c r="BM206" i="5"/>
  <c r="F207" i="5"/>
  <c r="J207" i="5"/>
  <c r="N207" i="5"/>
  <c r="R207" i="5"/>
  <c r="V207" i="5"/>
  <c r="Z207" i="5"/>
  <c r="AD207" i="5"/>
  <c r="AH207" i="5"/>
  <c r="AL207" i="5"/>
  <c r="AP207" i="5"/>
  <c r="AT207" i="5"/>
  <c r="AX207" i="5"/>
  <c r="BB207" i="5"/>
  <c r="BF207" i="5"/>
  <c r="BJ207" i="5"/>
  <c r="BN207" i="5"/>
  <c r="G208" i="5"/>
  <c r="K208" i="5"/>
  <c r="O208" i="5"/>
  <c r="S208" i="5"/>
  <c r="W208" i="5"/>
  <c r="AA208" i="5"/>
  <c r="AE208" i="5"/>
  <c r="AI208" i="5"/>
  <c r="AM208" i="5"/>
  <c r="AQ208" i="5"/>
  <c r="AU208" i="5"/>
  <c r="AY208" i="5"/>
  <c r="BC208" i="5"/>
  <c r="BG208" i="5"/>
  <c r="BK208" i="5"/>
  <c r="H209" i="5"/>
  <c r="L209" i="5"/>
  <c r="P209" i="5"/>
  <c r="T209" i="5"/>
  <c r="X209" i="5"/>
  <c r="AB209" i="5"/>
  <c r="AF209" i="5"/>
  <c r="AJ209" i="5"/>
  <c r="AN209" i="5"/>
  <c r="AR209" i="5"/>
  <c r="AV209" i="5"/>
  <c r="AZ209" i="5"/>
  <c r="BD209" i="5"/>
  <c r="BH209" i="5"/>
  <c r="BL209" i="5"/>
  <c r="L208" i="5"/>
  <c r="T208" i="5"/>
  <c r="AF208" i="5"/>
  <c r="AV208" i="5"/>
  <c r="BD208" i="5"/>
  <c r="F205" i="5"/>
  <c r="J205" i="5"/>
  <c r="N205" i="5"/>
  <c r="R205" i="5"/>
  <c r="V205" i="5"/>
  <c r="Z205" i="5"/>
  <c r="AD205" i="5"/>
  <c r="AH205" i="5"/>
  <c r="AL205" i="5"/>
  <c r="AP205" i="5"/>
  <c r="AT205" i="5"/>
  <c r="AX205" i="5"/>
  <c r="BB205" i="5"/>
  <c r="BF205" i="5"/>
  <c r="BJ205" i="5"/>
  <c r="BN205" i="5"/>
  <c r="H207" i="5"/>
  <c r="L207" i="5"/>
  <c r="P207" i="5"/>
  <c r="T207" i="5"/>
  <c r="X207" i="5"/>
  <c r="AB207" i="5"/>
  <c r="AF207" i="5"/>
  <c r="AJ207" i="5"/>
  <c r="AN207" i="5"/>
  <c r="AR207" i="5"/>
  <c r="AV207" i="5"/>
  <c r="AZ207" i="5"/>
  <c r="BD207" i="5"/>
  <c r="BH207" i="5"/>
  <c r="BL207" i="5"/>
  <c r="F209" i="5"/>
  <c r="J209" i="5"/>
  <c r="N209" i="5"/>
  <c r="R209" i="5"/>
  <c r="V209" i="5"/>
  <c r="Z209" i="5"/>
  <c r="AD209" i="5"/>
  <c r="AH209" i="5"/>
  <c r="AL209" i="5"/>
  <c r="AP209" i="5"/>
  <c r="AT209" i="5"/>
  <c r="AX209" i="5"/>
  <c r="BB209" i="5"/>
  <c r="BF209" i="5"/>
  <c r="BJ209" i="5"/>
  <c r="BN209" i="5"/>
  <c r="X208" i="5"/>
  <c r="AN208" i="5"/>
  <c r="BH208" i="5"/>
  <c r="N143" i="5"/>
  <c r="AH143" i="5"/>
  <c r="AX143" i="5"/>
  <c r="BJ143" i="5"/>
  <c r="H140" i="5"/>
  <c r="L140" i="5"/>
  <c r="P140" i="5"/>
  <c r="T140" i="5"/>
  <c r="X140" i="5"/>
  <c r="AB140" i="5"/>
  <c r="AF140" i="5"/>
  <c r="AJ140" i="5"/>
  <c r="AN140" i="5"/>
  <c r="AR140" i="5"/>
  <c r="AV140" i="5"/>
  <c r="AZ140" i="5"/>
  <c r="BD140" i="5"/>
  <c r="BH140" i="5"/>
  <c r="BL140" i="5"/>
  <c r="I141" i="5"/>
  <c r="M141" i="5"/>
  <c r="Q141" i="5"/>
  <c r="U141" i="5"/>
  <c r="Y141" i="5"/>
  <c r="AC141" i="5"/>
  <c r="AG141" i="5"/>
  <c r="AK141" i="5"/>
  <c r="AO141" i="5"/>
  <c r="AS141" i="5"/>
  <c r="AW141" i="5"/>
  <c r="BA141" i="5"/>
  <c r="BE141" i="5"/>
  <c r="BI141" i="5"/>
  <c r="BM141" i="5"/>
  <c r="F142" i="5"/>
  <c r="J142" i="5"/>
  <c r="N142" i="5"/>
  <c r="R142" i="5"/>
  <c r="V142" i="5"/>
  <c r="Z142" i="5"/>
  <c r="AD142" i="5"/>
  <c r="AH142" i="5"/>
  <c r="AL142" i="5"/>
  <c r="AP142" i="5"/>
  <c r="AT142" i="5"/>
  <c r="AX142" i="5"/>
  <c r="BB142" i="5"/>
  <c r="BF142" i="5"/>
  <c r="BJ142" i="5"/>
  <c r="BN142" i="5"/>
  <c r="G143" i="5"/>
  <c r="K143" i="5"/>
  <c r="O143" i="5"/>
  <c r="S143" i="5"/>
  <c r="W143" i="5"/>
  <c r="AA143" i="5"/>
  <c r="AE143" i="5"/>
  <c r="AI143" i="5"/>
  <c r="AM143" i="5"/>
  <c r="AQ143" i="5"/>
  <c r="AU143" i="5"/>
  <c r="AY143" i="5"/>
  <c r="BC143" i="5"/>
  <c r="BG143" i="5"/>
  <c r="BK143" i="5"/>
  <c r="J144" i="5"/>
  <c r="R144" i="5"/>
  <c r="Z144" i="5"/>
  <c r="AH144" i="5"/>
  <c r="AP144" i="5"/>
  <c r="AX144" i="5"/>
  <c r="BF144" i="5"/>
  <c r="BN144" i="5"/>
  <c r="I151" i="5"/>
  <c r="I150" i="5"/>
  <c r="I149" i="5"/>
  <c r="I147" i="5"/>
  <c r="I148" i="5"/>
  <c r="R143" i="5"/>
  <c r="AD143" i="5"/>
  <c r="AT143" i="5"/>
  <c r="BB143" i="5"/>
  <c r="I140" i="5"/>
  <c r="M140" i="5"/>
  <c r="Q140" i="5"/>
  <c r="U140" i="5"/>
  <c r="Y140" i="5"/>
  <c r="AC140" i="5"/>
  <c r="AG140" i="5"/>
  <c r="AK140" i="5"/>
  <c r="AO140" i="5"/>
  <c r="AS140" i="5"/>
  <c r="AW140" i="5"/>
  <c r="BA140" i="5"/>
  <c r="BE140" i="5"/>
  <c r="BI140" i="5"/>
  <c r="BM140" i="5"/>
  <c r="F141" i="5"/>
  <c r="J141" i="5"/>
  <c r="N141" i="5"/>
  <c r="R141" i="5"/>
  <c r="V141" i="5"/>
  <c r="Z141" i="5"/>
  <c r="AD141" i="5"/>
  <c r="AH141" i="5"/>
  <c r="AL141" i="5"/>
  <c r="AP141" i="5"/>
  <c r="AT141" i="5"/>
  <c r="AX141" i="5"/>
  <c r="BB141" i="5"/>
  <c r="BF141" i="5"/>
  <c r="BJ141" i="5"/>
  <c r="BN141" i="5"/>
  <c r="K142" i="5"/>
  <c r="S142" i="5"/>
  <c r="AA142" i="5"/>
  <c r="AI142" i="5"/>
  <c r="AQ142" i="5"/>
  <c r="AY142" i="5"/>
  <c r="BG142" i="5"/>
  <c r="H143" i="5"/>
  <c r="L143" i="5"/>
  <c r="P143" i="5"/>
  <c r="T143" i="5"/>
  <c r="X143" i="5"/>
  <c r="AB143" i="5"/>
  <c r="AF143" i="5"/>
  <c r="AJ143" i="5"/>
  <c r="AN143" i="5"/>
  <c r="AR143" i="5"/>
  <c r="AV143" i="5"/>
  <c r="AZ143" i="5"/>
  <c r="BD143" i="5"/>
  <c r="BH143" i="5"/>
  <c r="BL143" i="5"/>
  <c r="F149" i="5"/>
  <c r="F147" i="5"/>
  <c r="F151" i="5"/>
  <c r="F148" i="5"/>
  <c r="F150" i="5"/>
  <c r="J149" i="5"/>
  <c r="J151" i="5"/>
  <c r="J150" i="5"/>
  <c r="J147" i="5"/>
  <c r="J148" i="5"/>
  <c r="N149" i="5"/>
  <c r="N147" i="5"/>
  <c r="N151" i="5"/>
  <c r="N148" i="5"/>
  <c r="N150" i="5"/>
  <c r="J143" i="5"/>
  <c r="V143" i="5"/>
  <c r="AL143" i="5"/>
  <c r="BN143" i="5"/>
  <c r="F140" i="5"/>
  <c r="N140" i="5"/>
  <c r="V140" i="5"/>
  <c r="Z140" i="5"/>
  <c r="AD140" i="5"/>
  <c r="AL140" i="5"/>
  <c r="AP140" i="5"/>
  <c r="AT140" i="5"/>
  <c r="BB140" i="5"/>
  <c r="BF140" i="5"/>
  <c r="BJ140" i="5"/>
  <c r="I143" i="5"/>
  <c r="M143" i="5"/>
  <c r="Q143" i="5"/>
  <c r="U143" i="5"/>
  <c r="Y143" i="5"/>
  <c r="AC143" i="5"/>
  <c r="AG143" i="5"/>
  <c r="AK143" i="5"/>
  <c r="AO143" i="5"/>
  <c r="AS143" i="5"/>
  <c r="AW143" i="5"/>
  <c r="BA143" i="5"/>
  <c r="BE143" i="5"/>
  <c r="BI143" i="5"/>
  <c r="BM143" i="5"/>
  <c r="F144" i="5"/>
  <c r="G149" i="5"/>
  <c r="G150" i="5"/>
  <c r="K149" i="5"/>
  <c r="K150" i="5"/>
  <c r="O149" i="5"/>
  <c r="O150" i="5"/>
  <c r="S149" i="5"/>
  <c r="S150" i="5"/>
  <c r="W149" i="5"/>
  <c r="W150" i="5"/>
  <c r="AA149" i="5"/>
  <c r="AA150" i="5"/>
  <c r="AE149" i="5"/>
  <c r="AE150" i="5"/>
  <c r="AI149" i="5"/>
  <c r="AI150" i="5"/>
  <c r="AM149" i="5"/>
  <c r="AM150" i="5"/>
  <c r="AQ149" i="5"/>
  <c r="AQ150" i="5"/>
  <c r="AU149" i="5"/>
  <c r="AU150" i="5"/>
  <c r="AY149" i="5"/>
  <c r="AY150" i="5"/>
  <c r="BC149" i="5"/>
  <c r="BC150" i="5"/>
  <c r="BG149" i="5"/>
  <c r="BG150" i="5"/>
  <c r="BK149" i="5"/>
  <c r="BK150" i="5"/>
  <c r="H147" i="5"/>
  <c r="P147" i="5"/>
  <c r="X147" i="5"/>
  <c r="AF147" i="5"/>
  <c r="AN147" i="5"/>
  <c r="AV147" i="5"/>
  <c r="BD147" i="5"/>
  <c r="BL147" i="5"/>
  <c r="M148" i="5"/>
  <c r="Q148" i="5"/>
  <c r="U148" i="5"/>
  <c r="Y148" i="5"/>
  <c r="AC148" i="5"/>
  <c r="AG148" i="5"/>
  <c r="AK148" i="5"/>
  <c r="AO148" i="5"/>
  <c r="AS148" i="5"/>
  <c r="AW148" i="5"/>
  <c r="BA148" i="5"/>
  <c r="BE148" i="5"/>
  <c r="BK148" i="5"/>
  <c r="V150" i="5"/>
  <c r="AD150" i="5"/>
  <c r="AL150" i="5"/>
  <c r="AT150" i="5"/>
  <c r="BB150" i="5"/>
  <c r="BJ150" i="5"/>
  <c r="K151" i="5"/>
  <c r="S151" i="5"/>
  <c r="AA151" i="5"/>
  <c r="AI151" i="5"/>
  <c r="AQ151" i="5"/>
  <c r="AY151" i="5"/>
  <c r="BG151" i="5"/>
  <c r="F155" i="5"/>
  <c r="F157" i="5"/>
  <c r="F156" i="5"/>
  <c r="J155" i="5"/>
  <c r="J157" i="5"/>
  <c r="N155" i="5"/>
  <c r="N157" i="5"/>
  <c r="N156" i="5"/>
  <c r="N158" i="5"/>
  <c r="R155" i="5"/>
  <c r="R156" i="5"/>
  <c r="R157" i="5"/>
  <c r="R158" i="5"/>
  <c r="V155" i="5"/>
  <c r="V156" i="5"/>
  <c r="V157" i="5"/>
  <c r="Z155" i="5"/>
  <c r="Z156" i="5"/>
  <c r="Z157" i="5"/>
  <c r="AD155" i="5"/>
  <c r="AD156" i="5"/>
  <c r="AD157" i="5"/>
  <c r="AD158" i="5"/>
  <c r="AH155" i="5"/>
  <c r="AH156" i="5"/>
  <c r="AH157" i="5"/>
  <c r="AH158" i="5"/>
  <c r="AL155" i="5"/>
  <c r="AL156" i="5"/>
  <c r="AL157" i="5"/>
  <c r="AP155" i="5"/>
  <c r="AP156" i="5"/>
  <c r="AP157" i="5"/>
  <c r="AT158" i="5"/>
  <c r="AT155" i="5"/>
  <c r="AT156" i="5"/>
  <c r="AT157" i="5"/>
  <c r="AX155" i="5"/>
  <c r="AX158" i="5"/>
  <c r="AX156" i="5"/>
  <c r="AX157" i="5"/>
  <c r="BB155" i="5"/>
  <c r="BB156" i="5"/>
  <c r="BB158" i="5"/>
  <c r="BB157" i="5"/>
  <c r="BF155" i="5"/>
  <c r="BF156" i="5"/>
  <c r="BF157" i="5"/>
  <c r="BJ158" i="5"/>
  <c r="BJ155" i="5"/>
  <c r="BJ156" i="5"/>
  <c r="BJ157" i="5"/>
  <c r="BN155" i="5"/>
  <c r="BN158" i="5"/>
  <c r="BN156" i="5"/>
  <c r="BN157" i="5"/>
  <c r="V158" i="5"/>
  <c r="BF158" i="5"/>
  <c r="H150" i="5"/>
  <c r="H151" i="5"/>
  <c r="L150" i="5"/>
  <c r="L151" i="5"/>
  <c r="P150" i="5"/>
  <c r="P151" i="5"/>
  <c r="T150" i="5"/>
  <c r="T151" i="5"/>
  <c r="X150" i="5"/>
  <c r="X151" i="5"/>
  <c r="AB150" i="5"/>
  <c r="AB151" i="5"/>
  <c r="AF150" i="5"/>
  <c r="AF151" i="5"/>
  <c r="AJ150" i="5"/>
  <c r="AJ151" i="5"/>
  <c r="AN150" i="5"/>
  <c r="AN151" i="5"/>
  <c r="AR150" i="5"/>
  <c r="AR151" i="5"/>
  <c r="AV150" i="5"/>
  <c r="AV151" i="5"/>
  <c r="AZ150" i="5"/>
  <c r="AZ151" i="5"/>
  <c r="BD150" i="5"/>
  <c r="BD151" i="5"/>
  <c r="BH150" i="5"/>
  <c r="BH151" i="5"/>
  <c r="BL150" i="5"/>
  <c r="BL151" i="5"/>
  <c r="M147" i="5"/>
  <c r="Q147" i="5"/>
  <c r="U147" i="5"/>
  <c r="Y147" i="5"/>
  <c r="AC147" i="5"/>
  <c r="AG147" i="5"/>
  <c r="AK147" i="5"/>
  <c r="AO147" i="5"/>
  <c r="AS147" i="5"/>
  <c r="AW147" i="5"/>
  <c r="BA147" i="5"/>
  <c r="BE147" i="5"/>
  <c r="BM147" i="5"/>
  <c r="R148" i="5"/>
  <c r="V148" i="5"/>
  <c r="Z148" i="5"/>
  <c r="AD148" i="5"/>
  <c r="AH148" i="5"/>
  <c r="AL148" i="5"/>
  <c r="AP148" i="5"/>
  <c r="AT148" i="5"/>
  <c r="AX148" i="5"/>
  <c r="BB148" i="5"/>
  <c r="BF148" i="5"/>
  <c r="BL148" i="5"/>
  <c r="Q149" i="5"/>
  <c r="Y149" i="5"/>
  <c r="AG149" i="5"/>
  <c r="AO149" i="5"/>
  <c r="AW149" i="5"/>
  <c r="BE149" i="5"/>
  <c r="BM149" i="5"/>
  <c r="Q150" i="5"/>
  <c r="Y150" i="5"/>
  <c r="AG150" i="5"/>
  <c r="AO150" i="5"/>
  <c r="AW150" i="5"/>
  <c r="BE150" i="5"/>
  <c r="V151" i="5"/>
  <c r="AD151" i="5"/>
  <c r="AL151" i="5"/>
  <c r="AT151" i="5"/>
  <c r="BB151" i="5"/>
  <c r="BJ151" i="5"/>
  <c r="J154" i="5"/>
  <c r="R154" i="5"/>
  <c r="Z154" i="5"/>
  <c r="AH154" i="5"/>
  <c r="AP154" i="5"/>
  <c r="AX154" i="5"/>
  <c r="BF154" i="5"/>
  <c r="BN154" i="5"/>
  <c r="Q157" i="5"/>
  <c r="AW157" i="5"/>
  <c r="Z158" i="5"/>
  <c r="BI151" i="5"/>
  <c r="BI148" i="5"/>
  <c r="BM151" i="5"/>
  <c r="BM148" i="5"/>
  <c r="R147" i="5"/>
  <c r="V147" i="5"/>
  <c r="Z147" i="5"/>
  <c r="AD147" i="5"/>
  <c r="AH147" i="5"/>
  <c r="AL147" i="5"/>
  <c r="AP147" i="5"/>
  <c r="AT147" i="5"/>
  <c r="AX147" i="5"/>
  <c r="BB147" i="5"/>
  <c r="BF147" i="5"/>
  <c r="BN147" i="5"/>
  <c r="G148" i="5"/>
  <c r="K148" i="5"/>
  <c r="O148" i="5"/>
  <c r="S148" i="5"/>
  <c r="W148" i="5"/>
  <c r="AA148" i="5"/>
  <c r="AE148" i="5"/>
  <c r="AI148" i="5"/>
  <c r="AM148" i="5"/>
  <c r="AQ148" i="5"/>
  <c r="AU148" i="5"/>
  <c r="AY148" i="5"/>
  <c r="BC148" i="5"/>
  <c r="BG148" i="5"/>
  <c r="L149" i="5"/>
  <c r="T149" i="5"/>
  <c r="AB149" i="5"/>
  <c r="AJ149" i="5"/>
  <c r="AR149" i="5"/>
  <c r="AZ149" i="5"/>
  <c r="BH149" i="5"/>
  <c r="R150" i="5"/>
  <c r="Z150" i="5"/>
  <c r="AH150" i="5"/>
  <c r="AP150" i="5"/>
  <c r="AX150" i="5"/>
  <c r="BF150" i="5"/>
  <c r="G151" i="5"/>
  <c r="O151" i="5"/>
  <c r="W151" i="5"/>
  <c r="AE151" i="5"/>
  <c r="AM151" i="5"/>
  <c r="AU151" i="5"/>
  <c r="BC151" i="5"/>
  <c r="BK151" i="5"/>
  <c r="J156" i="5"/>
  <c r="F158" i="5"/>
  <c r="AL158" i="5"/>
  <c r="BJ148" i="5"/>
  <c r="BJ149" i="5"/>
  <c r="BN148" i="5"/>
  <c r="BN149" i="5"/>
  <c r="G147" i="5"/>
  <c r="K147" i="5"/>
  <c r="O147" i="5"/>
  <c r="S147" i="5"/>
  <c r="W147" i="5"/>
  <c r="AA147" i="5"/>
  <c r="AE147" i="5"/>
  <c r="AI147" i="5"/>
  <c r="AM147" i="5"/>
  <c r="AQ147" i="5"/>
  <c r="AU147" i="5"/>
  <c r="AY147" i="5"/>
  <c r="BC147" i="5"/>
  <c r="BG147" i="5"/>
  <c r="BK147" i="5"/>
  <c r="H148" i="5"/>
  <c r="L148" i="5"/>
  <c r="P148" i="5"/>
  <c r="T148" i="5"/>
  <c r="X148" i="5"/>
  <c r="AB148" i="5"/>
  <c r="AF148" i="5"/>
  <c r="AJ148" i="5"/>
  <c r="AN148" i="5"/>
  <c r="AR148" i="5"/>
  <c r="AV148" i="5"/>
  <c r="AZ148" i="5"/>
  <c r="BD148" i="5"/>
  <c r="BH148" i="5"/>
  <c r="M149" i="5"/>
  <c r="U149" i="5"/>
  <c r="AC149" i="5"/>
  <c r="AK149" i="5"/>
  <c r="AS149" i="5"/>
  <c r="BA149" i="5"/>
  <c r="BI149" i="5"/>
  <c r="M150" i="5"/>
  <c r="U150" i="5"/>
  <c r="AC150" i="5"/>
  <c r="AK150" i="5"/>
  <c r="AS150" i="5"/>
  <c r="BA150" i="5"/>
  <c r="BI150" i="5"/>
  <c r="R151" i="5"/>
  <c r="Z151" i="5"/>
  <c r="AH151" i="5"/>
  <c r="AP151" i="5"/>
  <c r="AX151" i="5"/>
  <c r="BF151" i="5"/>
  <c r="BN151" i="5"/>
  <c r="I158" i="5"/>
  <c r="I156" i="5"/>
  <c r="I157" i="5"/>
  <c r="I154" i="5"/>
  <c r="M158" i="5"/>
  <c r="M156" i="5"/>
  <c r="M154" i="5"/>
  <c r="M155" i="5"/>
  <c r="Q158" i="5"/>
  <c r="Q156" i="5"/>
  <c r="Q154" i="5"/>
  <c r="U158" i="5"/>
  <c r="U156" i="5"/>
  <c r="U154" i="5"/>
  <c r="U157" i="5"/>
  <c r="U155" i="5"/>
  <c r="Y158" i="5"/>
  <c r="Y156" i="5"/>
  <c r="Y157" i="5"/>
  <c r="Y154" i="5"/>
  <c r="AC158" i="5"/>
  <c r="AC156" i="5"/>
  <c r="AC154" i="5"/>
  <c r="AC155" i="5"/>
  <c r="AG158" i="5"/>
  <c r="AG156" i="5"/>
  <c r="AG154" i="5"/>
  <c r="AK158" i="5"/>
  <c r="AK156" i="5"/>
  <c r="AK154" i="5"/>
  <c r="AK157" i="5"/>
  <c r="AK155" i="5"/>
  <c r="AO158" i="5"/>
  <c r="AO156" i="5"/>
  <c r="AO157" i="5"/>
  <c r="AO154" i="5"/>
  <c r="AS158" i="5"/>
  <c r="AS156" i="5"/>
  <c r="AS154" i="5"/>
  <c r="AS155" i="5"/>
  <c r="AW158" i="5"/>
  <c r="AW156" i="5"/>
  <c r="AW154" i="5"/>
  <c r="BA156" i="5"/>
  <c r="BA158" i="5"/>
  <c r="BA154" i="5"/>
  <c r="BA157" i="5"/>
  <c r="BA155" i="5"/>
  <c r="BE158" i="5"/>
  <c r="BE156" i="5"/>
  <c r="BE157" i="5"/>
  <c r="BE154" i="5"/>
  <c r="BI158" i="5"/>
  <c r="BI156" i="5"/>
  <c r="BI154" i="5"/>
  <c r="BI155" i="5"/>
  <c r="BM158" i="5"/>
  <c r="BM156" i="5"/>
  <c r="BM154" i="5"/>
  <c r="F154" i="5"/>
  <c r="N154" i="5"/>
  <c r="V154" i="5"/>
  <c r="AD154" i="5"/>
  <c r="AL154" i="5"/>
  <c r="AT154" i="5"/>
  <c r="BB154" i="5"/>
  <c r="BJ154" i="5"/>
  <c r="AG157" i="5"/>
  <c r="BM157" i="5"/>
  <c r="J158" i="5"/>
  <c r="AP158" i="5"/>
  <c r="G156" i="5"/>
  <c r="G157" i="5"/>
  <c r="G158" i="5"/>
  <c r="K156" i="5"/>
  <c r="K157" i="5"/>
  <c r="K158" i="5"/>
  <c r="O156" i="5"/>
  <c r="O157" i="5"/>
  <c r="O158" i="5"/>
  <c r="S156" i="5"/>
  <c r="S157" i="5"/>
  <c r="S158" i="5"/>
  <c r="W156" i="5"/>
  <c r="W157" i="5"/>
  <c r="W158" i="5"/>
  <c r="AA156" i="5"/>
  <c r="AA157" i="5"/>
  <c r="AA158" i="5"/>
  <c r="AE156" i="5"/>
  <c r="AE157" i="5"/>
  <c r="AE158" i="5"/>
  <c r="AI156" i="5"/>
  <c r="AI157" i="5"/>
  <c r="AI158" i="5"/>
  <c r="AM156" i="5"/>
  <c r="AM157" i="5"/>
  <c r="AM158" i="5"/>
  <c r="AQ156" i="5"/>
  <c r="AQ157" i="5"/>
  <c r="AQ158" i="5"/>
  <c r="AU156" i="5"/>
  <c r="AU157" i="5"/>
  <c r="AY158" i="5"/>
  <c r="AY156" i="5"/>
  <c r="AY157" i="5"/>
  <c r="BC156" i="5"/>
  <c r="BC158" i="5"/>
  <c r="BC157" i="5"/>
  <c r="BG156" i="5"/>
  <c r="BG157" i="5"/>
  <c r="BG158" i="5"/>
  <c r="BK156" i="5"/>
  <c r="BK157" i="5"/>
  <c r="L154" i="5"/>
  <c r="X154" i="5"/>
  <c r="AN154" i="5"/>
  <c r="BD154" i="5"/>
  <c r="AU158" i="5"/>
  <c r="H157" i="5"/>
  <c r="H158" i="5"/>
  <c r="H155" i="5"/>
  <c r="L157" i="5"/>
  <c r="L158" i="5"/>
  <c r="L155" i="5"/>
  <c r="P157" i="5"/>
  <c r="P158" i="5"/>
  <c r="P155" i="5"/>
  <c r="T157" i="5"/>
  <c r="T158" i="5"/>
  <c r="T155" i="5"/>
  <c r="X157" i="5"/>
  <c r="X158" i="5"/>
  <c r="X155" i="5"/>
  <c r="AB157" i="5"/>
  <c r="AB158" i="5"/>
  <c r="AB155" i="5"/>
  <c r="AF157" i="5"/>
  <c r="AF158" i="5"/>
  <c r="AF155" i="5"/>
  <c r="AJ157" i="5"/>
  <c r="AJ158" i="5"/>
  <c r="AJ155" i="5"/>
  <c r="AN157" i="5"/>
  <c r="AN158" i="5"/>
  <c r="AN155" i="5"/>
  <c r="AR158" i="5"/>
  <c r="AR157" i="5"/>
  <c r="AR155" i="5"/>
  <c r="AV158" i="5"/>
  <c r="AV157" i="5"/>
  <c r="AV155" i="5"/>
  <c r="AZ158" i="5"/>
  <c r="AZ157" i="5"/>
  <c r="AZ155" i="5"/>
  <c r="BD158" i="5"/>
  <c r="BD157" i="5"/>
  <c r="BD155" i="5"/>
  <c r="BH158" i="5"/>
  <c r="BH157" i="5"/>
  <c r="BH155" i="5"/>
  <c r="BL158" i="5"/>
  <c r="BL157" i="5"/>
  <c r="BL155" i="5"/>
  <c r="G155" i="5"/>
  <c r="O155" i="5"/>
  <c r="W155" i="5"/>
  <c r="AE155" i="5"/>
  <c r="AM155" i="5"/>
  <c r="AU155" i="5"/>
  <c r="BC155" i="5"/>
  <c r="BK155" i="5"/>
  <c r="AB156" i="5"/>
  <c r="AR156" i="5"/>
  <c r="BH156" i="5"/>
  <c r="H165" i="5"/>
  <c r="H161" i="5"/>
  <c r="H162" i="5"/>
  <c r="H164" i="5"/>
  <c r="L165" i="5"/>
  <c r="L161" i="5"/>
  <c r="L162" i="5"/>
  <c r="L164" i="5"/>
  <c r="P165" i="5"/>
  <c r="P161" i="5"/>
  <c r="P162" i="5"/>
  <c r="P164" i="5"/>
  <c r="T165" i="5"/>
  <c r="T161" i="5"/>
  <c r="T162" i="5"/>
  <c r="T164" i="5"/>
  <c r="X165" i="5"/>
  <c r="X161" i="5"/>
  <c r="X162" i="5"/>
  <c r="X164" i="5"/>
  <c r="AB165" i="5"/>
  <c r="AB161" i="5"/>
  <c r="AB162" i="5"/>
  <c r="AB164" i="5"/>
  <c r="AF165" i="5"/>
  <c r="AF161" i="5"/>
  <c r="AF162" i="5"/>
  <c r="AF164" i="5"/>
  <c r="AJ165" i="5"/>
  <c r="AJ161" i="5"/>
  <c r="AJ162" i="5"/>
  <c r="AJ164" i="5"/>
  <c r="AN165" i="5"/>
  <c r="AN161" i="5"/>
  <c r="AN162" i="5"/>
  <c r="AN164" i="5"/>
  <c r="AR165" i="5"/>
  <c r="AR161" i="5"/>
  <c r="AR162" i="5"/>
  <c r="AR164" i="5"/>
  <c r="AV165" i="5"/>
  <c r="AV161" i="5"/>
  <c r="AV162" i="5"/>
  <c r="AV164" i="5"/>
  <c r="AZ165" i="5"/>
  <c r="AZ161" i="5"/>
  <c r="AZ162" i="5"/>
  <c r="AZ164" i="5"/>
  <c r="BD165" i="5"/>
  <c r="BD161" i="5"/>
  <c r="BD162" i="5"/>
  <c r="BD164" i="5"/>
  <c r="BH165" i="5"/>
  <c r="BH161" i="5"/>
  <c r="BH162" i="5"/>
  <c r="BH164" i="5"/>
  <c r="BL165" i="5"/>
  <c r="BL161" i="5"/>
  <c r="BL162" i="5"/>
  <c r="BL164" i="5"/>
  <c r="M161" i="5"/>
  <c r="AC161" i="5"/>
  <c r="AS161" i="5"/>
  <c r="BI161" i="5"/>
  <c r="H163" i="5"/>
  <c r="P163" i="5"/>
  <c r="X163" i="5"/>
  <c r="AF163" i="5"/>
  <c r="AN163" i="5"/>
  <c r="AV163" i="5"/>
  <c r="BD163" i="5"/>
  <c r="BL163" i="5"/>
  <c r="F165" i="5"/>
  <c r="I162" i="5"/>
  <c r="I163" i="5"/>
  <c r="I165" i="5"/>
  <c r="M162" i="5"/>
  <c r="M163" i="5"/>
  <c r="M165" i="5"/>
  <c r="Q162" i="5"/>
  <c r="Q163" i="5"/>
  <c r="Q165" i="5"/>
  <c r="U162" i="5"/>
  <c r="U163" i="5"/>
  <c r="U165" i="5"/>
  <c r="Y162" i="5"/>
  <c r="Y163" i="5"/>
  <c r="Y165" i="5"/>
  <c r="AC162" i="5"/>
  <c r="AC163" i="5"/>
  <c r="AC165" i="5"/>
  <c r="AG162" i="5"/>
  <c r="AG163" i="5"/>
  <c r="AG165" i="5"/>
  <c r="AK162" i="5"/>
  <c r="AK163" i="5"/>
  <c r="AK165" i="5"/>
  <c r="AO162" i="5"/>
  <c r="AO163" i="5"/>
  <c r="AO165" i="5"/>
  <c r="AS162" i="5"/>
  <c r="AS163" i="5"/>
  <c r="AS165" i="5"/>
  <c r="AW162" i="5"/>
  <c r="AW163" i="5"/>
  <c r="AW165" i="5"/>
  <c r="BA162" i="5"/>
  <c r="BA163" i="5"/>
  <c r="BA165" i="5"/>
  <c r="BE162" i="5"/>
  <c r="BE163" i="5"/>
  <c r="BE165" i="5"/>
  <c r="BI162" i="5"/>
  <c r="BI163" i="5"/>
  <c r="BI165" i="5"/>
  <c r="BM162" i="5"/>
  <c r="BM163" i="5"/>
  <c r="BM165" i="5"/>
  <c r="Q164" i="5"/>
  <c r="AG164" i="5"/>
  <c r="AW164" i="5"/>
  <c r="BM164" i="5"/>
  <c r="F163" i="5"/>
  <c r="F164" i="5"/>
  <c r="I161" i="5"/>
  <c r="Q161" i="5"/>
  <c r="Y161" i="5"/>
  <c r="AG161" i="5"/>
  <c r="AO161" i="5"/>
  <c r="AW161" i="5"/>
  <c r="BE161" i="5"/>
  <c r="BM161" i="5"/>
  <c r="F162" i="5"/>
  <c r="L163" i="5"/>
  <c r="T163" i="5"/>
  <c r="AB163" i="5"/>
  <c r="AJ163" i="5"/>
  <c r="AR163" i="5"/>
  <c r="AZ163" i="5"/>
  <c r="BH163" i="5"/>
  <c r="U164" i="5"/>
  <c r="AK164" i="5"/>
  <c r="BA164" i="5"/>
  <c r="U169" i="5"/>
  <c r="BA169" i="5"/>
  <c r="Q170" i="5"/>
  <c r="AW170" i="5"/>
  <c r="AC169" i="5"/>
  <c r="BI169" i="5"/>
  <c r="U170" i="5"/>
  <c r="BA170" i="5"/>
  <c r="G161" i="5"/>
  <c r="K161" i="5"/>
  <c r="O161" i="5"/>
  <c r="S161" i="5"/>
  <c r="W161" i="5"/>
  <c r="AA161" i="5"/>
  <c r="AE161" i="5"/>
  <c r="AI161" i="5"/>
  <c r="AM161" i="5"/>
  <c r="AQ161" i="5"/>
  <c r="AU161" i="5"/>
  <c r="AY161" i="5"/>
  <c r="BC161" i="5"/>
  <c r="BG161" i="5"/>
  <c r="BK161" i="5"/>
  <c r="J164" i="5"/>
  <c r="N164" i="5"/>
  <c r="R164" i="5"/>
  <c r="V164" i="5"/>
  <c r="Z164" i="5"/>
  <c r="AD164" i="5"/>
  <c r="AH164" i="5"/>
  <c r="AL164" i="5"/>
  <c r="AP164" i="5"/>
  <c r="AT164" i="5"/>
  <c r="AX164" i="5"/>
  <c r="BB164" i="5"/>
  <c r="BF164" i="5"/>
  <c r="BJ164" i="5"/>
  <c r="BN164" i="5"/>
  <c r="G165" i="5"/>
  <c r="K165" i="5"/>
  <c r="O165" i="5"/>
  <c r="S165" i="5"/>
  <c r="W165" i="5"/>
  <c r="AA165" i="5"/>
  <c r="AE165" i="5"/>
  <c r="AI165" i="5"/>
  <c r="AM165" i="5"/>
  <c r="AQ165" i="5"/>
  <c r="AU165" i="5"/>
  <c r="AY165" i="5"/>
  <c r="BC165" i="5"/>
  <c r="BG165" i="5"/>
  <c r="BK165" i="5"/>
  <c r="AK169" i="5"/>
  <c r="AG170" i="5"/>
  <c r="BM170" i="5"/>
  <c r="M169" i="5"/>
  <c r="AS169" i="5"/>
  <c r="AK170" i="5"/>
  <c r="K168" i="5"/>
  <c r="S168" i="5"/>
  <c r="AA168" i="5"/>
  <c r="AI168" i="5"/>
  <c r="AQ168" i="5"/>
  <c r="AY168" i="5"/>
  <c r="BG168" i="5"/>
  <c r="L169" i="5"/>
  <c r="T169" i="5"/>
  <c r="AB169" i="5"/>
  <c r="AJ169" i="5"/>
  <c r="AR169" i="5"/>
  <c r="AZ169" i="5"/>
  <c r="BH169" i="5"/>
  <c r="L172" i="5"/>
  <c r="T172" i="5"/>
  <c r="AB172" i="5"/>
  <c r="AJ172" i="5"/>
  <c r="AR172" i="5"/>
  <c r="AZ172" i="5"/>
  <c r="BH172" i="5"/>
  <c r="L168" i="5"/>
  <c r="T168" i="5"/>
  <c r="AB168" i="5"/>
  <c r="AJ168" i="5"/>
  <c r="AR168" i="5"/>
  <c r="AZ168" i="5"/>
  <c r="BH168" i="5"/>
  <c r="G172" i="5"/>
  <c r="O172" i="5"/>
  <c r="W172" i="5"/>
  <c r="AE172" i="5"/>
  <c r="AM172" i="5"/>
  <c r="AU172" i="5"/>
  <c r="BC172" i="5"/>
  <c r="BK172" i="5"/>
  <c r="G168" i="5"/>
  <c r="O168" i="5"/>
  <c r="W168" i="5"/>
  <c r="AE168" i="5"/>
  <c r="AM168" i="5"/>
  <c r="AU168" i="5"/>
  <c r="BC168" i="5"/>
  <c r="BK168" i="5"/>
  <c r="H169" i="5"/>
  <c r="P169" i="5"/>
  <c r="X169" i="5"/>
  <c r="AF169" i="5"/>
  <c r="AN169" i="5"/>
  <c r="AV169" i="5"/>
  <c r="BD169" i="5"/>
  <c r="BL169" i="5"/>
  <c r="I170" i="5"/>
  <c r="Y170" i="5"/>
  <c r="AO170" i="5"/>
  <c r="BE170" i="5"/>
  <c r="H172" i="5"/>
  <c r="P172" i="5"/>
  <c r="X172" i="5"/>
  <c r="AF172" i="5"/>
  <c r="AN172" i="5"/>
  <c r="AV172" i="5"/>
  <c r="BD172" i="5"/>
  <c r="BL172" i="5"/>
  <c r="H168" i="5"/>
  <c r="P168" i="5"/>
  <c r="X168" i="5"/>
  <c r="AF168" i="5"/>
  <c r="AN168" i="5"/>
  <c r="AV168" i="5"/>
  <c r="BD168" i="5"/>
  <c r="BL168" i="5"/>
  <c r="I169" i="5"/>
  <c r="Q169" i="5"/>
  <c r="Y169" i="5"/>
  <c r="AG169" i="5"/>
  <c r="AO169" i="5"/>
  <c r="AW169" i="5"/>
  <c r="BE169" i="5"/>
  <c r="BM169" i="5"/>
  <c r="M170" i="5"/>
  <c r="AC170" i="5"/>
  <c r="AS170" i="5"/>
  <c r="BI170" i="5"/>
  <c r="K172" i="5"/>
  <c r="S172" i="5"/>
  <c r="AA172" i="5"/>
  <c r="AI172" i="5"/>
  <c r="AQ172" i="5"/>
  <c r="AY172" i="5"/>
  <c r="BG172" i="5"/>
  <c r="F170" i="5"/>
  <c r="J170" i="5"/>
  <c r="N170" i="5"/>
  <c r="R170" i="5"/>
  <c r="V170" i="5"/>
  <c r="Z170" i="5"/>
  <c r="AD170" i="5"/>
  <c r="AH170" i="5"/>
  <c r="AL170" i="5"/>
  <c r="AP170" i="5"/>
  <c r="AT170" i="5"/>
  <c r="AX170" i="5"/>
  <c r="BB170" i="5"/>
  <c r="BF170" i="5"/>
  <c r="BJ170" i="5"/>
  <c r="BN170" i="5"/>
  <c r="G171" i="5"/>
  <c r="K171" i="5"/>
  <c r="O171" i="5"/>
  <c r="S171" i="5"/>
  <c r="W171" i="5"/>
  <c r="AA171" i="5"/>
  <c r="AE171" i="5"/>
  <c r="AI171" i="5"/>
  <c r="AM171" i="5"/>
  <c r="AQ171" i="5"/>
  <c r="AU171" i="5"/>
  <c r="AY171" i="5"/>
  <c r="BC171" i="5"/>
  <c r="BG171" i="5"/>
  <c r="BK171" i="5"/>
  <c r="I168" i="5"/>
  <c r="M168" i="5"/>
  <c r="Q168" i="5"/>
  <c r="U168" i="5"/>
  <c r="Y168" i="5"/>
  <c r="AC168" i="5"/>
  <c r="AG168" i="5"/>
  <c r="AK168" i="5"/>
  <c r="AO168" i="5"/>
  <c r="AS168" i="5"/>
  <c r="AW168" i="5"/>
  <c r="BA168" i="5"/>
  <c r="BE168" i="5"/>
  <c r="BI168" i="5"/>
  <c r="BM168" i="5"/>
  <c r="F169" i="5"/>
  <c r="J169" i="5"/>
  <c r="N169" i="5"/>
  <c r="R169" i="5"/>
  <c r="V169" i="5"/>
  <c r="Z169" i="5"/>
  <c r="AD169" i="5"/>
  <c r="AH169" i="5"/>
  <c r="AL169" i="5"/>
  <c r="AP169" i="5"/>
  <c r="AT169" i="5"/>
  <c r="AX169" i="5"/>
  <c r="BB169" i="5"/>
  <c r="BF169" i="5"/>
  <c r="BJ169" i="5"/>
  <c r="BN169" i="5"/>
  <c r="G170" i="5"/>
  <c r="K170" i="5"/>
  <c r="O170" i="5"/>
  <c r="S170" i="5"/>
  <c r="W170" i="5"/>
  <c r="AA170" i="5"/>
  <c r="AE170" i="5"/>
  <c r="AI170" i="5"/>
  <c r="AM170" i="5"/>
  <c r="AQ170" i="5"/>
  <c r="AU170" i="5"/>
  <c r="AY170" i="5"/>
  <c r="BC170" i="5"/>
  <c r="BG170" i="5"/>
  <c r="BK170" i="5"/>
  <c r="H171" i="5"/>
  <c r="L171" i="5"/>
  <c r="P171" i="5"/>
  <c r="T171" i="5"/>
  <c r="X171" i="5"/>
  <c r="AB171" i="5"/>
  <c r="AF171" i="5"/>
  <c r="AJ171" i="5"/>
  <c r="AN171" i="5"/>
  <c r="AR171" i="5"/>
  <c r="AV171" i="5"/>
  <c r="AZ171" i="5"/>
  <c r="BD171" i="5"/>
  <c r="BH171" i="5"/>
  <c r="BL171" i="5"/>
  <c r="I172" i="5"/>
  <c r="M172" i="5"/>
  <c r="Q172" i="5"/>
  <c r="U172" i="5"/>
  <c r="Y172" i="5"/>
  <c r="AC172" i="5"/>
  <c r="AG172" i="5"/>
  <c r="AK172" i="5"/>
  <c r="AO172" i="5"/>
  <c r="AS172" i="5"/>
  <c r="AW172" i="5"/>
  <c r="BA172" i="5"/>
  <c r="BE172" i="5"/>
  <c r="BI172" i="5"/>
  <c r="BM172" i="5"/>
  <c r="F168" i="5"/>
  <c r="J168" i="5"/>
  <c r="N168" i="5"/>
  <c r="R168" i="5"/>
  <c r="V168" i="5"/>
  <c r="Z168" i="5"/>
  <c r="AD168" i="5"/>
  <c r="AH168" i="5"/>
  <c r="AL168" i="5"/>
  <c r="AP168" i="5"/>
  <c r="AT168" i="5"/>
  <c r="AX168" i="5"/>
  <c r="BB168" i="5"/>
  <c r="BF168" i="5"/>
  <c r="BJ168" i="5"/>
  <c r="BN168" i="5"/>
  <c r="F172" i="5"/>
  <c r="J172" i="5"/>
  <c r="N172" i="5"/>
  <c r="R172" i="5"/>
  <c r="V172" i="5"/>
  <c r="Z172" i="5"/>
  <c r="AD172" i="5"/>
  <c r="AH172" i="5"/>
  <c r="AL172" i="5"/>
  <c r="AP172" i="5"/>
  <c r="AT172" i="5"/>
  <c r="AX172" i="5"/>
  <c r="BB172" i="5"/>
  <c r="BF172" i="5"/>
  <c r="BJ172" i="5"/>
  <c r="BN172" i="5"/>
  <c r="AS124" i="5"/>
  <c r="M124" i="5"/>
  <c r="U128" i="5"/>
  <c r="W117" i="5"/>
  <c r="BC117" i="5"/>
  <c r="S118" i="5"/>
  <c r="AY118" i="5"/>
  <c r="G121" i="5"/>
  <c r="Y124" i="5"/>
  <c r="BE124" i="5"/>
  <c r="I125" i="5"/>
  <c r="Y125" i="5"/>
  <c r="AO125" i="5"/>
  <c r="BE125" i="5"/>
  <c r="R126" i="5"/>
  <c r="AP126" i="5"/>
  <c r="AG128" i="5"/>
  <c r="BM128" i="5"/>
  <c r="BA128" i="5"/>
  <c r="AI117" i="5"/>
  <c r="AA118" i="5"/>
  <c r="BG118" i="5"/>
  <c r="W121" i="5"/>
  <c r="AG124" i="5"/>
  <c r="BM124" i="5"/>
  <c r="J125" i="5"/>
  <c r="Z125" i="5"/>
  <c r="AP125" i="5"/>
  <c r="BF125" i="5"/>
  <c r="S126" i="5"/>
  <c r="BB126" i="5"/>
  <c r="I128" i="5"/>
  <c r="AO128" i="5"/>
  <c r="AV124" i="5"/>
  <c r="X128" i="5"/>
  <c r="I124" i="5"/>
  <c r="U124" i="5"/>
  <c r="AF124" i="5"/>
  <c r="AO124" i="5"/>
  <c r="BA124" i="5"/>
  <c r="BL124" i="5"/>
  <c r="F125" i="5"/>
  <c r="N125" i="5"/>
  <c r="V125" i="5"/>
  <c r="AD125" i="5"/>
  <c r="AL125" i="5"/>
  <c r="AT125" i="5"/>
  <c r="BB125" i="5"/>
  <c r="BJ125" i="5"/>
  <c r="N126" i="5"/>
  <c r="Z126" i="5"/>
  <c r="AI126" i="5"/>
  <c r="AX126" i="5"/>
  <c r="BN126" i="5"/>
  <c r="K127" i="5"/>
  <c r="H128" i="5"/>
  <c r="Q128" i="5"/>
  <c r="AC128" i="5"/>
  <c r="AN128" i="5"/>
  <c r="AW128" i="5"/>
  <c r="BI128" i="5"/>
  <c r="BD124" i="5"/>
  <c r="AA126" i="5"/>
  <c r="P124" i="5"/>
  <c r="Q124" i="5"/>
  <c r="AC124" i="5"/>
  <c r="AW124" i="5"/>
  <c r="BI124" i="5"/>
  <c r="M125" i="5"/>
  <c r="U125" i="5"/>
  <c r="AC125" i="5"/>
  <c r="AK125" i="5"/>
  <c r="AS125" i="5"/>
  <c r="BA125" i="5"/>
  <c r="BI125" i="5"/>
  <c r="V126" i="5"/>
  <c r="AH126" i="5"/>
  <c r="AT126" i="5"/>
  <c r="BJ126" i="5"/>
  <c r="Y128" i="5"/>
  <c r="AK128" i="5"/>
  <c r="BE128" i="5"/>
  <c r="G128" i="5"/>
  <c r="G124" i="5"/>
  <c r="G125" i="5"/>
  <c r="K128" i="5"/>
  <c r="K124" i="5"/>
  <c r="K125" i="5"/>
  <c r="O128" i="5"/>
  <c r="O124" i="5"/>
  <c r="O125" i="5"/>
  <c r="S128" i="5"/>
  <c r="S124" i="5"/>
  <c r="S125" i="5"/>
  <c r="W128" i="5"/>
  <c r="W124" i="5"/>
  <c r="W125" i="5"/>
  <c r="AA128" i="5"/>
  <c r="AA124" i="5"/>
  <c r="AA125" i="5"/>
  <c r="AE128" i="5"/>
  <c r="AE124" i="5"/>
  <c r="AE125" i="5"/>
  <c r="AI128" i="5"/>
  <c r="AI124" i="5"/>
  <c r="AI125" i="5"/>
  <c r="AM128" i="5"/>
  <c r="AM124" i="5"/>
  <c r="AM125" i="5"/>
  <c r="AQ128" i="5"/>
  <c r="AQ124" i="5"/>
  <c r="AQ125" i="5"/>
  <c r="AQ126" i="5"/>
  <c r="AU128" i="5"/>
  <c r="AU124" i="5"/>
  <c r="AU125" i="5"/>
  <c r="AU126" i="5"/>
  <c r="AY128" i="5"/>
  <c r="AY124" i="5"/>
  <c r="AY126" i="5"/>
  <c r="AY125" i="5"/>
  <c r="BC128" i="5"/>
  <c r="BC124" i="5"/>
  <c r="BC125" i="5"/>
  <c r="BC126" i="5"/>
  <c r="BG128" i="5"/>
  <c r="BG124" i="5"/>
  <c r="BG125" i="5"/>
  <c r="BG126" i="5"/>
  <c r="BK128" i="5"/>
  <c r="BK124" i="5"/>
  <c r="BK126" i="5"/>
  <c r="BK125" i="5"/>
  <c r="G126" i="5"/>
  <c r="O126" i="5"/>
  <c r="W126" i="5"/>
  <c r="AE126" i="5"/>
  <c r="AM126" i="5"/>
  <c r="O127" i="5"/>
  <c r="AE127" i="5"/>
  <c r="AU127" i="5"/>
  <c r="BK127" i="5"/>
  <c r="H125" i="5"/>
  <c r="H126" i="5"/>
  <c r="H127" i="5"/>
  <c r="L125" i="5"/>
  <c r="L126" i="5"/>
  <c r="L127" i="5"/>
  <c r="P125" i="5"/>
  <c r="P127" i="5"/>
  <c r="P126" i="5"/>
  <c r="T125" i="5"/>
  <c r="T126" i="5"/>
  <c r="T127" i="5"/>
  <c r="X125" i="5"/>
  <c r="X127" i="5"/>
  <c r="X126" i="5"/>
  <c r="AB125" i="5"/>
  <c r="AB126" i="5"/>
  <c r="AB127" i="5"/>
  <c r="AF125" i="5"/>
  <c r="AF126" i="5"/>
  <c r="AF127" i="5"/>
  <c r="AJ125" i="5"/>
  <c r="AJ127" i="5"/>
  <c r="AJ126" i="5"/>
  <c r="AN125" i="5"/>
  <c r="AN127" i="5"/>
  <c r="AN126" i="5"/>
  <c r="AR125" i="5"/>
  <c r="AR127" i="5"/>
  <c r="AR126" i="5"/>
  <c r="AV125" i="5"/>
  <c r="AV126" i="5"/>
  <c r="AV127" i="5"/>
  <c r="AZ125" i="5"/>
  <c r="AZ126" i="5"/>
  <c r="AZ127" i="5"/>
  <c r="BD125" i="5"/>
  <c r="BD127" i="5"/>
  <c r="BD126" i="5"/>
  <c r="BH125" i="5"/>
  <c r="BH126" i="5"/>
  <c r="BH127" i="5"/>
  <c r="BL125" i="5"/>
  <c r="BL127" i="5"/>
  <c r="BL126" i="5"/>
  <c r="L128" i="5"/>
  <c r="T128" i="5"/>
  <c r="AB128" i="5"/>
  <c r="AJ128" i="5"/>
  <c r="AR128" i="5"/>
  <c r="AZ128" i="5"/>
  <c r="BH128" i="5"/>
  <c r="F124" i="5"/>
  <c r="J124" i="5"/>
  <c r="N124" i="5"/>
  <c r="R124" i="5"/>
  <c r="V124" i="5"/>
  <c r="Z124" i="5"/>
  <c r="AD124" i="5"/>
  <c r="AH124" i="5"/>
  <c r="AL124" i="5"/>
  <c r="AP124" i="5"/>
  <c r="AT124" i="5"/>
  <c r="AX124" i="5"/>
  <c r="BB124" i="5"/>
  <c r="BF124" i="5"/>
  <c r="BJ124" i="5"/>
  <c r="BN124" i="5"/>
  <c r="I127" i="5"/>
  <c r="M127" i="5"/>
  <c r="Q127" i="5"/>
  <c r="U127" i="5"/>
  <c r="Y127" i="5"/>
  <c r="AC127" i="5"/>
  <c r="AG127" i="5"/>
  <c r="AK127" i="5"/>
  <c r="AO127" i="5"/>
  <c r="AS127" i="5"/>
  <c r="AW127" i="5"/>
  <c r="BA127" i="5"/>
  <c r="BE127" i="5"/>
  <c r="BI127" i="5"/>
  <c r="BM127" i="5"/>
  <c r="F128" i="5"/>
  <c r="J128" i="5"/>
  <c r="N128" i="5"/>
  <c r="R128" i="5"/>
  <c r="V128" i="5"/>
  <c r="Z128" i="5"/>
  <c r="AD128" i="5"/>
  <c r="AH128" i="5"/>
  <c r="AL128" i="5"/>
  <c r="AP128" i="5"/>
  <c r="AT128" i="5"/>
  <c r="AX128" i="5"/>
  <c r="BB128" i="5"/>
  <c r="BF128" i="5"/>
  <c r="BJ128" i="5"/>
  <c r="BN128" i="5"/>
  <c r="T119" i="5"/>
  <c r="AB119" i="5"/>
  <c r="L118" i="5"/>
  <c r="T118" i="5"/>
  <c r="AB118" i="5"/>
  <c r="AJ118" i="5"/>
  <c r="AR118" i="5"/>
  <c r="AZ118" i="5"/>
  <c r="BH118" i="5"/>
  <c r="M119" i="5"/>
  <c r="U119" i="5"/>
  <c r="AC119" i="5"/>
  <c r="AK119" i="5"/>
  <c r="AS119" i="5"/>
  <c r="BA119" i="5"/>
  <c r="BI119" i="5"/>
  <c r="K121" i="5"/>
  <c r="AA121" i="5"/>
  <c r="AQ121" i="5"/>
  <c r="BG121" i="5"/>
  <c r="AJ119" i="5"/>
  <c r="BH119" i="5"/>
  <c r="K117" i="5"/>
  <c r="AA117" i="5"/>
  <c r="AQ117" i="5"/>
  <c r="BG117" i="5"/>
  <c r="G118" i="5"/>
  <c r="O118" i="5"/>
  <c r="W118" i="5"/>
  <c r="AE118" i="5"/>
  <c r="AM118" i="5"/>
  <c r="AU118" i="5"/>
  <c r="BC118" i="5"/>
  <c r="BK118" i="5"/>
  <c r="H119" i="5"/>
  <c r="P119" i="5"/>
  <c r="X119" i="5"/>
  <c r="AF119" i="5"/>
  <c r="AN119" i="5"/>
  <c r="AV119" i="5"/>
  <c r="BD119" i="5"/>
  <c r="BL119" i="5"/>
  <c r="O121" i="5"/>
  <c r="AE121" i="5"/>
  <c r="AU121" i="5"/>
  <c r="BK121" i="5"/>
  <c r="L119" i="5"/>
  <c r="AR119" i="5"/>
  <c r="AZ119" i="5"/>
  <c r="O117" i="5"/>
  <c r="AE117" i="5"/>
  <c r="AU117" i="5"/>
  <c r="BK117" i="5"/>
  <c r="H118" i="5"/>
  <c r="P118" i="5"/>
  <c r="X118" i="5"/>
  <c r="AF118" i="5"/>
  <c r="AN118" i="5"/>
  <c r="AV118" i="5"/>
  <c r="BD118" i="5"/>
  <c r="BL118" i="5"/>
  <c r="I119" i="5"/>
  <c r="Q119" i="5"/>
  <c r="Y119" i="5"/>
  <c r="AG119" i="5"/>
  <c r="AO119" i="5"/>
  <c r="AW119" i="5"/>
  <c r="BE119" i="5"/>
  <c r="BM119" i="5"/>
  <c r="S121" i="5"/>
  <c r="AI121" i="5"/>
  <c r="AY121" i="5"/>
  <c r="R120" i="5"/>
  <c r="AD120" i="5"/>
  <c r="AX120" i="5"/>
  <c r="H117" i="5"/>
  <c r="L117" i="5"/>
  <c r="P117" i="5"/>
  <c r="T117" i="5"/>
  <c r="X117" i="5"/>
  <c r="AB117" i="5"/>
  <c r="AF117" i="5"/>
  <c r="AJ117" i="5"/>
  <c r="AN117" i="5"/>
  <c r="AR117" i="5"/>
  <c r="AV117" i="5"/>
  <c r="AZ117" i="5"/>
  <c r="BD117" i="5"/>
  <c r="BH117" i="5"/>
  <c r="BL117" i="5"/>
  <c r="I118" i="5"/>
  <c r="M118" i="5"/>
  <c r="Q118" i="5"/>
  <c r="U118" i="5"/>
  <c r="Y118" i="5"/>
  <c r="AC118" i="5"/>
  <c r="AG118" i="5"/>
  <c r="AK118" i="5"/>
  <c r="AO118" i="5"/>
  <c r="AS118" i="5"/>
  <c r="AW118" i="5"/>
  <c r="BA118" i="5"/>
  <c r="BE118" i="5"/>
  <c r="BI118" i="5"/>
  <c r="BM118" i="5"/>
  <c r="F119" i="5"/>
  <c r="J119" i="5"/>
  <c r="N119" i="5"/>
  <c r="R119" i="5"/>
  <c r="V119" i="5"/>
  <c r="Z119" i="5"/>
  <c r="AD119" i="5"/>
  <c r="AH119" i="5"/>
  <c r="AL119" i="5"/>
  <c r="AP119" i="5"/>
  <c r="AT119" i="5"/>
  <c r="AX119" i="5"/>
  <c r="BB119" i="5"/>
  <c r="BF119" i="5"/>
  <c r="BJ119" i="5"/>
  <c r="BN119" i="5"/>
  <c r="G120" i="5"/>
  <c r="K120" i="5"/>
  <c r="O120" i="5"/>
  <c r="S120" i="5"/>
  <c r="W120" i="5"/>
  <c r="AA120" i="5"/>
  <c r="AE120" i="5"/>
  <c r="AI120" i="5"/>
  <c r="AM120" i="5"/>
  <c r="AQ120" i="5"/>
  <c r="AU120" i="5"/>
  <c r="AY120" i="5"/>
  <c r="BC120" i="5"/>
  <c r="BG120" i="5"/>
  <c r="BK120" i="5"/>
  <c r="H121" i="5"/>
  <c r="L121" i="5"/>
  <c r="P121" i="5"/>
  <c r="T121" i="5"/>
  <c r="X121" i="5"/>
  <c r="AB121" i="5"/>
  <c r="AF121" i="5"/>
  <c r="AJ121" i="5"/>
  <c r="AN121" i="5"/>
  <c r="AR121" i="5"/>
  <c r="AV121" i="5"/>
  <c r="AZ121" i="5"/>
  <c r="BD121" i="5"/>
  <c r="BH121" i="5"/>
  <c r="BL121" i="5"/>
  <c r="N120" i="5"/>
  <c r="AH120" i="5"/>
  <c r="AT120" i="5"/>
  <c r="I117" i="5"/>
  <c r="M117" i="5"/>
  <c r="Q117" i="5"/>
  <c r="U117" i="5"/>
  <c r="Y117" i="5"/>
  <c r="AC117" i="5"/>
  <c r="AG117" i="5"/>
  <c r="AK117" i="5"/>
  <c r="AO117" i="5"/>
  <c r="AS117" i="5"/>
  <c r="AW117" i="5"/>
  <c r="BA117" i="5"/>
  <c r="BE117" i="5"/>
  <c r="BI117" i="5"/>
  <c r="BM117" i="5"/>
  <c r="F118" i="5"/>
  <c r="J118" i="5"/>
  <c r="N118" i="5"/>
  <c r="R118" i="5"/>
  <c r="V118" i="5"/>
  <c r="Z118" i="5"/>
  <c r="AD118" i="5"/>
  <c r="AH118" i="5"/>
  <c r="AL118" i="5"/>
  <c r="AP118" i="5"/>
  <c r="AT118" i="5"/>
  <c r="AX118" i="5"/>
  <c r="BB118" i="5"/>
  <c r="BF118" i="5"/>
  <c r="BJ118" i="5"/>
  <c r="BN118" i="5"/>
  <c r="I121" i="5"/>
  <c r="M121" i="5"/>
  <c r="Q121" i="5"/>
  <c r="U121" i="5"/>
  <c r="Y121" i="5"/>
  <c r="AC121" i="5"/>
  <c r="AG121" i="5"/>
  <c r="AK121" i="5"/>
  <c r="AO121" i="5"/>
  <c r="AS121" i="5"/>
  <c r="AW121" i="5"/>
  <c r="BA121" i="5"/>
  <c r="BE121" i="5"/>
  <c r="BI121" i="5"/>
  <c r="BM121" i="5"/>
  <c r="J120" i="5"/>
  <c r="Z120" i="5"/>
  <c r="AP120" i="5"/>
  <c r="BF120" i="5"/>
  <c r="BJ120" i="5"/>
  <c r="F117" i="5"/>
  <c r="J117" i="5"/>
  <c r="N117" i="5"/>
  <c r="R117" i="5"/>
  <c r="V117" i="5"/>
  <c r="Z117" i="5"/>
  <c r="AD117" i="5"/>
  <c r="AH117" i="5"/>
  <c r="AL117" i="5"/>
  <c r="AP117" i="5"/>
  <c r="AT117" i="5"/>
  <c r="AX117" i="5"/>
  <c r="BB117" i="5"/>
  <c r="BF117" i="5"/>
  <c r="BJ117" i="5"/>
  <c r="BN117" i="5"/>
  <c r="F121" i="5"/>
  <c r="V121" i="5"/>
  <c r="AL121" i="5"/>
  <c r="BB121" i="5"/>
  <c r="BN121" i="5"/>
  <c r="J96" i="5"/>
  <c r="AP96" i="5"/>
  <c r="AG103" i="5"/>
  <c r="Q103" i="5"/>
  <c r="N96" i="5"/>
  <c r="AT96" i="5"/>
  <c r="W101" i="5"/>
  <c r="BC101" i="5"/>
  <c r="AW103" i="5"/>
  <c r="W105" i="5"/>
  <c r="BC105" i="5"/>
  <c r="BM103" i="5"/>
  <c r="L101" i="5"/>
  <c r="AJ101" i="5"/>
  <c r="AZ101" i="5"/>
  <c r="T102" i="5"/>
  <c r="AZ102" i="5"/>
  <c r="H102" i="5"/>
  <c r="X102" i="5"/>
  <c r="AN102" i="5"/>
  <c r="BD102" i="5"/>
  <c r="U103" i="5"/>
  <c r="AK103" i="5"/>
  <c r="BA103" i="5"/>
  <c r="H101" i="5"/>
  <c r="P101" i="5"/>
  <c r="X101" i="5"/>
  <c r="AF101" i="5"/>
  <c r="AN101" i="5"/>
  <c r="AV101" i="5"/>
  <c r="BD101" i="5"/>
  <c r="BL101" i="5"/>
  <c r="L102" i="5"/>
  <c r="AB102" i="5"/>
  <c r="AR102" i="5"/>
  <c r="BH102" i="5"/>
  <c r="I103" i="5"/>
  <c r="Y103" i="5"/>
  <c r="AO103" i="5"/>
  <c r="BE103" i="5"/>
  <c r="K105" i="5"/>
  <c r="AA105" i="5"/>
  <c r="AQ105" i="5"/>
  <c r="BG105" i="5"/>
  <c r="AB101" i="5"/>
  <c r="AR101" i="5"/>
  <c r="BH101" i="5"/>
  <c r="AJ102" i="5"/>
  <c r="K101" i="5"/>
  <c r="S101" i="5"/>
  <c r="AA101" i="5"/>
  <c r="AI101" i="5"/>
  <c r="AQ101" i="5"/>
  <c r="AY101" i="5"/>
  <c r="BG101" i="5"/>
  <c r="P102" i="5"/>
  <c r="AF102" i="5"/>
  <c r="AV102" i="5"/>
  <c r="BL102" i="5"/>
  <c r="M103" i="5"/>
  <c r="AC103" i="5"/>
  <c r="AS103" i="5"/>
  <c r="BI103" i="5"/>
  <c r="O105" i="5"/>
  <c r="AE105" i="5"/>
  <c r="AU105" i="5"/>
  <c r="BK105" i="5"/>
  <c r="T101" i="5"/>
  <c r="F104" i="5"/>
  <c r="Z104" i="5"/>
  <c r="AL104" i="5"/>
  <c r="BF104" i="5"/>
  <c r="I102" i="5"/>
  <c r="M102" i="5"/>
  <c r="Q102" i="5"/>
  <c r="U102" i="5"/>
  <c r="Y102" i="5"/>
  <c r="AC102" i="5"/>
  <c r="AG102" i="5"/>
  <c r="AK102" i="5"/>
  <c r="AO102" i="5"/>
  <c r="AS102" i="5"/>
  <c r="AW102" i="5"/>
  <c r="BA102" i="5"/>
  <c r="BE102" i="5"/>
  <c r="BI102" i="5"/>
  <c r="BM102" i="5"/>
  <c r="F103" i="5"/>
  <c r="J103" i="5"/>
  <c r="N103" i="5"/>
  <c r="R103" i="5"/>
  <c r="V103" i="5"/>
  <c r="Z103" i="5"/>
  <c r="AD103" i="5"/>
  <c r="AH103" i="5"/>
  <c r="AL103" i="5"/>
  <c r="AP103" i="5"/>
  <c r="AT103" i="5"/>
  <c r="AX103" i="5"/>
  <c r="BB103" i="5"/>
  <c r="BF103" i="5"/>
  <c r="BJ103" i="5"/>
  <c r="BN103" i="5"/>
  <c r="G104" i="5"/>
  <c r="K104" i="5"/>
  <c r="O104" i="5"/>
  <c r="S104" i="5"/>
  <c r="W104" i="5"/>
  <c r="AA104" i="5"/>
  <c r="AE104" i="5"/>
  <c r="AI104" i="5"/>
  <c r="AM104" i="5"/>
  <c r="AQ104" i="5"/>
  <c r="AU104" i="5"/>
  <c r="AY104" i="5"/>
  <c r="BC104" i="5"/>
  <c r="BG104" i="5"/>
  <c r="BK104" i="5"/>
  <c r="H105" i="5"/>
  <c r="L105" i="5"/>
  <c r="P105" i="5"/>
  <c r="T105" i="5"/>
  <c r="X105" i="5"/>
  <c r="AB105" i="5"/>
  <c r="AF105" i="5"/>
  <c r="AJ105" i="5"/>
  <c r="AN105" i="5"/>
  <c r="AR105" i="5"/>
  <c r="AV105" i="5"/>
  <c r="AZ105" i="5"/>
  <c r="BD105" i="5"/>
  <c r="BH105" i="5"/>
  <c r="BL105" i="5"/>
  <c r="J104" i="5"/>
  <c r="R104" i="5"/>
  <c r="AD104" i="5"/>
  <c r="AP104" i="5"/>
  <c r="AX104" i="5"/>
  <c r="BJ104" i="5"/>
  <c r="BN104" i="5"/>
  <c r="I101" i="5"/>
  <c r="M101" i="5"/>
  <c r="Q101" i="5"/>
  <c r="U101" i="5"/>
  <c r="Y101" i="5"/>
  <c r="AC101" i="5"/>
  <c r="AG101" i="5"/>
  <c r="AK101" i="5"/>
  <c r="AO101" i="5"/>
  <c r="AS101" i="5"/>
  <c r="AW101" i="5"/>
  <c r="BA101" i="5"/>
  <c r="BE101" i="5"/>
  <c r="BI101" i="5"/>
  <c r="BM101" i="5"/>
  <c r="F102" i="5"/>
  <c r="J102" i="5"/>
  <c r="N102" i="5"/>
  <c r="R102" i="5"/>
  <c r="V102" i="5"/>
  <c r="Z102" i="5"/>
  <c r="AD102" i="5"/>
  <c r="AH102" i="5"/>
  <c r="AL102" i="5"/>
  <c r="AP102" i="5"/>
  <c r="AT102" i="5"/>
  <c r="AX102" i="5"/>
  <c r="BB102" i="5"/>
  <c r="BF102" i="5"/>
  <c r="BJ102" i="5"/>
  <c r="BN102" i="5"/>
  <c r="G103" i="5"/>
  <c r="K103" i="5"/>
  <c r="O103" i="5"/>
  <c r="S103" i="5"/>
  <c r="W103" i="5"/>
  <c r="AA103" i="5"/>
  <c r="AE103" i="5"/>
  <c r="AI103" i="5"/>
  <c r="AM103" i="5"/>
  <c r="AQ103" i="5"/>
  <c r="AU103" i="5"/>
  <c r="AY103" i="5"/>
  <c r="BC103" i="5"/>
  <c r="BG103" i="5"/>
  <c r="BK103" i="5"/>
  <c r="H104" i="5"/>
  <c r="L104" i="5"/>
  <c r="P104" i="5"/>
  <c r="T104" i="5"/>
  <c r="X104" i="5"/>
  <c r="AB104" i="5"/>
  <c r="AF104" i="5"/>
  <c r="AJ104" i="5"/>
  <c r="AN104" i="5"/>
  <c r="AR104" i="5"/>
  <c r="AV104" i="5"/>
  <c r="AZ104" i="5"/>
  <c r="BD104" i="5"/>
  <c r="BH104" i="5"/>
  <c r="BL104" i="5"/>
  <c r="I105" i="5"/>
  <c r="M105" i="5"/>
  <c r="Q105" i="5"/>
  <c r="U105" i="5"/>
  <c r="Y105" i="5"/>
  <c r="AC105" i="5"/>
  <c r="AG105" i="5"/>
  <c r="AK105" i="5"/>
  <c r="AO105" i="5"/>
  <c r="AS105" i="5"/>
  <c r="AW105" i="5"/>
  <c r="BA105" i="5"/>
  <c r="BE105" i="5"/>
  <c r="BI105" i="5"/>
  <c r="BM105" i="5"/>
  <c r="N104" i="5"/>
  <c r="V104" i="5"/>
  <c r="AH104" i="5"/>
  <c r="AT104" i="5"/>
  <c r="BB104" i="5"/>
  <c r="F101" i="5"/>
  <c r="J101" i="5"/>
  <c r="N101" i="5"/>
  <c r="R101" i="5"/>
  <c r="V101" i="5"/>
  <c r="Z101" i="5"/>
  <c r="AD101" i="5"/>
  <c r="AH101" i="5"/>
  <c r="AL101" i="5"/>
  <c r="AP101" i="5"/>
  <c r="AT101" i="5"/>
  <c r="AX101" i="5"/>
  <c r="BB101" i="5"/>
  <c r="BF101" i="5"/>
  <c r="BJ101" i="5"/>
  <c r="BN101" i="5"/>
  <c r="H94" i="5"/>
  <c r="AN94" i="5"/>
  <c r="U95" i="5"/>
  <c r="AK95" i="5"/>
  <c r="P98" i="5"/>
  <c r="BL98" i="5"/>
  <c r="P94" i="5"/>
  <c r="AF94" i="5"/>
  <c r="AV94" i="5"/>
  <c r="BL94" i="5"/>
  <c r="M95" i="5"/>
  <c r="AC95" i="5"/>
  <c r="AS95" i="5"/>
  <c r="BI95" i="5"/>
  <c r="F96" i="5"/>
  <c r="V96" i="5"/>
  <c r="AL96" i="5"/>
  <c r="BB96" i="5"/>
  <c r="H98" i="5"/>
  <c r="X98" i="5"/>
  <c r="AN98" i="5"/>
  <c r="BD98" i="5"/>
  <c r="T94" i="5"/>
  <c r="AJ94" i="5"/>
  <c r="AZ94" i="5"/>
  <c r="Q95" i="5"/>
  <c r="AG95" i="5"/>
  <c r="AW95" i="5"/>
  <c r="BM95" i="5"/>
  <c r="L98" i="5"/>
  <c r="AB98" i="5"/>
  <c r="AR98" i="5"/>
  <c r="BH98" i="5"/>
  <c r="X94" i="5"/>
  <c r="BA95" i="5"/>
  <c r="AF98" i="5"/>
  <c r="AV98" i="5"/>
  <c r="L94" i="5"/>
  <c r="AB94" i="5"/>
  <c r="AR94" i="5"/>
  <c r="BH94" i="5"/>
  <c r="I95" i="5"/>
  <c r="Y95" i="5"/>
  <c r="AO95" i="5"/>
  <c r="BE95" i="5"/>
  <c r="R96" i="5"/>
  <c r="AH96" i="5"/>
  <c r="AX96" i="5"/>
  <c r="BN96" i="5"/>
  <c r="T98" i="5"/>
  <c r="AJ98" i="5"/>
  <c r="AZ98" i="5"/>
  <c r="O97" i="5"/>
  <c r="AE97" i="5"/>
  <c r="AQ97" i="5"/>
  <c r="BC97" i="5"/>
  <c r="S97" i="5"/>
  <c r="AI97" i="5"/>
  <c r="AU97" i="5"/>
  <c r="BK97" i="5"/>
  <c r="I94" i="5"/>
  <c r="M94" i="5"/>
  <c r="Q94" i="5"/>
  <c r="U94" i="5"/>
  <c r="Y94" i="5"/>
  <c r="AC94" i="5"/>
  <c r="AG94" i="5"/>
  <c r="AK94" i="5"/>
  <c r="AO94" i="5"/>
  <c r="AS94" i="5"/>
  <c r="AW94" i="5"/>
  <c r="BA94" i="5"/>
  <c r="BE94" i="5"/>
  <c r="BI94" i="5"/>
  <c r="BM94" i="5"/>
  <c r="F95" i="5"/>
  <c r="J95" i="5"/>
  <c r="N95" i="5"/>
  <c r="R95" i="5"/>
  <c r="V95" i="5"/>
  <c r="Z95" i="5"/>
  <c r="AD95" i="5"/>
  <c r="AH95" i="5"/>
  <c r="AL95" i="5"/>
  <c r="AP95" i="5"/>
  <c r="AT95" i="5"/>
  <c r="AX95" i="5"/>
  <c r="BB95" i="5"/>
  <c r="BF95" i="5"/>
  <c r="BJ95" i="5"/>
  <c r="BN95" i="5"/>
  <c r="G96" i="5"/>
  <c r="K96" i="5"/>
  <c r="O96" i="5"/>
  <c r="S96" i="5"/>
  <c r="W96" i="5"/>
  <c r="AA96" i="5"/>
  <c r="AE96" i="5"/>
  <c r="AI96" i="5"/>
  <c r="AM96" i="5"/>
  <c r="AQ96" i="5"/>
  <c r="AU96" i="5"/>
  <c r="AY96" i="5"/>
  <c r="BC96" i="5"/>
  <c r="BG96" i="5"/>
  <c r="BK96" i="5"/>
  <c r="H97" i="5"/>
  <c r="L97" i="5"/>
  <c r="P97" i="5"/>
  <c r="T97" i="5"/>
  <c r="X97" i="5"/>
  <c r="AB97" i="5"/>
  <c r="AF97" i="5"/>
  <c r="AJ97" i="5"/>
  <c r="AN97" i="5"/>
  <c r="AR97" i="5"/>
  <c r="AV97" i="5"/>
  <c r="AZ97" i="5"/>
  <c r="BD97" i="5"/>
  <c r="BH97" i="5"/>
  <c r="BL97" i="5"/>
  <c r="I98" i="5"/>
  <c r="M98" i="5"/>
  <c r="Q98" i="5"/>
  <c r="U98" i="5"/>
  <c r="Y98" i="5"/>
  <c r="AC98" i="5"/>
  <c r="AG98" i="5"/>
  <c r="AK98" i="5"/>
  <c r="AO98" i="5"/>
  <c r="AS98" i="5"/>
  <c r="AW98" i="5"/>
  <c r="BA98" i="5"/>
  <c r="BE98" i="5"/>
  <c r="BI98" i="5"/>
  <c r="BM98" i="5"/>
  <c r="G97" i="5"/>
  <c r="W97" i="5"/>
  <c r="AM97" i="5"/>
  <c r="AY97" i="5"/>
  <c r="F94" i="5"/>
  <c r="J94" i="5"/>
  <c r="N94" i="5"/>
  <c r="R94" i="5"/>
  <c r="V94" i="5"/>
  <c r="Z94" i="5"/>
  <c r="AD94" i="5"/>
  <c r="AH94" i="5"/>
  <c r="AL94" i="5"/>
  <c r="AP94" i="5"/>
  <c r="AT94" i="5"/>
  <c r="AX94" i="5"/>
  <c r="BB94" i="5"/>
  <c r="BF94" i="5"/>
  <c r="BJ94" i="5"/>
  <c r="BN94" i="5"/>
  <c r="G95" i="5"/>
  <c r="K95" i="5"/>
  <c r="O95" i="5"/>
  <c r="S95" i="5"/>
  <c r="W95" i="5"/>
  <c r="AA95" i="5"/>
  <c r="AE95" i="5"/>
  <c r="AI95" i="5"/>
  <c r="AM95" i="5"/>
  <c r="AQ95" i="5"/>
  <c r="AU95" i="5"/>
  <c r="AY95" i="5"/>
  <c r="BC95" i="5"/>
  <c r="BG95" i="5"/>
  <c r="BK95" i="5"/>
  <c r="H96" i="5"/>
  <c r="L96" i="5"/>
  <c r="P96" i="5"/>
  <c r="T96" i="5"/>
  <c r="X96" i="5"/>
  <c r="AB96" i="5"/>
  <c r="AF96" i="5"/>
  <c r="AJ96" i="5"/>
  <c r="AN96" i="5"/>
  <c r="AR96" i="5"/>
  <c r="AV96" i="5"/>
  <c r="AZ96" i="5"/>
  <c r="BD96" i="5"/>
  <c r="BH96" i="5"/>
  <c r="BL96" i="5"/>
  <c r="I97" i="5"/>
  <c r="M97" i="5"/>
  <c r="Q97" i="5"/>
  <c r="U97" i="5"/>
  <c r="Y97" i="5"/>
  <c r="AC97" i="5"/>
  <c r="AG97" i="5"/>
  <c r="AK97" i="5"/>
  <c r="AO97" i="5"/>
  <c r="AS97" i="5"/>
  <c r="AW97" i="5"/>
  <c r="BA97" i="5"/>
  <c r="BE97" i="5"/>
  <c r="BI97" i="5"/>
  <c r="BM97" i="5"/>
  <c r="F98" i="5"/>
  <c r="J98" i="5"/>
  <c r="N98" i="5"/>
  <c r="R98" i="5"/>
  <c r="V98" i="5"/>
  <c r="Z98" i="5"/>
  <c r="AD98" i="5"/>
  <c r="AH98" i="5"/>
  <c r="AL98" i="5"/>
  <c r="AP98" i="5"/>
  <c r="AT98" i="5"/>
  <c r="AX98" i="5"/>
  <c r="BB98" i="5"/>
  <c r="BF98" i="5"/>
  <c r="BJ98" i="5"/>
  <c r="BN98" i="5"/>
  <c r="K97" i="5"/>
  <c r="AA97" i="5"/>
  <c r="BG97" i="5"/>
  <c r="G94" i="5"/>
  <c r="K94" i="5"/>
  <c r="O94" i="5"/>
  <c r="S94" i="5"/>
  <c r="W94" i="5"/>
  <c r="AA94" i="5"/>
  <c r="AE94" i="5"/>
  <c r="AI94" i="5"/>
  <c r="AM94" i="5"/>
  <c r="AQ94" i="5"/>
  <c r="AU94" i="5"/>
  <c r="AY94" i="5"/>
  <c r="BC94" i="5"/>
  <c r="BG94" i="5"/>
  <c r="BK94" i="5"/>
  <c r="AO78" i="5"/>
  <c r="AW78" i="5"/>
  <c r="BM78" i="5"/>
  <c r="AW79" i="5"/>
  <c r="BE79" i="5"/>
  <c r="AS80" i="5"/>
  <c r="BI80" i="5"/>
  <c r="AO81" i="5"/>
  <c r="BE81" i="5"/>
  <c r="AO82" i="5"/>
  <c r="AW82" i="5"/>
  <c r="BE82" i="5"/>
  <c r="W64" i="5"/>
  <c r="BC64" i="5"/>
  <c r="H65" i="5"/>
  <c r="AN65" i="5"/>
  <c r="AI68" i="5"/>
  <c r="Z71" i="5"/>
  <c r="AP71" i="5"/>
  <c r="BF71" i="5"/>
  <c r="AR78" i="5"/>
  <c r="AV78" i="5"/>
  <c r="AZ78" i="5"/>
  <c r="BD78" i="5"/>
  <c r="BH78" i="5"/>
  <c r="BL78" i="5"/>
  <c r="AR79" i="5"/>
  <c r="AV79" i="5"/>
  <c r="AZ79" i="5"/>
  <c r="BD79" i="5"/>
  <c r="BH79" i="5"/>
  <c r="BL79" i="5"/>
  <c r="AR80" i="5"/>
  <c r="AV80" i="5"/>
  <c r="AZ80" i="5"/>
  <c r="BD80" i="5"/>
  <c r="BH80" i="5"/>
  <c r="BL80" i="5"/>
  <c r="AR81" i="5"/>
  <c r="AV81" i="5"/>
  <c r="AZ81" i="5"/>
  <c r="BD81" i="5"/>
  <c r="BH81" i="5"/>
  <c r="BL81" i="5"/>
  <c r="T65" i="5"/>
  <c r="BA78" i="5"/>
  <c r="AO79" i="5"/>
  <c r="BM79" i="5"/>
  <c r="BA80" i="5"/>
  <c r="AW81" i="5"/>
  <c r="BA82" i="5"/>
  <c r="AZ65" i="5"/>
  <c r="BE78" i="5"/>
  <c r="AS79" i="5"/>
  <c r="BI79" i="5"/>
  <c r="BM80" i="5"/>
  <c r="AS81" i="5"/>
  <c r="BI81" i="5"/>
  <c r="BM81" i="5"/>
  <c r="AS82" i="5"/>
  <c r="G64" i="5"/>
  <c r="AM64" i="5"/>
  <c r="X65" i="5"/>
  <c r="BD65" i="5"/>
  <c r="S68" i="5"/>
  <c r="AY68" i="5"/>
  <c r="R71" i="5"/>
  <c r="AH71" i="5"/>
  <c r="AX71" i="5"/>
  <c r="BN71" i="5"/>
  <c r="L72" i="5"/>
  <c r="AB72" i="5"/>
  <c r="AR72" i="5"/>
  <c r="BH72" i="5"/>
  <c r="L73" i="5"/>
  <c r="AR73" i="5"/>
  <c r="H75" i="5"/>
  <c r="X75" i="5"/>
  <c r="AN75" i="5"/>
  <c r="BD75" i="5"/>
  <c r="AP78" i="5"/>
  <c r="AT78" i="5"/>
  <c r="AX78" i="5"/>
  <c r="BB78" i="5"/>
  <c r="BF78" i="5"/>
  <c r="BJ78" i="5"/>
  <c r="BN78" i="5"/>
  <c r="AP79" i="5"/>
  <c r="AT79" i="5"/>
  <c r="AX79" i="5"/>
  <c r="BB79" i="5"/>
  <c r="BF79" i="5"/>
  <c r="BJ79" i="5"/>
  <c r="BN79" i="5"/>
  <c r="AP80" i="5"/>
  <c r="AT80" i="5"/>
  <c r="AX80" i="5"/>
  <c r="BB80" i="5"/>
  <c r="BF80" i="5"/>
  <c r="BJ80" i="5"/>
  <c r="BN80" i="5"/>
  <c r="AP81" i="5"/>
  <c r="AT81" i="5"/>
  <c r="AX81" i="5"/>
  <c r="BB81" i="5"/>
  <c r="BF81" i="5"/>
  <c r="BJ81" i="5"/>
  <c r="BN81" i="5"/>
  <c r="BI78" i="5"/>
  <c r="BA79" i="5"/>
  <c r="K64" i="5"/>
  <c r="AQ64" i="5"/>
  <c r="AJ65" i="5"/>
  <c r="W68" i="5"/>
  <c r="BC68" i="5"/>
  <c r="F71" i="5"/>
  <c r="T71" i="5"/>
  <c r="AL71" i="5"/>
  <c r="BB71" i="5"/>
  <c r="P72" i="5"/>
  <c r="AF72" i="5"/>
  <c r="AV72" i="5"/>
  <c r="BL72" i="5"/>
  <c r="T73" i="5"/>
  <c r="AZ73" i="5"/>
  <c r="L75" i="5"/>
  <c r="AB75" i="5"/>
  <c r="AR75" i="5"/>
  <c r="BH75" i="5"/>
  <c r="AQ78" i="5"/>
  <c r="AU78" i="5"/>
  <c r="AY78" i="5"/>
  <c r="BC78" i="5"/>
  <c r="BG78" i="5"/>
  <c r="BK78" i="5"/>
  <c r="AQ79" i="5"/>
  <c r="AU79" i="5"/>
  <c r="AY79" i="5"/>
  <c r="BC79" i="5"/>
  <c r="BG79" i="5"/>
  <c r="BK79" i="5"/>
  <c r="AQ80" i="5"/>
  <c r="AU80" i="5"/>
  <c r="AY80" i="5"/>
  <c r="BC80" i="5"/>
  <c r="BG80" i="5"/>
  <c r="BK80" i="5"/>
  <c r="AQ81" i="5"/>
  <c r="AU81" i="5"/>
  <c r="AY81" i="5"/>
  <c r="BC81" i="5"/>
  <c r="BG81" i="5"/>
  <c r="BK81" i="5"/>
  <c r="AG66" i="5"/>
  <c r="U66" i="5"/>
  <c r="AK66" i="5"/>
  <c r="BA66" i="5"/>
  <c r="Q66" i="5"/>
  <c r="AW66" i="5"/>
  <c r="O64" i="5"/>
  <c r="AE64" i="5"/>
  <c r="AU64" i="5"/>
  <c r="BK64" i="5"/>
  <c r="L65" i="5"/>
  <c r="AB65" i="5"/>
  <c r="AR65" i="5"/>
  <c r="BH65" i="5"/>
  <c r="I66" i="5"/>
  <c r="Y66" i="5"/>
  <c r="AO66" i="5"/>
  <c r="BE66" i="5"/>
  <c r="K68" i="5"/>
  <c r="AA68" i="5"/>
  <c r="AQ68" i="5"/>
  <c r="BG68" i="5"/>
  <c r="BM66" i="5"/>
  <c r="S64" i="5"/>
  <c r="AI64" i="5"/>
  <c r="AY64" i="5"/>
  <c r="P65" i="5"/>
  <c r="AF65" i="5"/>
  <c r="AV65" i="5"/>
  <c r="BL65" i="5"/>
  <c r="M66" i="5"/>
  <c r="AC66" i="5"/>
  <c r="AS66" i="5"/>
  <c r="BI66" i="5"/>
  <c r="O68" i="5"/>
  <c r="AE68" i="5"/>
  <c r="AU68" i="5"/>
  <c r="BK68" i="5"/>
  <c r="J67" i="5"/>
  <c r="R67" i="5"/>
  <c r="AD67" i="5"/>
  <c r="AP67" i="5"/>
  <c r="AX67" i="5"/>
  <c r="BJ67" i="5"/>
  <c r="H64" i="5"/>
  <c r="L64" i="5"/>
  <c r="P64" i="5"/>
  <c r="T64" i="5"/>
  <c r="X64" i="5"/>
  <c r="AB64" i="5"/>
  <c r="AF64" i="5"/>
  <c r="AJ64" i="5"/>
  <c r="AN64" i="5"/>
  <c r="AR64" i="5"/>
  <c r="AV64" i="5"/>
  <c r="AZ64" i="5"/>
  <c r="BD64" i="5"/>
  <c r="BH64" i="5"/>
  <c r="BL64" i="5"/>
  <c r="I65" i="5"/>
  <c r="M65" i="5"/>
  <c r="Q65" i="5"/>
  <c r="U65" i="5"/>
  <c r="Y65" i="5"/>
  <c r="AC65" i="5"/>
  <c r="AG65" i="5"/>
  <c r="AK65" i="5"/>
  <c r="AO65" i="5"/>
  <c r="AS65" i="5"/>
  <c r="AW65" i="5"/>
  <c r="BA65" i="5"/>
  <c r="BE65" i="5"/>
  <c r="BI65" i="5"/>
  <c r="BM65" i="5"/>
  <c r="F66" i="5"/>
  <c r="J66" i="5"/>
  <c r="N66" i="5"/>
  <c r="R66" i="5"/>
  <c r="V66" i="5"/>
  <c r="Z66" i="5"/>
  <c r="AD66" i="5"/>
  <c r="AH66" i="5"/>
  <c r="AL66" i="5"/>
  <c r="AP66" i="5"/>
  <c r="AT66" i="5"/>
  <c r="AX66" i="5"/>
  <c r="BB66" i="5"/>
  <c r="BF66" i="5"/>
  <c r="BJ66" i="5"/>
  <c r="BN66" i="5"/>
  <c r="G67" i="5"/>
  <c r="K67" i="5"/>
  <c r="O67" i="5"/>
  <c r="S67" i="5"/>
  <c r="W67" i="5"/>
  <c r="AA67" i="5"/>
  <c r="AE67" i="5"/>
  <c r="AI67" i="5"/>
  <c r="AM67" i="5"/>
  <c r="AQ67" i="5"/>
  <c r="AU67" i="5"/>
  <c r="AY67" i="5"/>
  <c r="BC67" i="5"/>
  <c r="BG67" i="5"/>
  <c r="BK67" i="5"/>
  <c r="H68" i="5"/>
  <c r="L68" i="5"/>
  <c r="P68" i="5"/>
  <c r="T68" i="5"/>
  <c r="X68" i="5"/>
  <c r="AB68" i="5"/>
  <c r="AF68" i="5"/>
  <c r="AJ68" i="5"/>
  <c r="AN68" i="5"/>
  <c r="AR68" i="5"/>
  <c r="AV68" i="5"/>
  <c r="AZ68" i="5"/>
  <c r="BD68" i="5"/>
  <c r="BH68" i="5"/>
  <c r="BL68" i="5"/>
  <c r="F67" i="5"/>
  <c r="N67" i="5"/>
  <c r="Z67" i="5"/>
  <c r="AH67" i="5"/>
  <c r="AT67" i="5"/>
  <c r="BF67" i="5"/>
  <c r="BN67" i="5"/>
  <c r="I64" i="5"/>
  <c r="M64" i="5"/>
  <c r="Q64" i="5"/>
  <c r="U64" i="5"/>
  <c r="Y64" i="5"/>
  <c r="AC64" i="5"/>
  <c r="AG64" i="5"/>
  <c r="AK64" i="5"/>
  <c r="AO64" i="5"/>
  <c r="AS64" i="5"/>
  <c r="AW64" i="5"/>
  <c r="BA64" i="5"/>
  <c r="BE64" i="5"/>
  <c r="BI64" i="5"/>
  <c r="BM64" i="5"/>
  <c r="F65" i="5"/>
  <c r="J65" i="5"/>
  <c r="N65" i="5"/>
  <c r="R65" i="5"/>
  <c r="V65" i="5"/>
  <c r="Z65" i="5"/>
  <c r="AD65" i="5"/>
  <c r="AH65" i="5"/>
  <c r="AL65" i="5"/>
  <c r="AP65" i="5"/>
  <c r="AT65" i="5"/>
  <c r="AX65" i="5"/>
  <c r="BB65" i="5"/>
  <c r="BF65" i="5"/>
  <c r="BJ65" i="5"/>
  <c r="BN65" i="5"/>
  <c r="G66" i="5"/>
  <c r="K66" i="5"/>
  <c r="O66" i="5"/>
  <c r="S66" i="5"/>
  <c r="W66" i="5"/>
  <c r="AA66" i="5"/>
  <c r="AE66" i="5"/>
  <c r="AI66" i="5"/>
  <c r="AM66" i="5"/>
  <c r="AQ66" i="5"/>
  <c r="AU66" i="5"/>
  <c r="AY66" i="5"/>
  <c r="BC66" i="5"/>
  <c r="BG66" i="5"/>
  <c r="BK66" i="5"/>
  <c r="H67" i="5"/>
  <c r="L67" i="5"/>
  <c r="P67" i="5"/>
  <c r="T67" i="5"/>
  <c r="X67" i="5"/>
  <c r="AB67" i="5"/>
  <c r="AF67" i="5"/>
  <c r="AJ67" i="5"/>
  <c r="AN67" i="5"/>
  <c r="AR67" i="5"/>
  <c r="AV67" i="5"/>
  <c r="AZ67" i="5"/>
  <c r="BD67" i="5"/>
  <c r="BH67" i="5"/>
  <c r="BL67" i="5"/>
  <c r="I68" i="5"/>
  <c r="M68" i="5"/>
  <c r="Q68" i="5"/>
  <c r="U68" i="5"/>
  <c r="Y68" i="5"/>
  <c r="AC68" i="5"/>
  <c r="AG68" i="5"/>
  <c r="AK68" i="5"/>
  <c r="AO68" i="5"/>
  <c r="AS68" i="5"/>
  <c r="AW68" i="5"/>
  <c r="BA68" i="5"/>
  <c r="BE68" i="5"/>
  <c r="BI68" i="5"/>
  <c r="BM68" i="5"/>
  <c r="V67" i="5"/>
  <c r="AL67" i="5"/>
  <c r="BB67" i="5"/>
  <c r="F64" i="5"/>
  <c r="J64" i="5"/>
  <c r="N64" i="5"/>
  <c r="R64" i="5"/>
  <c r="V64" i="5"/>
  <c r="Z64" i="5"/>
  <c r="AD64" i="5"/>
  <c r="AH64" i="5"/>
  <c r="AL64" i="5"/>
  <c r="AP64" i="5"/>
  <c r="AT64" i="5"/>
  <c r="AX64" i="5"/>
  <c r="BB64" i="5"/>
  <c r="BF64" i="5"/>
  <c r="BJ64" i="5"/>
  <c r="BN64" i="5"/>
  <c r="O71" i="5"/>
  <c r="J71" i="5"/>
  <c r="P71" i="5"/>
  <c r="V71" i="5"/>
  <c r="AB71" i="5"/>
  <c r="AJ71" i="5"/>
  <c r="AR71" i="5"/>
  <c r="AZ71" i="5"/>
  <c r="BH71" i="5"/>
  <c r="K72" i="5"/>
  <c r="S72" i="5"/>
  <c r="AA72" i="5"/>
  <c r="AI72" i="5"/>
  <c r="AQ72" i="5"/>
  <c r="AY72" i="5"/>
  <c r="BG72" i="5"/>
  <c r="P73" i="5"/>
  <c r="AF73" i="5"/>
  <c r="AV73" i="5"/>
  <c r="BL73" i="5"/>
  <c r="J75" i="5"/>
  <c r="R75" i="5"/>
  <c r="Z75" i="5"/>
  <c r="AH75" i="5"/>
  <c r="AP75" i="5"/>
  <c r="AX75" i="5"/>
  <c r="BF75" i="5"/>
  <c r="BN75" i="5"/>
  <c r="W71" i="5"/>
  <c r="G71" i="5"/>
  <c r="N71" i="5"/>
  <c r="S71" i="5"/>
  <c r="X71" i="5"/>
  <c r="AF71" i="5"/>
  <c r="AN71" i="5"/>
  <c r="AV71" i="5"/>
  <c r="BD71" i="5"/>
  <c r="BL71" i="5"/>
  <c r="G72" i="5"/>
  <c r="O72" i="5"/>
  <c r="W72" i="5"/>
  <c r="AE72" i="5"/>
  <c r="AM72" i="5"/>
  <c r="AU72" i="5"/>
  <c r="BC72" i="5"/>
  <c r="BK72" i="5"/>
  <c r="H73" i="5"/>
  <c r="X73" i="5"/>
  <c r="AN73" i="5"/>
  <c r="BD73" i="5"/>
  <c r="F75" i="5"/>
  <c r="N75" i="5"/>
  <c r="V75" i="5"/>
  <c r="AD75" i="5"/>
  <c r="AL75" i="5"/>
  <c r="AT75" i="5"/>
  <c r="BB75" i="5"/>
  <c r="BJ75" i="5"/>
  <c r="I75" i="5"/>
  <c r="I71" i="5"/>
  <c r="I72" i="5"/>
  <c r="I73" i="5"/>
  <c r="M75" i="5"/>
  <c r="M71" i="5"/>
  <c r="M72" i="5"/>
  <c r="M74" i="5"/>
  <c r="M73" i="5"/>
  <c r="Q75" i="5"/>
  <c r="Q71" i="5"/>
  <c r="Q72" i="5"/>
  <c r="Q73" i="5"/>
  <c r="Q74" i="5"/>
  <c r="U75" i="5"/>
  <c r="U71" i="5"/>
  <c r="U72" i="5"/>
  <c r="U74" i="5"/>
  <c r="U73" i="5"/>
  <c r="Y75" i="5"/>
  <c r="Y71" i="5"/>
  <c r="Y72" i="5"/>
  <c r="Y73" i="5"/>
  <c r="Y74" i="5"/>
  <c r="AC75" i="5"/>
  <c r="AC71" i="5"/>
  <c r="AC72" i="5"/>
  <c r="AC74" i="5"/>
  <c r="AC73" i="5"/>
  <c r="AG75" i="5"/>
  <c r="AG71" i="5"/>
  <c r="AG74" i="5"/>
  <c r="AG72" i="5"/>
  <c r="AG73" i="5"/>
  <c r="AK75" i="5"/>
  <c r="AK71" i="5"/>
  <c r="AK72" i="5"/>
  <c r="AK73" i="5"/>
  <c r="AK74" i="5"/>
  <c r="AO75" i="5"/>
  <c r="AO71" i="5"/>
  <c r="AO72" i="5"/>
  <c r="AO74" i="5"/>
  <c r="AO73" i="5"/>
  <c r="AS75" i="5"/>
  <c r="AS71" i="5"/>
  <c r="AS74" i="5"/>
  <c r="AS72" i="5"/>
  <c r="AS73" i="5"/>
  <c r="AW75" i="5"/>
  <c r="AW71" i="5"/>
  <c r="AW74" i="5"/>
  <c r="AW72" i="5"/>
  <c r="AW73" i="5"/>
  <c r="BA75" i="5"/>
  <c r="BA71" i="5"/>
  <c r="BA72" i="5"/>
  <c r="BA73" i="5"/>
  <c r="BA74" i="5"/>
  <c r="BE75" i="5"/>
  <c r="BE71" i="5"/>
  <c r="BE72" i="5"/>
  <c r="BE74" i="5"/>
  <c r="BE73" i="5"/>
  <c r="BI75" i="5"/>
  <c r="BI71" i="5"/>
  <c r="BI74" i="5"/>
  <c r="BI72" i="5"/>
  <c r="BI73" i="5"/>
  <c r="BM75" i="5"/>
  <c r="BM71" i="5"/>
  <c r="BM72" i="5"/>
  <c r="BM73" i="5"/>
  <c r="BM74" i="5"/>
  <c r="K71" i="5"/>
  <c r="AA71" i="5"/>
  <c r="AE71" i="5"/>
  <c r="AI71" i="5"/>
  <c r="AM71" i="5"/>
  <c r="AQ71" i="5"/>
  <c r="AU71" i="5"/>
  <c r="AY71" i="5"/>
  <c r="BC71" i="5"/>
  <c r="BG71" i="5"/>
  <c r="BK71" i="5"/>
  <c r="F74" i="5"/>
  <c r="J74" i="5"/>
  <c r="N74" i="5"/>
  <c r="R74" i="5"/>
  <c r="V74" i="5"/>
  <c r="Z74" i="5"/>
  <c r="AD74" i="5"/>
  <c r="AH74" i="5"/>
  <c r="AL74" i="5"/>
  <c r="AP74" i="5"/>
  <c r="AT74" i="5"/>
  <c r="AX74" i="5"/>
  <c r="BB74" i="5"/>
  <c r="BF74" i="5"/>
  <c r="BJ74" i="5"/>
  <c r="BN74" i="5"/>
  <c r="G75" i="5"/>
  <c r="K75" i="5"/>
  <c r="O75" i="5"/>
  <c r="S75" i="5"/>
  <c r="W75" i="5"/>
  <c r="AA75" i="5"/>
  <c r="AE75" i="5"/>
  <c r="AI75" i="5"/>
  <c r="AM75" i="5"/>
  <c r="AQ75" i="5"/>
  <c r="AU75" i="5"/>
  <c r="AY75" i="5"/>
  <c r="BC75" i="5"/>
  <c r="BG75" i="5"/>
  <c r="BK75" i="5"/>
  <c r="F73" i="5"/>
  <c r="J73" i="5"/>
  <c r="N73" i="5"/>
  <c r="R73" i="5"/>
  <c r="V73" i="5"/>
  <c r="Z73" i="5"/>
  <c r="AD73" i="5"/>
  <c r="AH73" i="5"/>
  <c r="AL73" i="5"/>
  <c r="AP73" i="5"/>
  <c r="AT73" i="5"/>
  <c r="AX73" i="5"/>
  <c r="BB73" i="5"/>
  <c r="BF73" i="5"/>
  <c r="BJ73" i="5"/>
  <c r="BN73" i="5"/>
  <c r="G74" i="5"/>
  <c r="K74" i="5"/>
  <c r="O74" i="5"/>
  <c r="S74" i="5"/>
  <c r="W74" i="5"/>
  <c r="AA74" i="5"/>
  <c r="AE74" i="5"/>
  <c r="AI74" i="5"/>
  <c r="AM74" i="5"/>
  <c r="AQ74" i="5"/>
  <c r="AU74" i="5"/>
  <c r="AY74" i="5"/>
  <c r="BC74" i="5"/>
  <c r="BG74" i="5"/>
  <c r="BK74" i="5"/>
  <c r="S49" i="5"/>
  <c r="AJ50" i="5"/>
  <c r="P50" i="5"/>
  <c r="AV50" i="5"/>
  <c r="AY49" i="5"/>
  <c r="T50" i="5"/>
  <c r="AZ50" i="5"/>
  <c r="AX52" i="5"/>
  <c r="BJ48" i="5"/>
  <c r="AL52" i="5"/>
  <c r="J48" i="5"/>
  <c r="Z48" i="5"/>
  <c r="BF48" i="5"/>
  <c r="AH52" i="5"/>
  <c r="AT48" i="5"/>
  <c r="W49" i="5"/>
  <c r="AM49" i="5"/>
  <c r="F52" i="5"/>
  <c r="BB52" i="5"/>
  <c r="R48" i="5"/>
  <c r="AH48" i="5"/>
  <c r="AX48" i="5"/>
  <c r="BN48" i="5"/>
  <c r="K49" i="5"/>
  <c r="AA49" i="5"/>
  <c r="AQ49" i="5"/>
  <c r="BG49" i="5"/>
  <c r="H50" i="5"/>
  <c r="X50" i="5"/>
  <c r="AN50" i="5"/>
  <c r="BD50" i="5"/>
  <c r="J52" i="5"/>
  <c r="Z52" i="5"/>
  <c r="AP52" i="5"/>
  <c r="BF52" i="5"/>
  <c r="AP48" i="5"/>
  <c r="R52" i="5"/>
  <c r="BN52" i="5"/>
  <c r="N48" i="5"/>
  <c r="AD48" i="5"/>
  <c r="G49" i="5"/>
  <c r="BC49" i="5"/>
  <c r="V52" i="5"/>
  <c r="F48" i="5"/>
  <c r="V48" i="5"/>
  <c r="AL48" i="5"/>
  <c r="BB48" i="5"/>
  <c r="O49" i="5"/>
  <c r="AE49" i="5"/>
  <c r="AU49" i="5"/>
  <c r="BK49" i="5"/>
  <c r="L50" i="5"/>
  <c r="AB50" i="5"/>
  <c r="AR50" i="5"/>
  <c r="BH50" i="5"/>
  <c r="N52" i="5"/>
  <c r="AD52" i="5"/>
  <c r="AT52" i="5"/>
  <c r="BJ52" i="5"/>
  <c r="M51" i="5"/>
  <c r="Y51" i="5"/>
  <c r="AK51" i="5"/>
  <c r="AW51" i="5"/>
  <c r="BE51" i="5"/>
  <c r="G48" i="5"/>
  <c r="K48" i="5"/>
  <c r="O48" i="5"/>
  <c r="S48" i="5"/>
  <c r="W48" i="5"/>
  <c r="AA48" i="5"/>
  <c r="AE48" i="5"/>
  <c r="AI48" i="5"/>
  <c r="AM48" i="5"/>
  <c r="AQ48" i="5"/>
  <c r="AU48" i="5"/>
  <c r="AY48" i="5"/>
  <c r="BC48" i="5"/>
  <c r="BG48" i="5"/>
  <c r="BK48" i="5"/>
  <c r="H49" i="5"/>
  <c r="L49" i="5"/>
  <c r="P49" i="5"/>
  <c r="T49" i="5"/>
  <c r="X49" i="5"/>
  <c r="AB49" i="5"/>
  <c r="AF49" i="5"/>
  <c r="AJ49" i="5"/>
  <c r="AN49" i="5"/>
  <c r="AR49" i="5"/>
  <c r="AV49" i="5"/>
  <c r="AZ49" i="5"/>
  <c r="BD49" i="5"/>
  <c r="BH49" i="5"/>
  <c r="BL49" i="5"/>
  <c r="I50" i="5"/>
  <c r="M50" i="5"/>
  <c r="Q50" i="5"/>
  <c r="U50" i="5"/>
  <c r="Y50" i="5"/>
  <c r="AC50" i="5"/>
  <c r="AG50" i="5"/>
  <c r="AK50" i="5"/>
  <c r="AO50" i="5"/>
  <c r="AS50" i="5"/>
  <c r="AW50" i="5"/>
  <c r="BA50" i="5"/>
  <c r="BE50" i="5"/>
  <c r="BI50" i="5"/>
  <c r="BM50" i="5"/>
  <c r="F51" i="5"/>
  <c r="J51" i="5"/>
  <c r="N51" i="5"/>
  <c r="R51" i="5"/>
  <c r="V51" i="5"/>
  <c r="Z51" i="5"/>
  <c r="AD51" i="5"/>
  <c r="AH51" i="5"/>
  <c r="AL51" i="5"/>
  <c r="AP51" i="5"/>
  <c r="AT51" i="5"/>
  <c r="AX51" i="5"/>
  <c r="BB51" i="5"/>
  <c r="BF51" i="5"/>
  <c r="BJ51" i="5"/>
  <c r="BN51" i="5"/>
  <c r="G52" i="5"/>
  <c r="K52" i="5"/>
  <c r="O52" i="5"/>
  <c r="S52" i="5"/>
  <c r="W52" i="5"/>
  <c r="AA52" i="5"/>
  <c r="AE52" i="5"/>
  <c r="AI52" i="5"/>
  <c r="AM52" i="5"/>
  <c r="AQ52" i="5"/>
  <c r="AU52" i="5"/>
  <c r="AY52" i="5"/>
  <c r="BC52" i="5"/>
  <c r="BG52" i="5"/>
  <c r="BK52" i="5"/>
  <c r="Q51" i="5"/>
  <c r="AC51" i="5"/>
  <c r="AS51" i="5"/>
  <c r="BI51" i="5"/>
  <c r="H48" i="5"/>
  <c r="L48" i="5"/>
  <c r="P48" i="5"/>
  <c r="T48" i="5"/>
  <c r="X48" i="5"/>
  <c r="AB48" i="5"/>
  <c r="AF48" i="5"/>
  <c r="AJ48" i="5"/>
  <c r="AN48" i="5"/>
  <c r="AR48" i="5"/>
  <c r="AV48" i="5"/>
  <c r="AZ48" i="5"/>
  <c r="BD48" i="5"/>
  <c r="BH48" i="5"/>
  <c r="BL48" i="5"/>
  <c r="I49" i="5"/>
  <c r="M49" i="5"/>
  <c r="Q49" i="5"/>
  <c r="U49" i="5"/>
  <c r="Y49" i="5"/>
  <c r="AC49" i="5"/>
  <c r="AG49" i="5"/>
  <c r="AK49" i="5"/>
  <c r="AO49" i="5"/>
  <c r="AS49" i="5"/>
  <c r="AW49" i="5"/>
  <c r="BA49" i="5"/>
  <c r="BE49" i="5"/>
  <c r="BI49" i="5"/>
  <c r="BM49" i="5"/>
  <c r="F50" i="5"/>
  <c r="J50" i="5"/>
  <c r="N50" i="5"/>
  <c r="R50" i="5"/>
  <c r="V50" i="5"/>
  <c r="Z50" i="5"/>
  <c r="AD50" i="5"/>
  <c r="AH50" i="5"/>
  <c r="AL50" i="5"/>
  <c r="AP50" i="5"/>
  <c r="AT50" i="5"/>
  <c r="AX50" i="5"/>
  <c r="BB50" i="5"/>
  <c r="BF50" i="5"/>
  <c r="BJ50" i="5"/>
  <c r="BN50" i="5"/>
  <c r="G51" i="5"/>
  <c r="K51" i="5"/>
  <c r="O51" i="5"/>
  <c r="S51" i="5"/>
  <c r="W51" i="5"/>
  <c r="AA51" i="5"/>
  <c r="AE51" i="5"/>
  <c r="AI51" i="5"/>
  <c r="AM51" i="5"/>
  <c r="AQ51" i="5"/>
  <c r="AU51" i="5"/>
  <c r="AY51" i="5"/>
  <c r="BC51" i="5"/>
  <c r="BG51" i="5"/>
  <c r="BK51" i="5"/>
  <c r="H52" i="5"/>
  <c r="L52" i="5"/>
  <c r="P52" i="5"/>
  <c r="T52" i="5"/>
  <c r="X52" i="5"/>
  <c r="AB52" i="5"/>
  <c r="AF52" i="5"/>
  <c r="AJ52" i="5"/>
  <c r="AN52" i="5"/>
  <c r="AR52" i="5"/>
  <c r="AV52" i="5"/>
  <c r="AZ52" i="5"/>
  <c r="BD52" i="5"/>
  <c r="BH52" i="5"/>
  <c r="BL52" i="5"/>
  <c r="I51" i="5"/>
  <c r="U51" i="5"/>
  <c r="AG51" i="5"/>
  <c r="AO51" i="5"/>
  <c r="BA51" i="5"/>
  <c r="BM51" i="5"/>
  <c r="I48" i="5"/>
  <c r="M48" i="5"/>
  <c r="Q48" i="5"/>
  <c r="U48" i="5"/>
  <c r="Y48" i="5"/>
  <c r="AC48" i="5"/>
  <c r="AG48" i="5"/>
  <c r="AK48" i="5"/>
  <c r="AO48" i="5"/>
  <c r="AS48" i="5"/>
  <c r="AW48" i="5"/>
  <c r="BA48" i="5"/>
  <c r="BE48" i="5"/>
  <c r="BI48" i="5"/>
  <c r="BM48" i="5"/>
  <c r="AM33" i="5"/>
  <c r="BG33" i="5"/>
  <c r="S34" i="5"/>
  <c r="AI34" i="5"/>
  <c r="AY34" i="5"/>
  <c r="I25" i="5"/>
  <c r="Y25" i="5"/>
  <c r="AO25" i="5"/>
  <c r="BE25" i="5"/>
  <c r="AH26" i="5"/>
  <c r="BN26" i="5"/>
  <c r="S27" i="5"/>
  <c r="AY27" i="5"/>
  <c r="Z29" i="5"/>
  <c r="BF29" i="5"/>
  <c r="BB32" i="5"/>
  <c r="K33" i="5"/>
  <c r="AA33" i="5"/>
  <c r="AP33" i="5"/>
  <c r="AY33" i="5"/>
  <c r="BK33" i="5"/>
  <c r="H34" i="5"/>
  <c r="X34" i="5"/>
  <c r="AN34" i="5"/>
  <c r="BD34" i="5"/>
  <c r="R36" i="5"/>
  <c r="AH29" i="5"/>
  <c r="BG34" i="5"/>
  <c r="J26" i="5"/>
  <c r="AP26" i="5"/>
  <c r="BN29" i="5"/>
  <c r="AQ33" i="5"/>
  <c r="BC33" i="5"/>
  <c r="K34" i="5"/>
  <c r="AA34" i="5"/>
  <c r="AQ34" i="5"/>
  <c r="Q25" i="5"/>
  <c r="AG25" i="5"/>
  <c r="AW25" i="5"/>
  <c r="BM25" i="5"/>
  <c r="R26" i="5"/>
  <c r="AX26" i="5"/>
  <c r="AI27" i="5"/>
  <c r="J29" i="5"/>
  <c r="AP29" i="5"/>
  <c r="V32" i="5"/>
  <c r="S33" i="5"/>
  <c r="AI33" i="5"/>
  <c r="AU33" i="5"/>
  <c r="BF33" i="5"/>
  <c r="P34" i="5"/>
  <c r="AF34" i="5"/>
  <c r="AV34" i="5"/>
  <c r="BK34" i="5"/>
  <c r="AX36" i="5"/>
  <c r="J32" i="5"/>
  <c r="Z32" i="5"/>
  <c r="BF32" i="5"/>
  <c r="V36" i="5"/>
  <c r="BB36" i="5"/>
  <c r="AP32" i="5"/>
  <c r="F36" i="5"/>
  <c r="AL36" i="5"/>
  <c r="N32" i="5"/>
  <c r="AD32" i="5"/>
  <c r="AT32" i="5"/>
  <c r="BJ32" i="5"/>
  <c r="F33" i="5"/>
  <c r="N33" i="5"/>
  <c r="V33" i="5"/>
  <c r="AD33" i="5"/>
  <c r="AL33" i="5"/>
  <c r="AT33" i="5"/>
  <c r="BB33" i="5"/>
  <c r="BJ33" i="5"/>
  <c r="L34" i="5"/>
  <c r="T34" i="5"/>
  <c r="AB34" i="5"/>
  <c r="AJ34" i="5"/>
  <c r="AR34" i="5"/>
  <c r="AZ34" i="5"/>
  <c r="BH34" i="5"/>
  <c r="J36" i="5"/>
  <c r="Z36" i="5"/>
  <c r="AP36" i="5"/>
  <c r="BF36" i="5"/>
  <c r="R32" i="5"/>
  <c r="AH32" i="5"/>
  <c r="AX32" i="5"/>
  <c r="BN32" i="5"/>
  <c r="G33" i="5"/>
  <c r="O33" i="5"/>
  <c r="W33" i="5"/>
  <c r="AE33" i="5"/>
  <c r="G34" i="5"/>
  <c r="O34" i="5"/>
  <c r="W34" i="5"/>
  <c r="AE34" i="5"/>
  <c r="AM34" i="5"/>
  <c r="AU34" i="5"/>
  <c r="BC34" i="5"/>
  <c r="N36" i="5"/>
  <c r="AD36" i="5"/>
  <c r="AT36" i="5"/>
  <c r="BJ36" i="5"/>
  <c r="F25" i="5"/>
  <c r="N25" i="5"/>
  <c r="V25" i="5"/>
  <c r="AD25" i="5"/>
  <c r="AL25" i="5"/>
  <c r="AT25" i="5"/>
  <c r="BB25" i="5"/>
  <c r="BJ25" i="5"/>
  <c r="K26" i="5"/>
  <c r="S26" i="5"/>
  <c r="AA26" i="5"/>
  <c r="AI26" i="5"/>
  <c r="AQ26" i="5"/>
  <c r="AY26" i="5"/>
  <c r="BG26" i="5"/>
  <c r="O27" i="5"/>
  <c r="AE27" i="5"/>
  <c r="AU27" i="5"/>
  <c r="BK27" i="5"/>
  <c r="M29" i="5"/>
  <c r="U29" i="5"/>
  <c r="AC29" i="5"/>
  <c r="AK29" i="5"/>
  <c r="AS29" i="5"/>
  <c r="BA29" i="5"/>
  <c r="BI29" i="5"/>
  <c r="F26" i="5"/>
  <c r="V26" i="5"/>
  <c r="AL26" i="5"/>
  <c r="BB26" i="5"/>
  <c r="V29" i="5"/>
  <c r="AL29" i="5"/>
  <c r="BJ29" i="5"/>
  <c r="N26" i="5"/>
  <c r="AD26" i="5"/>
  <c r="AT26" i="5"/>
  <c r="BJ26" i="5"/>
  <c r="F29" i="5"/>
  <c r="N29" i="5"/>
  <c r="AD29" i="5"/>
  <c r="AT29" i="5"/>
  <c r="BB29" i="5"/>
  <c r="J25" i="5"/>
  <c r="R25" i="5"/>
  <c r="Z25" i="5"/>
  <c r="AH25" i="5"/>
  <c r="AP25" i="5"/>
  <c r="AX25" i="5"/>
  <c r="BF25" i="5"/>
  <c r="BN25" i="5"/>
  <c r="G26" i="5"/>
  <c r="O26" i="5"/>
  <c r="W26" i="5"/>
  <c r="AE26" i="5"/>
  <c r="AM26" i="5"/>
  <c r="AU26" i="5"/>
  <c r="BC26" i="5"/>
  <c r="BK26" i="5"/>
  <c r="G27" i="5"/>
  <c r="W27" i="5"/>
  <c r="AM27" i="5"/>
  <c r="BC27" i="5"/>
  <c r="I29" i="5"/>
  <c r="Q29" i="5"/>
  <c r="Y29" i="5"/>
  <c r="AG29" i="5"/>
  <c r="AO29" i="5"/>
  <c r="AW29" i="5"/>
  <c r="BE29" i="5"/>
  <c r="BM29" i="5"/>
  <c r="I35" i="5"/>
  <c r="Q35" i="5"/>
  <c r="Y35" i="5"/>
  <c r="AG35" i="5"/>
  <c r="AO35" i="5"/>
  <c r="AW35" i="5"/>
  <c r="BE35" i="5"/>
  <c r="BM35" i="5"/>
  <c r="G32" i="5"/>
  <c r="K32" i="5"/>
  <c r="O32" i="5"/>
  <c r="S32" i="5"/>
  <c r="W32" i="5"/>
  <c r="AA32" i="5"/>
  <c r="AE32" i="5"/>
  <c r="AI32" i="5"/>
  <c r="AM32" i="5"/>
  <c r="AQ32" i="5"/>
  <c r="AU32" i="5"/>
  <c r="AY32" i="5"/>
  <c r="BC32" i="5"/>
  <c r="BG32" i="5"/>
  <c r="BK32" i="5"/>
  <c r="H33" i="5"/>
  <c r="L33" i="5"/>
  <c r="P33" i="5"/>
  <c r="T33" i="5"/>
  <c r="X33" i="5"/>
  <c r="AB33" i="5"/>
  <c r="AF33" i="5"/>
  <c r="AJ33" i="5"/>
  <c r="AN33" i="5"/>
  <c r="AR33" i="5"/>
  <c r="AV33" i="5"/>
  <c r="AZ33" i="5"/>
  <c r="BD33" i="5"/>
  <c r="BH33" i="5"/>
  <c r="BL33" i="5"/>
  <c r="I34" i="5"/>
  <c r="M34" i="5"/>
  <c r="Q34" i="5"/>
  <c r="U34" i="5"/>
  <c r="Y34" i="5"/>
  <c r="AC34" i="5"/>
  <c r="AG34" i="5"/>
  <c r="AK34" i="5"/>
  <c r="AO34" i="5"/>
  <c r="AS34" i="5"/>
  <c r="AW34" i="5"/>
  <c r="BA34" i="5"/>
  <c r="BE34" i="5"/>
  <c r="BI34" i="5"/>
  <c r="BM34" i="5"/>
  <c r="F35" i="5"/>
  <c r="J35" i="5"/>
  <c r="N35" i="5"/>
  <c r="R35" i="5"/>
  <c r="V35" i="5"/>
  <c r="Z35" i="5"/>
  <c r="AD35" i="5"/>
  <c r="AH35" i="5"/>
  <c r="AL35" i="5"/>
  <c r="AP35" i="5"/>
  <c r="AT35" i="5"/>
  <c r="AX35" i="5"/>
  <c r="BB35" i="5"/>
  <c r="BF35" i="5"/>
  <c r="BJ35" i="5"/>
  <c r="BN35" i="5"/>
  <c r="G36" i="5"/>
  <c r="K36" i="5"/>
  <c r="O36" i="5"/>
  <c r="S36" i="5"/>
  <c r="W36" i="5"/>
  <c r="AA36" i="5"/>
  <c r="AE36" i="5"/>
  <c r="AI36" i="5"/>
  <c r="AM36" i="5"/>
  <c r="AQ36" i="5"/>
  <c r="AU36" i="5"/>
  <c r="AY36" i="5"/>
  <c r="BC36" i="5"/>
  <c r="BG36" i="5"/>
  <c r="BK36" i="5"/>
  <c r="M35" i="5"/>
  <c r="U35" i="5"/>
  <c r="AC35" i="5"/>
  <c r="AK35" i="5"/>
  <c r="AS35" i="5"/>
  <c r="BA35" i="5"/>
  <c r="BI35" i="5"/>
  <c r="H32" i="5"/>
  <c r="L32" i="5"/>
  <c r="P32" i="5"/>
  <c r="T32" i="5"/>
  <c r="X32" i="5"/>
  <c r="AB32" i="5"/>
  <c r="AF32" i="5"/>
  <c r="AJ32" i="5"/>
  <c r="AN32" i="5"/>
  <c r="AR32" i="5"/>
  <c r="AV32" i="5"/>
  <c r="AZ32" i="5"/>
  <c r="BD32" i="5"/>
  <c r="BH32" i="5"/>
  <c r="BL32" i="5"/>
  <c r="I33" i="5"/>
  <c r="M33" i="5"/>
  <c r="Q33" i="5"/>
  <c r="U33" i="5"/>
  <c r="Y33" i="5"/>
  <c r="AC33" i="5"/>
  <c r="AG33" i="5"/>
  <c r="AK33" i="5"/>
  <c r="AO33" i="5"/>
  <c r="AS33" i="5"/>
  <c r="AW33" i="5"/>
  <c r="BA33" i="5"/>
  <c r="BE33" i="5"/>
  <c r="BI33" i="5"/>
  <c r="BM33" i="5"/>
  <c r="H36" i="5"/>
  <c r="L36" i="5"/>
  <c r="P36" i="5"/>
  <c r="T36" i="5"/>
  <c r="X36" i="5"/>
  <c r="AB36" i="5"/>
  <c r="AF36" i="5"/>
  <c r="AJ36" i="5"/>
  <c r="AN36" i="5"/>
  <c r="AR36" i="5"/>
  <c r="AV36" i="5"/>
  <c r="AZ36" i="5"/>
  <c r="BD36" i="5"/>
  <c r="BH36" i="5"/>
  <c r="BL36" i="5"/>
  <c r="I32" i="5"/>
  <c r="M32" i="5"/>
  <c r="Q32" i="5"/>
  <c r="U32" i="5"/>
  <c r="Y32" i="5"/>
  <c r="AC32" i="5"/>
  <c r="AG32" i="5"/>
  <c r="AK32" i="5"/>
  <c r="AO32" i="5"/>
  <c r="AS32" i="5"/>
  <c r="AW32" i="5"/>
  <c r="BA32" i="5"/>
  <c r="BE32" i="5"/>
  <c r="BI32" i="5"/>
  <c r="BM32" i="5"/>
  <c r="H28" i="5"/>
  <c r="P28" i="5"/>
  <c r="AB28" i="5"/>
  <c r="AJ28" i="5"/>
  <c r="AR28" i="5"/>
  <c r="AZ28" i="5"/>
  <c r="BH28" i="5"/>
  <c r="H27" i="5"/>
  <c r="L27" i="5"/>
  <c r="P27" i="5"/>
  <c r="T27" i="5"/>
  <c r="X27" i="5"/>
  <c r="AF27" i="5"/>
  <c r="AN27" i="5"/>
  <c r="AR27" i="5"/>
  <c r="AV27" i="5"/>
  <c r="AZ27" i="5"/>
  <c r="BD27" i="5"/>
  <c r="BH27" i="5"/>
  <c r="BL27" i="5"/>
  <c r="I28" i="5"/>
  <c r="M28" i="5"/>
  <c r="Q28" i="5"/>
  <c r="U28" i="5"/>
  <c r="Y28" i="5"/>
  <c r="AC28" i="5"/>
  <c r="AG28" i="5"/>
  <c r="AK28" i="5"/>
  <c r="AO28" i="5"/>
  <c r="AS28" i="5"/>
  <c r="AW28" i="5"/>
  <c r="BA28" i="5"/>
  <c r="BE28" i="5"/>
  <c r="BI28" i="5"/>
  <c r="BM28" i="5"/>
  <c r="T28" i="5"/>
  <c r="AB27" i="5"/>
  <c r="G25" i="5"/>
  <c r="K25" i="5"/>
  <c r="O25" i="5"/>
  <c r="S25" i="5"/>
  <c r="W25" i="5"/>
  <c r="AA25" i="5"/>
  <c r="AE25" i="5"/>
  <c r="AI25" i="5"/>
  <c r="AM25" i="5"/>
  <c r="AQ25" i="5"/>
  <c r="AU25" i="5"/>
  <c r="AY25" i="5"/>
  <c r="BC25" i="5"/>
  <c r="BG25" i="5"/>
  <c r="BK25" i="5"/>
  <c r="H26" i="5"/>
  <c r="L26" i="5"/>
  <c r="P26" i="5"/>
  <c r="T26" i="5"/>
  <c r="X26" i="5"/>
  <c r="AB26" i="5"/>
  <c r="AF26" i="5"/>
  <c r="AJ26" i="5"/>
  <c r="AN26" i="5"/>
  <c r="AR26" i="5"/>
  <c r="AV26" i="5"/>
  <c r="AZ26" i="5"/>
  <c r="BD26" i="5"/>
  <c r="BH26" i="5"/>
  <c r="BL26" i="5"/>
  <c r="I27" i="5"/>
  <c r="M27" i="5"/>
  <c r="Q27" i="5"/>
  <c r="U27" i="5"/>
  <c r="Y27" i="5"/>
  <c r="AC27" i="5"/>
  <c r="AG27" i="5"/>
  <c r="AK27" i="5"/>
  <c r="AO27" i="5"/>
  <c r="AS27" i="5"/>
  <c r="AW27" i="5"/>
  <c r="BA27" i="5"/>
  <c r="BE27" i="5"/>
  <c r="BI27" i="5"/>
  <c r="BM27" i="5"/>
  <c r="F28" i="5"/>
  <c r="J28" i="5"/>
  <c r="N28" i="5"/>
  <c r="R28" i="5"/>
  <c r="V28" i="5"/>
  <c r="Z28" i="5"/>
  <c r="AD28" i="5"/>
  <c r="AH28" i="5"/>
  <c r="AL28" i="5"/>
  <c r="AP28" i="5"/>
  <c r="AT28" i="5"/>
  <c r="AX28" i="5"/>
  <c r="BB28" i="5"/>
  <c r="BF28" i="5"/>
  <c r="BJ28" i="5"/>
  <c r="BN28" i="5"/>
  <c r="G29" i="5"/>
  <c r="K29" i="5"/>
  <c r="O29" i="5"/>
  <c r="S29" i="5"/>
  <c r="W29" i="5"/>
  <c r="AA29" i="5"/>
  <c r="AE29" i="5"/>
  <c r="AI29" i="5"/>
  <c r="AM29" i="5"/>
  <c r="AQ29" i="5"/>
  <c r="AU29" i="5"/>
  <c r="AY29" i="5"/>
  <c r="BC29" i="5"/>
  <c r="BG29" i="5"/>
  <c r="BK29" i="5"/>
  <c r="L28" i="5"/>
  <c r="X28" i="5"/>
  <c r="AF28" i="5"/>
  <c r="AN28" i="5"/>
  <c r="AV28" i="5"/>
  <c r="BD28" i="5"/>
  <c r="BL28" i="5"/>
  <c r="AJ27" i="5"/>
  <c r="H25" i="5"/>
  <c r="L25" i="5"/>
  <c r="P25" i="5"/>
  <c r="T25" i="5"/>
  <c r="X25" i="5"/>
  <c r="AB25" i="5"/>
  <c r="AF25" i="5"/>
  <c r="AJ25" i="5"/>
  <c r="AN25" i="5"/>
  <c r="AR25" i="5"/>
  <c r="AV25" i="5"/>
  <c r="AZ25" i="5"/>
  <c r="BD25" i="5"/>
  <c r="BH25" i="5"/>
  <c r="BL25" i="5"/>
  <c r="N33" i="18"/>
  <c r="Q33" i="18"/>
  <c r="R33" i="18"/>
  <c r="L48" i="18"/>
  <c r="P31" i="18"/>
  <c r="S33" i="18"/>
  <c r="U36" i="18"/>
  <c r="U43" i="18" s="1"/>
  <c r="O48" i="18"/>
  <c r="J61" i="18"/>
  <c r="N93" i="18"/>
  <c r="Q31" i="18"/>
  <c r="T33" i="18"/>
  <c r="J46" i="18"/>
  <c r="P48" i="18"/>
  <c r="M61" i="18"/>
  <c r="N95" i="18"/>
  <c r="R31" i="18"/>
  <c r="U33" i="18"/>
  <c r="U40" i="18" s="1"/>
  <c r="K46" i="18"/>
  <c r="R48" i="18"/>
  <c r="R61" i="18"/>
  <c r="O95" i="18"/>
  <c r="O64" i="18"/>
  <c r="K98" i="18"/>
  <c r="M66" i="18"/>
  <c r="R98" i="18"/>
  <c r="K31" i="18"/>
  <c r="J33" i="18"/>
  <c r="J34" i="18"/>
  <c r="P36" i="18"/>
  <c r="T46" i="18"/>
  <c r="S48" i="18"/>
  <c r="S51" i="18"/>
  <c r="K63" i="18"/>
  <c r="U66" i="18"/>
  <c r="Q111" i="18"/>
  <c r="N31" i="18"/>
  <c r="N43" i="18" s="1"/>
  <c r="K33" i="18"/>
  <c r="R34" i="18"/>
  <c r="T36" i="18"/>
  <c r="U46" i="18"/>
  <c r="N49" i="18"/>
  <c r="C60" i="18"/>
  <c r="C108" i="18" s="1"/>
  <c r="L63" i="18"/>
  <c r="O77" i="18"/>
  <c r="N112" i="18"/>
  <c r="Q49" i="18"/>
  <c r="T34" i="18"/>
  <c r="L47" i="18"/>
  <c r="P49" i="18"/>
  <c r="S63" i="18"/>
  <c r="T80" i="18"/>
  <c r="S34" i="18"/>
  <c r="O49" i="18"/>
  <c r="N64" i="18"/>
  <c r="T66" i="18"/>
  <c r="S80" i="18"/>
  <c r="O93" i="18"/>
  <c r="J98" i="18"/>
  <c r="M112" i="18"/>
  <c r="P81" i="18"/>
  <c r="U112" i="18"/>
  <c r="U119" i="18" s="1"/>
  <c r="S31" i="18"/>
  <c r="O33" i="18"/>
  <c r="K34" i="18"/>
  <c r="K35" i="18"/>
  <c r="Q36" i="18"/>
  <c r="Q43" i="18" s="1"/>
  <c r="O46" i="18"/>
  <c r="J48" i="18"/>
  <c r="J55" i="18" s="1"/>
  <c r="T48" i="18"/>
  <c r="S49" i="18"/>
  <c r="P51" i="18"/>
  <c r="N61" i="18"/>
  <c r="N63" i="18"/>
  <c r="J65" i="18"/>
  <c r="P77" i="18"/>
  <c r="K82" i="18"/>
  <c r="J96" i="18"/>
  <c r="S98" i="18"/>
  <c r="K113" i="18"/>
  <c r="J31" i="18"/>
  <c r="T31" i="18"/>
  <c r="P33" i="18"/>
  <c r="O34" i="18"/>
  <c r="N35" i="18"/>
  <c r="S36" i="18"/>
  <c r="P46" i="18"/>
  <c r="K48" i="18"/>
  <c r="U48" i="18"/>
  <c r="U55" i="18" s="1"/>
  <c r="T49" i="18"/>
  <c r="Q51" i="18"/>
  <c r="P61" i="18"/>
  <c r="P63" i="18"/>
  <c r="R65" i="18"/>
  <c r="O79" i="18"/>
  <c r="L82" i="18"/>
  <c r="K96" i="18"/>
  <c r="N109" i="18"/>
  <c r="N121" i="18" s="1"/>
  <c r="S113" i="18"/>
  <c r="P34" i="18"/>
  <c r="U35" i="18"/>
  <c r="U42" i="18" s="1"/>
  <c r="K49" i="18"/>
  <c r="O50" i="18"/>
  <c r="P79" i="18"/>
  <c r="S82" i="18"/>
  <c r="R96" i="18"/>
  <c r="O109" i="18"/>
  <c r="O114" i="18"/>
  <c r="J32" i="18"/>
  <c r="Q34" i="18"/>
  <c r="S46" i="18"/>
  <c r="M48" i="18"/>
  <c r="M55" i="18" s="1"/>
  <c r="L49" i="18"/>
  <c r="P50" i="18"/>
  <c r="T51" i="18"/>
  <c r="U61" i="18"/>
  <c r="T63" i="18"/>
  <c r="L66" i="18"/>
  <c r="K80" i="18"/>
  <c r="T82" i="18"/>
  <c r="S96" i="18"/>
  <c r="P111" i="18"/>
  <c r="P114" i="18"/>
  <c r="L80" i="18"/>
  <c r="O97" i="18"/>
  <c r="S32" i="18"/>
  <c r="K47" i="18"/>
  <c r="S47" i="18"/>
  <c r="P62" i="18"/>
  <c r="Q65" i="18"/>
  <c r="K78" i="18"/>
  <c r="S78" i="18"/>
  <c r="O81" i="18"/>
  <c r="O88" i="18" s="1"/>
  <c r="J94" i="18"/>
  <c r="R94" i="18"/>
  <c r="N97" i="18"/>
  <c r="K110" i="18"/>
  <c r="S110" i="18"/>
  <c r="R113" i="18"/>
  <c r="L110" i="18"/>
  <c r="T110" i="18"/>
  <c r="K32" i="18"/>
  <c r="U32" i="18"/>
  <c r="U39" i="18" s="1"/>
  <c r="O35" i="18"/>
  <c r="Q46" i="18"/>
  <c r="M47" i="18"/>
  <c r="M54" i="18" s="1"/>
  <c r="U47" i="18"/>
  <c r="Q48" i="18"/>
  <c r="M49" i="18"/>
  <c r="M56" i="18" s="1"/>
  <c r="U49" i="18"/>
  <c r="Q50" i="18"/>
  <c r="M51" i="18"/>
  <c r="M58" i="18" s="1"/>
  <c r="U51" i="18"/>
  <c r="U58" i="18" s="1"/>
  <c r="O61" i="18"/>
  <c r="J62" i="18"/>
  <c r="R62" i="18"/>
  <c r="M63" i="18"/>
  <c r="U63" i="18"/>
  <c r="P64" i="18"/>
  <c r="K65" i="18"/>
  <c r="S65" i="18"/>
  <c r="N66" i="18"/>
  <c r="C76" i="18"/>
  <c r="Q77" i="18"/>
  <c r="M78" i="18"/>
  <c r="U78" i="18"/>
  <c r="Q79" i="18"/>
  <c r="M80" i="18"/>
  <c r="U80" i="18"/>
  <c r="Q81" i="18"/>
  <c r="M82" i="18"/>
  <c r="U82" i="18"/>
  <c r="P93" i="18"/>
  <c r="L94" i="18"/>
  <c r="T94" i="18"/>
  <c r="P95" i="18"/>
  <c r="L96" i="18"/>
  <c r="T96" i="18"/>
  <c r="P97" i="18"/>
  <c r="L98" i="18"/>
  <c r="T98" i="18"/>
  <c r="P109" i="18"/>
  <c r="M110" i="18"/>
  <c r="U110" i="18"/>
  <c r="U117" i="18" s="1"/>
  <c r="R111" i="18"/>
  <c r="O112" i="18"/>
  <c r="L113" i="18"/>
  <c r="T113" i="18"/>
  <c r="Q114" i="18"/>
  <c r="N32" i="18"/>
  <c r="P35" i="18"/>
  <c r="N47" i="18"/>
  <c r="J50" i="18"/>
  <c r="R50" i="18"/>
  <c r="K62" i="18"/>
  <c r="S62" i="18"/>
  <c r="Q64" i="18"/>
  <c r="L65" i="18"/>
  <c r="T65" i="18"/>
  <c r="O66" i="18"/>
  <c r="J77" i="18"/>
  <c r="R77" i="18"/>
  <c r="N78" i="18"/>
  <c r="J79" i="18"/>
  <c r="R79" i="18"/>
  <c r="N80" i="18"/>
  <c r="J81" i="18"/>
  <c r="R81" i="18"/>
  <c r="N82" i="18"/>
  <c r="Q93" i="18"/>
  <c r="M94" i="18"/>
  <c r="U94" i="18"/>
  <c r="Q95" i="18"/>
  <c r="M96" i="18"/>
  <c r="U96" i="18"/>
  <c r="Q97" i="18"/>
  <c r="M98" i="18"/>
  <c r="U98" i="18"/>
  <c r="Q109" i="18"/>
  <c r="Q120" i="18" s="1"/>
  <c r="N110" i="18"/>
  <c r="K111" i="18"/>
  <c r="S111" i="18"/>
  <c r="P112" i="18"/>
  <c r="M113" i="18"/>
  <c r="U113" i="18"/>
  <c r="U120" i="18" s="1"/>
  <c r="R114" i="18"/>
  <c r="O32" i="18"/>
  <c r="Q35" i="18"/>
  <c r="O47" i="18"/>
  <c r="K50" i="18"/>
  <c r="S50" i="18"/>
  <c r="Q61" i="18"/>
  <c r="L62" i="18"/>
  <c r="T62" i="18"/>
  <c r="O63" i="18"/>
  <c r="J64" i="18"/>
  <c r="R64" i="18"/>
  <c r="R71" i="18" s="1"/>
  <c r="M65" i="18"/>
  <c r="U65" i="18"/>
  <c r="P66" i="18"/>
  <c r="K77" i="18"/>
  <c r="S77" i="18"/>
  <c r="O78" i="18"/>
  <c r="K79" i="18"/>
  <c r="S79" i="18"/>
  <c r="O80" i="18"/>
  <c r="K81" i="18"/>
  <c r="S81" i="18"/>
  <c r="O82" i="18"/>
  <c r="J93" i="18"/>
  <c r="J103" i="18" s="1"/>
  <c r="R93" i="18"/>
  <c r="N94" i="18"/>
  <c r="J95" i="18"/>
  <c r="R95" i="18"/>
  <c r="N96" i="18"/>
  <c r="J97" i="18"/>
  <c r="R97" i="18"/>
  <c r="N98" i="18"/>
  <c r="N105" i="18" s="1"/>
  <c r="R109" i="18"/>
  <c r="O110" i="18"/>
  <c r="L111" i="18"/>
  <c r="T111" i="18"/>
  <c r="Q112" i="18"/>
  <c r="N113" i="18"/>
  <c r="K114" i="18"/>
  <c r="S114" i="18"/>
  <c r="Q62" i="18"/>
  <c r="L78" i="18"/>
  <c r="T78" i="18"/>
  <c r="K94" i="18"/>
  <c r="S94" i="18"/>
  <c r="P32" i="18"/>
  <c r="R35" i="18"/>
  <c r="R42" i="18" s="1"/>
  <c r="P47" i="18"/>
  <c r="L50" i="18"/>
  <c r="L57" i="18" s="1"/>
  <c r="T50" i="18"/>
  <c r="M62" i="18"/>
  <c r="U62" i="18"/>
  <c r="K64" i="18"/>
  <c r="S64" i="18"/>
  <c r="N65" i="18"/>
  <c r="N72" i="18" s="1"/>
  <c r="Q66" i="18"/>
  <c r="L77" i="18"/>
  <c r="T77" i="18"/>
  <c r="P78" i="18"/>
  <c r="L79" i="18"/>
  <c r="T79" i="18"/>
  <c r="P80" i="18"/>
  <c r="L81" i="18"/>
  <c r="T81" i="18"/>
  <c r="P82" i="18"/>
  <c r="K93" i="18"/>
  <c r="S93" i="18"/>
  <c r="O94" i="18"/>
  <c r="K95" i="18"/>
  <c r="S95" i="18"/>
  <c r="O96" i="18"/>
  <c r="K97" i="18"/>
  <c r="S97" i="18"/>
  <c r="O98" i="18"/>
  <c r="K109" i="18"/>
  <c r="S109" i="18"/>
  <c r="P110" i="18"/>
  <c r="M111" i="18"/>
  <c r="U111" i="18"/>
  <c r="U118" i="18" s="1"/>
  <c r="R112" i="18"/>
  <c r="O113" i="18"/>
  <c r="L114" i="18"/>
  <c r="T114" i="18"/>
  <c r="Q32" i="18"/>
  <c r="S35" i="18"/>
  <c r="Q47" i="18"/>
  <c r="M50" i="18"/>
  <c r="M57" i="18" s="1"/>
  <c r="U50" i="18"/>
  <c r="K61" i="18"/>
  <c r="S61" i="18"/>
  <c r="N62" i="18"/>
  <c r="Q63" i="18"/>
  <c r="L64" i="18"/>
  <c r="T64" i="18"/>
  <c r="O65" i="18"/>
  <c r="J66" i="18"/>
  <c r="R66" i="18"/>
  <c r="M77" i="18"/>
  <c r="U77" i="18"/>
  <c r="Q78" i="18"/>
  <c r="M79" i="18"/>
  <c r="U79" i="18"/>
  <c r="Q80" i="18"/>
  <c r="M81" i="18"/>
  <c r="U81" i="18"/>
  <c r="Q82" i="18"/>
  <c r="L93" i="18"/>
  <c r="T93" i="18"/>
  <c r="P94" i="18"/>
  <c r="L95" i="18"/>
  <c r="T95" i="18"/>
  <c r="P96" i="18"/>
  <c r="L97" i="18"/>
  <c r="T97" i="18"/>
  <c r="P98" i="18"/>
  <c r="L109" i="18"/>
  <c r="T109" i="18"/>
  <c r="Q110" i="18"/>
  <c r="N111" i="18"/>
  <c r="K112" i="18"/>
  <c r="S112" i="18"/>
  <c r="P113" i="18"/>
  <c r="M114" i="18"/>
  <c r="U114" i="18"/>
  <c r="U121" i="18" s="1"/>
  <c r="R32" i="18"/>
  <c r="N34" i="18"/>
  <c r="J35" i="18"/>
  <c r="J42" i="18" s="1"/>
  <c r="T35" i="18"/>
  <c r="T42" i="18" s="1"/>
  <c r="R36" i="18"/>
  <c r="N46" i="18"/>
  <c r="J47" i="18"/>
  <c r="J54" i="18" s="1"/>
  <c r="R47" i="18"/>
  <c r="N48" i="18"/>
  <c r="J49" i="18"/>
  <c r="R49" i="18"/>
  <c r="R56" i="18" s="1"/>
  <c r="N50" i="18"/>
  <c r="J51" i="18"/>
  <c r="R51" i="18"/>
  <c r="L61" i="18"/>
  <c r="T61" i="18"/>
  <c r="O62" i="18"/>
  <c r="J63" i="18"/>
  <c r="R63" i="18"/>
  <c r="M64" i="18"/>
  <c r="U64" i="18"/>
  <c r="P65" i="18"/>
  <c r="P72" i="18" s="1"/>
  <c r="K66" i="18"/>
  <c r="S66" i="18"/>
  <c r="N77" i="18"/>
  <c r="J78" i="18"/>
  <c r="R78" i="18"/>
  <c r="N79" i="18"/>
  <c r="J80" i="18"/>
  <c r="R80" i="18"/>
  <c r="N81" i="18"/>
  <c r="J82" i="18"/>
  <c r="R82" i="18"/>
  <c r="M93" i="18"/>
  <c r="U93" i="18"/>
  <c r="Q94" i="18"/>
  <c r="Q101" i="18" s="1"/>
  <c r="M95" i="18"/>
  <c r="U95" i="18"/>
  <c r="Q96" i="18"/>
  <c r="M97" i="18"/>
  <c r="U97" i="18"/>
  <c r="Q98" i="18"/>
  <c r="M109" i="18"/>
  <c r="L112" i="18"/>
  <c r="BP135" i="5"/>
  <c r="BP445" i="5"/>
  <c r="BP87" i="5"/>
  <c r="BP57" i="5"/>
  <c r="BP134" i="5"/>
  <c r="BP49" i="5"/>
  <c r="BP21" i="5"/>
  <c r="BP88" i="5"/>
  <c r="BP452" i="5"/>
  <c r="BP456" i="5"/>
  <c r="BP453" i="5"/>
  <c r="BP438" i="5"/>
  <c r="BP448" i="5"/>
  <c r="BP180" i="5"/>
  <c r="BP111" i="5"/>
  <c r="BP285" i="5"/>
  <c r="BP398" i="5"/>
  <c r="BP20" i="5"/>
  <c r="BP113" i="5"/>
  <c r="BP132" i="5"/>
  <c r="BP440" i="5"/>
  <c r="BP51" i="5"/>
  <c r="BP60" i="5"/>
  <c r="BP401" i="5"/>
  <c r="BP112" i="5"/>
  <c r="BP109" i="5"/>
  <c r="BP286" i="5"/>
  <c r="BP402" i="5"/>
  <c r="BP400" i="5"/>
  <c r="BP288" i="5"/>
  <c r="BP446" i="5"/>
  <c r="BP59" i="5"/>
  <c r="BP56" i="5"/>
  <c r="BP455" i="5"/>
  <c r="BP90" i="5"/>
  <c r="BP58" i="5"/>
  <c r="BP436" i="5"/>
  <c r="BP19" i="5"/>
  <c r="BP376" i="5"/>
  <c r="BP252" i="5"/>
  <c r="BP248" i="5"/>
  <c r="BP179" i="5"/>
  <c r="BP377" i="5"/>
  <c r="BP378" i="5"/>
  <c r="BP18" i="5"/>
  <c r="BP178" i="5"/>
  <c r="BP86" i="5"/>
  <c r="BP375" i="5"/>
  <c r="BP392" i="5"/>
  <c r="BP391" i="5"/>
  <c r="BP249" i="5"/>
  <c r="BP133" i="5"/>
  <c r="BP176" i="5"/>
  <c r="BP177" i="5"/>
  <c r="BP250" i="5"/>
  <c r="BP136" i="5"/>
  <c r="BP50" i="5"/>
  <c r="BP437" i="5"/>
  <c r="BP447" i="5"/>
  <c r="BP319" i="5"/>
  <c r="BP251" i="5"/>
  <c r="BP316" i="5"/>
  <c r="BP89" i="5"/>
  <c r="BP317" i="5"/>
  <c r="BP287" i="5"/>
  <c r="BP318" i="5"/>
  <c r="BP17" i="5"/>
  <c r="BP399" i="5"/>
  <c r="BP394" i="5"/>
  <c r="BP52" i="5"/>
  <c r="BP390" i="5"/>
  <c r="E33" i="14"/>
  <c r="D2" i="5"/>
  <c r="B2" i="9"/>
  <c r="E29" i="14"/>
  <c r="B2" i="18"/>
  <c r="E32" i="14"/>
  <c r="A2" i="14"/>
  <c r="E28" i="14"/>
  <c r="T436" i="5"/>
  <c r="AR436" i="5"/>
  <c r="BL436" i="5"/>
  <c r="I437" i="5"/>
  <c r="Y437" i="5"/>
  <c r="AO437" i="5"/>
  <c r="BE437" i="5"/>
  <c r="T438" i="5"/>
  <c r="AG438" i="5"/>
  <c r="AZ438" i="5"/>
  <c r="AB436" i="5"/>
  <c r="AV436" i="5"/>
  <c r="P437" i="5"/>
  <c r="AF437" i="5"/>
  <c r="AV437" i="5"/>
  <c r="BL437" i="5"/>
  <c r="H438" i="5"/>
  <c r="AN438" i="5"/>
  <c r="H436" i="5"/>
  <c r="AF436" i="5"/>
  <c r="AZ436" i="5"/>
  <c r="Q437" i="5"/>
  <c r="AG437" i="5"/>
  <c r="AW437" i="5"/>
  <c r="BM437" i="5"/>
  <c r="L438" i="5"/>
  <c r="AR438" i="5"/>
  <c r="BH438" i="5"/>
  <c r="W440" i="5"/>
  <c r="BK440" i="5"/>
  <c r="O436" i="5"/>
  <c r="X436" i="5"/>
  <c r="AJ436" i="5"/>
  <c r="AU436" i="5"/>
  <c r="BD436" i="5"/>
  <c r="L437" i="5"/>
  <c r="T437" i="5"/>
  <c r="AB437" i="5"/>
  <c r="AJ437" i="5"/>
  <c r="AR437" i="5"/>
  <c r="AZ437" i="5"/>
  <c r="BH437" i="5"/>
  <c r="I438" i="5"/>
  <c r="P438" i="5"/>
  <c r="AB438" i="5"/>
  <c r="AJ438" i="5"/>
  <c r="AO438" i="5"/>
  <c r="AV438" i="5"/>
  <c r="BI438" i="5"/>
  <c r="H440" i="5"/>
  <c r="P440" i="5"/>
  <c r="X440" i="5"/>
  <c r="AF440" i="5"/>
  <c r="AN440" i="5"/>
  <c r="AV440" i="5"/>
  <c r="BD440" i="5"/>
  <c r="BL440" i="5"/>
  <c r="G440" i="5"/>
  <c r="AE440" i="5"/>
  <c r="BC440" i="5"/>
  <c r="P436" i="5"/>
  <c r="AM436" i="5"/>
  <c r="M437" i="5"/>
  <c r="U437" i="5"/>
  <c r="AC437" i="5"/>
  <c r="AK437" i="5"/>
  <c r="AS437" i="5"/>
  <c r="BA437" i="5"/>
  <c r="BI437" i="5"/>
  <c r="Q438" i="5"/>
  <c r="X438" i="5"/>
  <c r="AC438" i="5"/>
  <c r="AK438" i="5"/>
  <c r="AW438" i="5"/>
  <c r="BD438" i="5"/>
  <c r="BL438" i="5"/>
  <c r="P41" i="9"/>
  <c r="Y438" i="5"/>
  <c r="BE438" i="5"/>
  <c r="BM438" i="5"/>
  <c r="L440" i="5"/>
  <c r="T440" i="5"/>
  <c r="AB440" i="5"/>
  <c r="AJ440" i="5"/>
  <c r="AR440" i="5"/>
  <c r="AZ440" i="5"/>
  <c r="BH440" i="5"/>
  <c r="F440" i="5"/>
  <c r="F436" i="5"/>
  <c r="F437" i="5"/>
  <c r="J440" i="5"/>
  <c r="J436" i="5"/>
  <c r="J437" i="5"/>
  <c r="N440" i="5"/>
  <c r="N436" i="5"/>
  <c r="N437" i="5"/>
  <c r="R440" i="5"/>
  <c r="R436" i="5"/>
  <c r="R437" i="5"/>
  <c r="V440" i="5"/>
  <c r="V436" i="5"/>
  <c r="V437" i="5"/>
  <c r="Z440" i="5"/>
  <c r="Z436" i="5"/>
  <c r="Z437" i="5"/>
  <c r="AD440" i="5"/>
  <c r="AD436" i="5"/>
  <c r="AD437" i="5"/>
  <c r="AH440" i="5"/>
  <c r="AH436" i="5"/>
  <c r="AH437" i="5"/>
  <c r="AL440" i="5"/>
  <c r="AL436" i="5"/>
  <c r="AL437" i="5"/>
  <c r="AP440" i="5"/>
  <c r="AP436" i="5"/>
  <c r="AP437" i="5"/>
  <c r="AT440" i="5"/>
  <c r="AT436" i="5"/>
  <c r="AT437" i="5"/>
  <c r="AX440" i="5"/>
  <c r="AX436" i="5"/>
  <c r="AX437" i="5"/>
  <c r="BB440" i="5"/>
  <c r="BB436" i="5"/>
  <c r="BB437" i="5"/>
  <c r="BF440" i="5"/>
  <c r="BF436" i="5"/>
  <c r="BF438" i="5"/>
  <c r="BF437" i="5"/>
  <c r="BJ440" i="5"/>
  <c r="BJ436" i="5"/>
  <c r="BJ438" i="5"/>
  <c r="BJ437" i="5"/>
  <c r="BN440" i="5"/>
  <c r="BN436" i="5"/>
  <c r="BN437" i="5"/>
  <c r="BN438" i="5"/>
  <c r="R438" i="5"/>
  <c r="AH438" i="5"/>
  <c r="AX438" i="5"/>
  <c r="F439" i="5"/>
  <c r="V439" i="5"/>
  <c r="AL439" i="5"/>
  <c r="BB439" i="5"/>
  <c r="P40" i="11"/>
  <c r="S74" i="11" s="1"/>
  <c r="G437" i="5"/>
  <c r="G439" i="5"/>
  <c r="G438" i="5"/>
  <c r="K437" i="5"/>
  <c r="K438" i="5"/>
  <c r="K439" i="5"/>
  <c r="O437" i="5"/>
  <c r="O439" i="5"/>
  <c r="O438" i="5"/>
  <c r="S437" i="5"/>
  <c r="S438" i="5"/>
  <c r="S439" i="5"/>
  <c r="W437" i="5"/>
  <c r="W439" i="5"/>
  <c r="W438" i="5"/>
  <c r="AA437" i="5"/>
  <c r="AA438" i="5"/>
  <c r="AA439" i="5"/>
  <c r="AE437" i="5"/>
  <c r="AE439" i="5"/>
  <c r="AE438" i="5"/>
  <c r="AI437" i="5"/>
  <c r="AI438" i="5"/>
  <c r="AI439" i="5"/>
  <c r="AM437" i="5"/>
  <c r="AM439" i="5"/>
  <c r="AM438" i="5"/>
  <c r="AQ437" i="5"/>
  <c r="AQ439" i="5"/>
  <c r="AQ438" i="5"/>
  <c r="AU437" i="5"/>
  <c r="AU438" i="5"/>
  <c r="AU439" i="5"/>
  <c r="AY437" i="5"/>
  <c r="AY439" i="5"/>
  <c r="AY438" i="5"/>
  <c r="BC437" i="5"/>
  <c r="BC438" i="5"/>
  <c r="BC439" i="5"/>
  <c r="BG437" i="5"/>
  <c r="BG439" i="5"/>
  <c r="BG438" i="5"/>
  <c r="BK437" i="5"/>
  <c r="BK438" i="5"/>
  <c r="BK439" i="5"/>
  <c r="K436" i="5"/>
  <c r="S436" i="5"/>
  <c r="AA436" i="5"/>
  <c r="AI436" i="5"/>
  <c r="AQ436" i="5"/>
  <c r="AY436" i="5"/>
  <c r="BG436" i="5"/>
  <c r="N438" i="5"/>
  <c r="AD438" i="5"/>
  <c r="AT438" i="5"/>
  <c r="J439" i="5"/>
  <c r="Z439" i="5"/>
  <c r="AP439" i="5"/>
  <c r="BF439" i="5"/>
  <c r="I436" i="5"/>
  <c r="M436" i="5"/>
  <c r="Q436" i="5"/>
  <c r="U436" i="5"/>
  <c r="Y436" i="5"/>
  <c r="AC436" i="5"/>
  <c r="AG436" i="5"/>
  <c r="AK436" i="5"/>
  <c r="AO436" i="5"/>
  <c r="AS436" i="5"/>
  <c r="AW436" i="5"/>
  <c r="BA436" i="5"/>
  <c r="BE436" i="5"/>
  <c r="BI436" i="5"/>
  <c r="BM436" i="5"/>
  <c r="I440" i="5"/>
  <c r="M440" i="5"/>
  <c r="Q440" i="5"/>
  <c r="U440" i="5"/>
  <c r="Y440" i="5"/>
  <c r="AC440" i="5"/>
  <c r="AG440" i="5"/>
  <c r="AK440" i="5"/>
  <c r="AO440" i="5"/>
  <c r="AS440" i="5"/>
  <c r="AW440" i="5"/>
  <c r="BA440" i="5"/>
  <c r="BE440" i="5"/>
  <c r="BI440" i="5"/>
  <c r="BM440" i="5"/>
  <c r="S40" i="9"/>
  <c r="X74" i="11"/>
  <c r="U454" i="5"/>
  <c r="AK455" i="5"/>
  <c r="M456" i="5"/>
  <c r="J38" i="11"/>
  <c r="M72" i="11" s="1"/>
  <c r="N38" i="11"/>
  <c r="Q72" i="11" s="1"/>
  <c r="R38" i="11"/>
  <c r="U72" i="11" s="1"/>
  <c r="Y73" i="11"/>
  <c r="J40" i="11"/>
  <c r="M74" i="11" s="1"/>
  <c r="R40" i="11"/>
  <c r="U74" i="11" s="1"/>
  <c r="Y74" i="11"/>
  <c r="J41" i="11"/>
  <c r="M75" i="11" s="1"/>
  <c r="N41" i="11"/>
  <c r="Q75" i="11" s="1"/>
  <c r="R41" i="11"/>
  <c r="U75" i="11" s="1"/>
  <c r="Y75" i="11"/>
  <c r="N39" i="9"/>
  <c r="V43" i="9"/>
  <c r="Q452" i="5"/>
  <c r="AG454" i="5"/>
  <c r="BA455" i="5"/>
  <c r="AK452" i="5"/>
  <c r="AW454" i="5"/>
  <c r="M455" i="5"/>
  <c r="AC456" i="5"/>
  <c r="Y72" i="11"/>
  <c r="BH452" i="5"/>
  <c r="N40" i="11"/>
  <c r="Q74" i="11" s="1"/>
  <c r="I452" i="5"/>
  <c r="T452" i="5"/>
  <c r="AC452" i="5"/>
  <c r="AO452" i="5"/>
  <c r="BI452" i="5"/>
  <c r="M454" i="5"/>
  <c r="Y454" i="5"/>
  <c r="AJ454" i="5"/>
  <c r="BA454" i="5"/>
  <c r="P455" i="5"/>
  <c r="AB455" i="5"/>
  <c r="AR455" i="5"/>
  <c r="BI455" i="5"/>
  <c r="Q456" i="5"/>
  <c r="AG456" i="5"/>
  <c r="V41" i="11"/>
  <c r="J40" i="9"/>
  <c r="M452" i="5"/>
  <c r="U452" i="5"/>
  <c r="AG452" i="5"/>
  <c r="BA452" i="5"/>
  <c r="BM452" i="5"/>
  <c r="Q454" i="5"/>
  <c r="AB454" i="5"/>
  <c r="AK454" i="5"/>
  <c r="BE454" i="5"/>
  <c r="Q455" i="5"/>
  <c r="AC455" i="5"/>
  <c r="AS455" i="5"/>
  <c r="I456" i="5"/>
  <c r="AK456" i="5"/>
  <c r="BI456" i="5"/>
  <c r="V38" i="11"/>
  <c r="V40" i="11"/>
  <c r="Y452" i="5"/>
  <c r="AS452" i="5"/>
  <c r="BE452" i="5"/>
  <c r="I454" i="5"/>
  <c r="AC454" i="5"/>
  <c r="AO454" i="5"/>
  <c r="U455" i="5"/>
  <c r="AG455" i="5"/>
  <c r="AW455" i="5"/>
  <c r="BM455" i="5"/>
  <c r="AS456" i="5"/>
  <c r="BM456" i="5"/>
  <c r="X73" i="11"/>
  <c r="L39" i="9"/>
  <c r="T39" i="9"/>
  <c r="X41" i="9"/>
  <c r="X42" i="9"/>
  <c r="F455" i="5"/>
  <c r="F454" i="5"/>
  <c r="J455" i="5"/>
  <c r="J456" i="5"/>
  <c r="J454" i="5"/>
  <c r="N455" i="5"/>
  <c r="N456" i="5"/>
  <c r="N454" i="5"/>
  <c r="R455" i="5"/>
  <c r="R454" i="5"/>
  <c r="V456" i="5"/>
  <c r="V455" i="5"/>
  <c r="V454" i="5"/>
  <c r="V452" i="5"/>
  <c r="Z456" i="5"/>
  <c r="Z455" i="5"/>
  <c r="Z454" i="5"/>
  <c r="Z452" i="5"/>
  <c r="AD456" i="5"/>
  <c r="AD455" i="5"/>
  <c r="AD454" i="5"/>
  <c r="AD452" i="5"/>
  <c r="AH456" i="5"/>
  <c r="AH455" i="5"/>
  <c r="AH454" i="5"/>
  <c r="AH452" i="5"/>
  <c r="AL456" i="5"/>
  <c r="AL455" i="5"/>
  <c r="AL454" i="5"/>
  <c r="AL452" i="5"/>
  <c r="AP456" i="5"/>
  <c r="AP455" i="5"/>
  <c r="AP452" i="5"/>
  <c r="AT456" i="5"/>
  <c r="AT455" i="5"/>
  <c r="AT452" i="5"/>
  <c r="AX456" i="5"/>
  <c r="AX455" i="5"/>
  <c r="AX454" i="5"/>
  <c r="AX452" i="5"/>
  <c r="BB456" i="5"/>
  <c r="BB455" i="5"/>
  <c r="BB454" i="5"/>
  <c r="BB452" i="5"/>
  <c r="BF456" i="5"/>
  <c r="BF455" i="5"/>
  <c r="BF452" i="5"/>
  <c r="BJ456" i="5"/>
  <c r="BJ455" i="5"/>
  <c r="BJ452" i="5"/>
  <c r="N452" i="5"/>
  <c r="J453" i="5"/>
  <c r="R453" i="5"/>
  <c r="Z453" i="5"/>
  <c r="AH453" i="5"/>
  <c r="AP453" i="5"/>
  <c r="AX453" i="5"/>
  <c r="BF453" i="5"/>
  <c r="AT454" i="5"/>
  <c r="M39" i="9"/>
  <c r="Q39" i="9"/>
  <c r="U39" i="9"/>
  <c r="M40" i="9"/>
  <c r="M42" i="9"/>
  <c r="Q42" i="9"/>
  <c r="U42" i="9"/>
  <c r="M43" i="9"/>
  <c r="Q43" i="9"/>
  <c r="G454" i="5"/>
  <c r="G452" i="5"/>
  <c r="K454" i="5"/>
  <c r="K452" i="5"/>
  <c r="O456" i="5"/>
  <c r="O455" i="5"/>
  <c r="O454" i="5"/>
  <c r="O452" i="5"/>
  <c r="S454" i="5"/>
  <c r="S452" i="5"/>
  <c r="S456" i="5"/>
  <c r="S455" i="5"/>
  <c r="W454" i="5"/>
  <c r="W452" i="5"/>
  <c r="AA454" i="5"/>
  <c r="AA452" i="5"/>
  <c r="AA456" i="5"/>
  <c r="AE456" i="5"/>
  <c r="AE455" i="5"/>
  <c r="AE454" i="5"/>
  <c r="AE452" i="5"/>
  <c r="AI456" i="5"/>
  <c r="AI454" i="5"/>
  <c r="AI452" i="5"/>
  <c r="AI455" i="5"/>
  <c r="AM454" i="5"/>
  <c r="AM452" i="5"/>
  <c r="AQ456" i="5"/>
  <c r="AQ452" i="5"/>
  <c r="AQ454" i="5"/>
  <c r="AU456" i="5"/>
  <c r="AU455" i="5"/>
  <c r="AU452" i="5"/>
  <c r="AY452" i="5"/>
  <c r="AY455" i="5"/>
  <c r="BC454" i="5"/>
  <c r="BC452" i="5"/>
  <c r="BC456" i="5"/>
  <c r="BG452" i="5"/>
  <c r="BG454" i="5"/>
  <c r="BK456" i="5"/>
  <c r="BK455" i="5"/>
  <c r="BK452" i="5"/>
  <c r="J452" i="5"/>
  <c r="K453" i="5"/>
  <c r="S453" i="5"/>
  <c r="AA453" i="5"/>
  <c r="AI453" i="5"/>
  <c r="AQ453" i="5"/>
  <c r="AY453" i="5"/>
  <c r="BG453" i="5"/>
  <c r="AU454" i="5"/>
  <c r="K455" i="5"/>
  <c r="BC455" i="5"/>
  <c r="F456" i="5"/>
  <c r="AY456" i="5"/>
  <c r="H456" i="5"/>
  <c r="H455" i="5"/>
  <c r="H453" i="5"/>
  <c r="L456" i="5"/>
  <c r="L453" i="5"/>
  <c r="P456" i="5"/>
  <c r="P453" i="5"/>
  <c r="T456" i="5"/>
  <c r="T455" i="5"/>
  <c r="T453" i="5"/>
  <c r="X455" i="5"/>
  <c r="X453" i="5"/>
  <c r="AB456" i="5"/>
  <c r="AB453" i="5"/>
  <c r="AJ456" i="5"/>
  <c r="AJ455" i="5"/>
  <c r="AJ453" i="5"/>
  <c r="AN454" i="5"/>
  <c r="AN456" i="5"/>
  <c r="AN455" i="5"/>
  <c r="AN453" i="5"/>
  <c r="AR454" i="5"/>
  <c r="AR453" i="5"/>
  <c r="AV454" i="5"/>
  <c r="AV456" i="5"/>
  <c r="AV453" i="5"/>
  <c r="AZ456" i="5"/>
  <c r="AZ454" i="5"/>
  <c r="AZ455" i="5"/>
  <c r="AZ453" i="5"/>
  <c r="BD454" i="5"/>
  <c r="BD456" i="5"/>
  <c r="BD455" i="5"/>
  <c r="BD453" i="5"/>
  <c r="BH454" i="5"/>
  <c r="BH453" i="5"/>
  <c r="BL454" i="5"/>
  <c r="BL456" i="5"/>
  <c r="BL453" i="5"/>
  <c r="F452" i="5"/>
  <c r="L452" i="5"/>
  <c r="X452" i="5"/>
  <c r="AF452" i="5"/>
  <c r="AN452" i="5"/>
  <c r="AV452" i="5"/>
  <c r="BD452" i="5"/>
  <c r="BL452" i="5"/>
  <c r="F453" i="5"/>
  <c r="N453" i="5"/>
  <c r="V453" i="5"/>
  <c r="AD453" i="5"/>
  <c r="AL453" i="5"/>
  <c r="AT453" i="5"/>
  <c r="BB453" i="5"/>
  <c r="BJ453" i="5"/>
  <c r="H454" i="5"/>
  <c r="P454" i="5"/>
  <c r="X454" i="5"/>
  <c r="AF454" i="5"/>
  <c r="BF454" i="5"/>
  <c r="L455" i="5"/>
  <c r="AM455" i="5"/>
  <c r="AV455" i="5"/>
  <c r="BG455" i="5"/>
  <c r="G456" i="5"/>
  <c r="AM456" i="5"/>
  <c r="R452" i="5"/>
  <c r="G453" i="5"/>
  <c r="O453" i="5"/>
  <c r="W453" i="5"/>
  <c r="AE453" i="5"/>
  <c r="AM453" i="5"/>
  <c r="AU453" i="5"/>
  <c r="BC453" i="5"/>
  <c r="BK453" i="5"/>
  <c r="AP454" i="5"/>
  <c r="AY454" i="5"/>
  <c r="BJ454" i="5"/>
  <c r="W455" i="5"/>
  <c r="AF455" i="5"/>
  <c r="AQ455" i="5"/>
  <c r="BH455" i="5"/>
  <c r="R456" i="5"/>
  <c r="AF456" i="5"/>
  <c r="AR456" i="5"/>
  <c r="BG456" i="5"/>
  <c r="J39" i="9"/>
  <c r="R39" i="9"/>
  <c r="V39" i="9"/>
  <c r="N40" i="9"/>
  <c r="R40" i="9"/>
  <c r="V40" i="9"/>
  <c r="N43" i="9"/>
  <c r="R43" i="9"/>
  <c r="I453" i="5"/>
  <c r="U453" i="5"/>
  <c r="Y453" i="5"/>
  <c r="AO453" i="5"/>
  <c r="AS453" i="5"/>
  <c r="AW453" i="5"/>
  <c r="BE453" i="5"/>
  <c r="BI453" i="5"/>
  <c r="Y455" i="5"/>
  <c r="AO455" i="5"/>
  <c r="BE455" i="5"/>
  <c r="L38" i="11"/>
  <c r="O72" i="11" s="1"/>
  <c r="P38" i="11"/>
  <c r="S72" i="11" s="1"/>
  <c r="W72" i="11"/>
  <c r="T38" i="11"/>
  <c r="AA72" i="11"/>
  <c r="L39" i="11"/>
  <c r="O73" i="11" s="1"/>
  <c r="P39" i="11"/>
  <c r="S73" i="11" s="1"/>
  <c r="W73" i="11"/>
  <c r="AA73" i="11"/>
  <c r="L40" i="11"/>
  <c r="O74" i="11" s="1"/>
  <c r="W74" i="11"/>
  <c r="AA74" i="11"/>
  <c r="L41" i="11"/>
  <c r="O75" i="11" s="1"/>
  <c r="P41" i="11"/>
  <c r="S75" i="11" s="1"/>
  <c r="W75" i="11"/>
  <c r="AA75" i="11"/>
  <c r="T40" i="11"/>
  <c r="M38" i="11"/>
  <c r="P72" i="11" s="1"/>
  <c r="Q38" i="11"/>
  <c r="T72" i="11" s="1"/>
  <c r="U38" i="11"/>
  <c r="M39" i="11"/>
  <c r="P73" i="11" s="1"/>
  <c r="Q39" i="11"/>
  <c r="T73" i="11" s="1"/>
  <c r="U39" i="11"/>
  <c r="M40" i="11"/>
  <c r="P74" i="11" s="1"/>
  <c r="Q40" i="11"/>
  <c r="T74" i="11" s="1"/>
  <c r="U40" i="11"/>
  <c r="Q41" i="11"/>
  <c r="T75" i="11" s="1"/>
  <c r="X75" i="11"/>
  <c r="U41" i="11"/>
  <c r="X72" i="11"/>
  <c r="P39" i="9"/>
  <c r="X39" i="9"/>
  <c r="L41" i="9"/>
  <c r="T41" i="9"/>
  <c r="L42" i="9"/>
  <c r="P42" i="9"/>
  <c r="T42" i="9"/>
  <c r="K38" i="11"/>
  <c r="N72" i="11" s="1"/>
  <c r="O38" i="11"/>
  <c r="R72" i="11" s="1"/>
  <c r="S38" i="11"/>
  <c r="V72" i="11" s="1"/>
  <c r="Z72" i="11"/>
  <c r="K39" i="11"/>
  <c r="N73" i="11" s="1"/>
  <c r="O39" i="11"/>
  <c r="R73" i="11" s="1"/>
  <c r="S39" i="11"/>
  <c r="V73" i="11" s="1"/>
  <c r="Z73" i="11"/>
  <c r="K40" i="11"/>
  <c r="N74" i="11" s="1"/>
  <c r="O40" i="11"/>
  <c r="R74" i="11" s="1"/>
  <c r="S40" i="11"/>
  <c r="V74" i="11" s="1"/>
  <c r="Z74" i="11"/>
  <c r="K41" i="11"/>
  <c r="N75" i="11" s="1"/>
  <c r="O41" i="11"/>
  <c r="R75" i="11" s="1"/>
  <c r="S41" i="11"/>
  <c r="V75" i="11" s="1"/>
  <c r="Z75" i="11"/>
  <c r="J39" i="11"/>
  <c r="M73" i="11" s="1"/>
  <c r="N39" i="11"/>
  <c r="Q73" i="11" s="1"/>
  <c r="R39" i="11"/>
  <c r="U73" i="11" s="1"/>
  <c r="V39" i="11"/>
  <c r="K40" i="9"/>
  <c r="O40" i="9"/>
  <c r="W40" i="9"/>
  <c r="K41" i="9"/>
  <c r="O41" i="9"/>
  <c r="S41" i="9"/>
  <c r="W41" i="9"/>
  <c r="Q40" i="9"/>
  <c r="U40" i="9"/>
  <c r="M41" i="9"/>
  <c r="Q41" i="9"/>
  <c r="U41" i="9"/>
  <c r="O56" i="18"/>
  <c r="T39" i="11"/>
  <c r="J41" i="9"/>
  <c r="N41" i="9"/>
  <c r="R41" i="9"/>
  <c r="V41" i="9"/>
  <c r="J42" i="9"/>
  <c r="N42" i="9"/>
  <c r="R42" i="9"/>
  <c r="V42" i="9"/>
  <c r="K39" i="9"/>
  <c r="O39" i="9"/>
  <c r="S39" i="9"/>
  <c r="W39" i="9"/>
  <c r="K42" i="9"/>
  <c r="O42" i="9"/>
  <c r="S42" i="9"/>
  <c r="W42" i="9"/>
  <c r="K43" i="9"/>
  <c r="O43" i="9"/>
  <c r="S43" i="9"/>
  <c r="W43" i="9"/>
  <c r="T41" i="11"/>
  <c r="L40" i="9"/>
  <c r="P40" i="9"/>
  <c r="T40" i="9"/>
  <c r="X40" i="9"/>
  <c r="L43" i="9"/>
  <c r="P43" i="9"/>
  <c r="T43" i="9"/>
  <c r="X43" i="9"/>
  <c r="F29" i="14"/>
  <c r="J33" i="14"/>
  <c r="M31" i="14"/>
  <c r="F33" i="14"/>
  <c r="I33" i="14"/>
  <c r="K32" i="14"/>
  <c r="P31" i="14"/>
  <c r="F32" i="14"/>
  <c r="BO80" i="5"/>
  <c r="BO67" i="5"/>
  <c r="I32" i="14"/>
  <c r="D29" i="14"/>
  <c r="D33" i="14"/>
  <c r="BO257" i="5"/>
  <c r="BO271" i="5"/>
  <c r="BO26" i="5"/>
  <c r="G29" i="14"/>
  <c r="BO126" i="5"/>
  <c r="I29" i="14"/>
  <c r="K29" i="14"/>
  <c r="BO414" i="5"/>
  <c r="BO27" i="5"/>
  <c r="J29" i="14"/>
  <c r="BO415" i="5"/>
  <c r="BO301" i="5"/>
  <c r="BO47" i="5"/>
  <c r="BO48" i="5" s="1"/>
  <c r="BO34" i="5"/>
  <c r="H31" i="14"/>
  <c r="K33" i="14"/>
  <c r="BO302" i="5"/>
  <c r="H28" i="14"/>
  <c r="H32" i="14"/>
  <c r="BO78" i="5"/>
  <c r="BO82" i="5"/>
  <c r="BO94" i="5"/>
  <c r="BO98" i="5"/>
  <c r="BO168" i="5"/>
  <c r="BO226" i="5"/>
  <c r="BO258" i="5"/>
  <c r="BO272" i="5"/>
  <c r="BO277" i="5"/>
  <c r="BO351" i="5"/>
  <c r="BN453" i="5"/>
  <c r="BN455" i="5"/>
  <c r="F30" i="14"/>
  <c r="BO85" i="5"/>
  <c r="H29" i="14"/>
  <c r="BO131" i="5"/>
  <c r="BO155" i="5"/>
  <c r="BO169" i="5"/>
  <c r="BO185" i="5"/>
  <c r="J28" i="14"/>
  <c r="J32" i="14"/>
  <c r="BO199" i="5"/>
  <c r="BO213" i="5"/>
  <c r="BO227" i="5"/>
  <c r="BO241" i="5"/>
  <c r="K28" i="14"/>
  <c r="BO278" i="5"/>
  <c r="L31" i="14"/>
  <c r="M32" i="14"/>
  <c r="BO338" i="5"/>
  <c r="BO347" i="5"/>
  <c r="BO352" i="5"/>
  <c r="BO361" i="5"/>
  <c r="BO393" i="5"/>
  <c r="D31" i="14"/>
  <c r="BO79" i="5"/>
  <c r="BO95" i="5"/>
  <c r="G32" i="14"/>
  <c r="H33" i="14"/>
  <c r="BO141" i="5"/>
  <c r="BO33" i="5"/>
  <c r="F31" i="14"/>
  <c r="G33" i="14"/>
  <c r="G31" i="14"/>
  <c r="BO142" i="5"/>
  <c r="BO156" i="5"/>
  <c r="BO170" i="5"/>
  <c r="BO186" i="5"/>
  <c r="BO200" i="5"/>
  <c r="BO214" i="5"/>
  <c r="BO228" i="5"/>
  <c r="BO242" i="5"/>
  <c r="BO256" i="5"/>
  <c r="BO270" i="5"/>
  <c r="BO339" i="5"/>
  <c r="BO353" i="5"/>
  <c r="BO443" i="5"/>
  <c r="BO445" i="5" s="1"/>
  <c r="BO74" i="5"/>
  <c r="BO72" i="5"/>
  <c r="BO81" i="5"/>
  <c r="BO97" i="5"/>
  <c r="BO124" i="5"/>
  <c r="BO128" i="5"/>
  <c r="BO162" i="5"/>
  <c r="BO206" i="5"/>
  <c r="BO234" i="5"/>
  <c r="BO267" i="5"/>
  <c r="BO265" i="5"/>
  <c r="BO264" i="5"/>
  <c r="BO263" i="5"/>
  <c r="BO266" i="5"/>
  <c r="BO280" i="5"/>
  <c r="E30" i="14"/>
  <c r="BO73" i="5"/>
  <c r="BO125" i="5"/>
  <c r="BO163" i="5"/>
  <c r="BO207" i="5"/>
  <c r="BO235" i="5"/>
  <c r="BO281" i="5"/>
  <c r="E31" i="14"/>
  <c r="BO164" i="5"/>
  <c r="BO208" i="5"/>
  <c r="BO223" i="5"/>
  <c r="BO221" i="5"/>
  <c r="BO220" i="5"/>
  <c r="BO219" i="5"/>
  <c r="BO222" i="5"/>
  <c r="BO236" i="5"/>
  <c r="BO28" i="5"/>
  <c r="BO71" i="5"/>
  <c r="BO75" i="5"/>
  <c r="BO127" i="5"/>
  <c r="BO161" i="5"/>
  <c r="BO165" i="5"/>
  <c r="BO205" i="5"/>
  <c r="BO209" i="5"/>
  <c r="BO233" i="5"/>
  <c r="BO237" i="5"/>
  <c r="BO279" i="5"/>
  <c r="N30" i="14"/>
  <c r="BO32" i="5"/>
  <c r="BO65" i="5"/>
  <c r="BO68" i="5"/>
  <c r="BO100" i="5"/>
  <c r="BO104" i="5" s="1"/>
  <c r="BO116" i="5"/>
  <c r="BO120" i="5" s="1"/>
  <c r="BO146" i="5"/>
  <c r="BO150" i="5" s="1"/>
  <c r="BO190" i="5"/>
  <c r="BO194" i="5" s="1"/>
  <c r="R30" i="14"/>
  <c r="BO35" i="5"/>
  <c r="BO293" i="5"/>
  <c r="BO297" i="5"/>
  <c r="BO307" i="5"/>
  <c r="BO311" i="5"/>
  <c r="BO323" i="5"/>
  <c r="BO327" i="5"/>
  <c r="BO344" i="5"/>
  <c r="BO348" i="5"/>
  <c r="BO358" i="5"/>
  <c r="BO362" i="5"/>
  <c r="N31" i="14"/>
  <c r="BO374" i="5"/>
  <c r="BO378" i="5"/>
  <c r="O31" i="14"/>
  <c r="BO390" i="5"/>
  <c r="BO394" i="5"/>
  <c r="BO406" i="5"/>
  <c r="BO410" i="5"/>
  <c r="BO420" i="5"/>
  <c r="BO424" i="5"/>
  <c r="Q31" i="14"/>
  <c r="BO436" i="5"/>
  <c r="BO440" i="5"/>
  <c r="BO453" i="5"/>
  <c r="BO455" i="5"/>
  <c r="R31" i="14"/>
  <c r="BO296" i="5"/>
  <c r="BO310" i="5"/>
  <c r="BO377" i="5"/>
  <c r="O30" i="14"/>
  <c r="BO409" i="5"/>
  <c r="BO439" i="5"/>
  <c r="BO36" i="5"/>
  <c r="BO64" i="5"/>
  <c r="BO66" i="5"/>
  <c r="BO143" i="5"/>
  <c r="BO157" i="5"/>
  <c r="BO171" i="5"/>
  <c r="BO187" i="5"/>
  <c r="BO201" i="5"/>
  <c r="BO215" i="5"/>
  <c r="BO229" i="5"/>
  <c r="BO243" i="5"/>
  <c r="BO259" i="5"/>
  <c r="BO273" i="5"/>
  <c r="BO294" i="5"/>
  <c r="BO303" i="5"/>
  <c r="BO308" i="5"/>
  <c r="BO324" i="5"/>
  <c r="BO340" i="5"/>
  <c r="BO345" i="5"/>
  <c r="BO354" i="5"/>
  <c r="BO359" i="5"/>
  <c r="BO375" i="5"/>
  <c r="BO391" i="5"/>
  <c r="BO407" i="5"/>
  <c r="BO416" i="5"/>
  <c r="BO421" i="5"/>
  <c r="BO437" i="5"/>
  <c r="BN452" i="5"/>
  <c r="BN454" i="5"/>
  <c r="BN456" i="5"/>
  <c r="BO25" i="5"/>
  <c r="BO29" i="5"/>
  <c r="BO96" i="5"/>
  <c r="R32" i="14"/>
  <c r="BO326" i="5"/>
  <c r="BO423" i="5"/>
  <c r="Q30" i="14"/>
  <c r="BO39" i="5"/>
  <c r="BO43" i="5" s="1"/>
  <c r="BO140" i="5"/>
  <c r="BO144" i="5"/>
  <c r="BO154" i="5"/>
  <c r="BO158" i="5"/>
  <c r="BO172" i="5"/>
  <c r="BO184" i="5"/>
  <c r="BO188" i="5"/>
  <c r="BO198" i="5"/>
  <c r="BO202" i="5"/>
  <c r="BO212" i="5"/>
  <c r="BO216" i="5"/>
  <c r="BO230" i="5"/>
  <c r="BO240" i="5"/>
  <c r="BO244" i="5"/>
  <c r="BO260" i="5"/>
  <c r="BO274" i="5"/>
  <c r="BO295" i="5"/>
  <c r="BO300" i="5"/>
  <c r="BO304" i="5"/>
  <c r="BO309" i="5"/>
  <c r="BO325" i="5"/>
  <c r="BO337" i="5"/>
  <c r="BO341" i="5"/>
  <c r="BO346" i="5"/>
  <c r="BO355" i="5"/>
  <c r="BO360" i="5"/>
  <c r="BO376" i="5"/>
  <c r="BO392" i="5"/>
  <c r="BO408" i="5"/>
  <c r="BO413" i="5"/>
  <c r="BO417" i="5"/>
  <c r="BO422" i="5"/>
  <c r="BO438" i="5"/>
  <c r="BO452" i="5"/>
  <c r="BO454" i="5"/>
  <c r="BO456" i="5"/>
  <c r="R29" i="14"/>
  <c r="R33" i="14"/>
  <c r="O43" i="18" l="1"/>
  <c r="O102" i="18"/>
  <c r="L55" i="18"/>
  <c r="L58" i="18"/>
  <c r="R70" i="18"/>
  <c r="J43" i="18"/>
  <c r="L54" i="18"/>
  <c r="K54" i="18"/>
  <c r="L56" i="18"/>
  <c r="O55" i="18"/>
  <c r="BO52" i="5"/>
  <c r="J57" i="18"/>
  <c r="O42" i="18"/>
  <c r="O40" i="18"/>
  <c r="O41" i="18"/>
  <c r="O39" i="18"/>
  <c r="R58" i="18"/>
  <c r="J56" i="18"/>
  <c r="P39" i="18"/>
  <c r="J58" i="18"/>
  <c r="R43" i="18"/>
  <c r="R39" i="18"/>
  <c r="R73" i="18"/>
  <c r="P42" i="18"/>
  <c r="R54" i="18"/>
  <c r="R57" i="18"/>
  <c r="R72" i="18"/>
  <c r="P43" i="18"/>
  <c r="L73" i="18"/>
  <c r="N102" i="18"/>
  <c r="T54" i="18"/>
  <c r="T73" i="18"/>
  <c r="T39" i="18"/>
  <c r="K42" i="18"/>
  <c r="K120" i="18"/>
  <c r="R41" i="18"/>
  <c r="P41" i="18"/>
  <c r="R55" i="18"/>
  <c r="K118" i="18"/>
  <c r="J69" i="18"/>
  <c r="U54" i="18"/>
  <c r="P40" i="18"/>
  <c r="J72" i="18"/>
  <c r="K43" i="18"/>
  <c r="P118" i="18"/>
  <c r="N104" i="18"/>
  <c r="T43" i="18"/>
  <c r="N118" i="18"/>
  <c r="O103" i="18"/>
  <c r="N70" i="18"/>
  <c r="U56" i="18"/>
  <c r="N119" i="18"/>
  <c r="N103" i="18"/>
  <c r="O101" i="18"/>
  <c r="N101" i="18"/>
  <c r="U70" i="18"/>
  <c r="P86" i="18"/>
  <c r="J40" i="18"/>
  <c r="T40" i="18"/>
  <c r="O69" i="18"/>
  <c r="T41" i="18"/>
  <c r="N73" i="18"/>
  <c r="Q119" i="18"/>
  <c r="O58" i="18"/>
  <c r="U87" i="18"/>
  <c r="N69" i="18"/>
  <c r="O54" i="18"/>
  <c r="J70" i="18"/>
  <c r="J39" i="18"/>
  <c r="K103" i="18"/>
  <c r="J71" i="18"/>
  <c r="J73" i="18"/>
  <c r="U57" i="18"/>
  <c r="S87" i="18"/>
  <c r="Q54" i="18"/>
  <c r="C374" i="5"/>
  <c r="B373" i="5"/>
  <c r="C436" i="5"/>
  <c r="B435" i="5"/>
  <c r="C452" i="5"/>
  <c r="B451" i="5"/>
  <c r="J85" i="18"/>
  <c r="O73" i="18"/>
  <c r="R89" i="18"/>
  <c r="P117" i="18"/>
  <c r="P56" i="18"/>
  <c r="Q39" i="18"/>
  <c r="K57" i="18"/>
  <c r="T120" i="18"/>
  <c r="K72" i="18"/>
  <c r="U72" i="18"/>
  <c r="R85" i="18"/>
  <c r="O72" i="18"/>
  <c r="R87" i="18"/>
  <c r="P120" i="18"/>
  <c r="O105" i="18"/>
  <c r="S43" i="18"/>
  <c r="Q56" i="18"/>
  <c r="N42" i="18"/>
  <c r="Q102" i="18"/>
  <c r="S121" i="18"/>
  <c r="M72" i="18"/>
  <c r="P85" i="18"/>
  <c r="U71" i="18"/>
  <c r="P89" i="18"/>
  <c r="L87" i="18"/>
  <c r="R103" i="18"/>
  <c r="K85" i="18"/>
  <c r="P121" i="18"/>
  <c r="T58" i="18"/>
  <c r="O121" i="18"/>
  <c r="Q58" i="18"/>
  <c r="U73" i="18"/>
  <c r="K41" i="18"/>
  <c r="K55" i="18"/>
  <c r="Q41" i="18"/>
  <c r="R40" i="18"/>
  <c r="N120" i="18"/>
  <c r="P73" i="18"/>
  <c r="J105" i="18"/>
  <c r="K56" i="18"/>
  <c r="T56" i="18"/>
  <c r="C92" i="18"/>
  <c r="J102" i="18"/>
  <c r="O119" i="18"/>
  <c r="T55" i="18"/>
  <c r="K39" i="18"/>
  <c r="J101" i="18"/>
  <c r="K58" i="18"/>
  <c r="K40" i="18"/>
  <c r="Q103" i="18"/>
  <c r="M69" i="18"/>
  <c r="S89" i="18"/>
  <c r="Q40" i="18"/>
  <c r="O118" i="18"/>
  <c r="Q105" i="18"/>
  <c r="S70" i="18"/>
  <c r="O117" i="18"/>
  <c r="Q42" i="18"/>
  <c r="N85" i="18"/>
  <c r="O120" i="18"/>
  <c r="R120" i="18"/>
  <c r="R104" i="18"/>
  <c r="S86" i="18"/>
  <c r="L118" i="18"/>
  <c r="K121" i="18"/>
  <c r="Q72" i="18"/>
  <c r="N117" i="18"/>
  <c r="P69" i="18"/>
  <c r="S88" i="18"/>
  <c r="Q73" i="18"/>
  <c r="K117" i="18"/>
  <c r="S102" i="18"/>
  <c r="J86" i="18"/>
  <c r="O104" i="18"/>
  <c r="S40" i="18"/>
  <c r="J87" i="18"/>
  <c r="U88" i="18"/>
  <c r="S104" i="18"/>
  <c r="O70" i="18"/>
  <c r="R88" i="18"/>
  <c r="R69" i="18"/>
  <c r="P103" i="18"/>
  <c r="L103" i="18"/>
  <c r="S103" i="18"/>
  <c r="Q69" i="18"/>
  <c r="L105" i="18"/>
  <c r="Q55" i="18"/>
  <c r="U89" i="18"/>
  <c r="R105" i="18"/>
  <c r="K69" i="18"/>
  <c r="R118" i="18"/>
  <c r="Q118" i="18"/>
  <c r="N88" i="18"/>
  <c r="M101" i="18"/>
  <c r="N54" i="18"/>
  <c r="Q117" i="18"/>
  <c r="Q89" i="18"/>
  <c r="M87" i="18"/>
  <c r="S69" i="18"/>
  <c r="P87" i="18"/>
  <c r="L89" i="18"/>
  <c r="K119" i="18"/>
  <c r="L88" i="18"/>
  <c r="T119" i="18"/>
  <c r="L101" i="18"/>
  <c r="L104" i="18"/>
  <c r="U85" i="18"/>
  <c r="L102" i="18"/>
  <c r="U86" i="18"/>
  <c r="T85" i="18"/>
  <c r="L70" i="18"/>
  <c r="T121" i="18"/>
  <c r="P119" i="18"/>
  <c r="T102" i="18"/>
  <c r="K88" i="18"/>
  <c r="J104" i="18"/>
  <c r="Q104" i="18"/>
  <c r="N89" i="18"/>
  <c r="S119" i="18"/>
  <c r="S120" i="18"/>
  <c r="S117" i="18"/>
  <c r="K73" i="18"/>
  <c r="K71" i="18"/>
  <c r="S101" i="18"/>
  <c r="Q88" i="18"/>
  <c r="S85" i="18"/>
  <c r="N56" i="18"/>
  <c r="K70" i="18"/>
  <c r="S72" i="18"/>
  <c r="N87" i="18"/>
  <c r="Q87" i="18"/>
  <c r="R117" i="18"/>
  <c r="R119" i="18"/>
  <c r="J89" i="18"/>
  <c r="S73" i="18"/>
  <c r="Q85" i="18"/>
  <c r="Q70" i="18"/>
  <c r="L86" i="18"/>
  <c r="U69" i="18"/>
  <c r="T118" i="18"/>
  <c r="R102" i="18"/>
  <c r="S118" i="18"/>
  <c r="M103" i="18"/>
  <c r="J88" i="18"/>
  <c r="T72" i="18"/>
  <c r="M117" i="18"/>
  <c r="T101" i="18"/>
  <c r="Q86" i="18"/>
  <c r="P71" i="18"/>
  <c r="Q57" i="18"/>
  <c r="R101" i="18"/>
  <c r="K87" i="18"/>
  <c r="S57" i="18"/>
  <c r="O57" i="18"/>
  <c r="P54" i="18"/>
  <c r="S105" i="18"/>
  <c r="S56" i="18"/>
  <c r="N71" i="18"/>
  <c r="O71" i="18"/>
  <c r="M71" i="18"/>
  <c r="M88" i="18"/>
  <c r="R121" i="18"/>
  <c r="M118" i="18"/>
  <c r="U103" i="18"/>
  <c r="L117" i="18"/>
  <c r="S54" i="18"/>
  <c r="M121" i="18"/>
  <c r="M119" i="18"/>
  <c r="L119" i="18"/>
  <c r="M120" i="18"/>
  <c r="S41" i="18"/>
  <c r="T103" i="18"/>
  <c r="U105" i="18"/>
  <c r="N86" i="18"/>
  <c r="S42" i="18"/>
  <c r="T71" i="18"/>
  <c r="T104" i="18"/>
  <c r="L121" i="18"/>
  <c r="T57" i="18"/>
  <c r="L85" i="18"/>
  <c r="K86" i="18"/>
  <c r="U101" i="18"/>
  <c r="R86" i="18"/>
  <c r="Q71" i="18"/>
  <c r="Q121" i="18"/>
  <c r="T105" i="18"/>
  <c r="P101" i="18"/>
  <c r="M85" i="18"/>
  <c r="M70" i="18"/>
  <c r="T117" i="18"/>
  <c r="T70" i="18"/>
  <c r="P70" i="18"/>
  <c r="K89" i="18"/>
  <c r="P88" i="18"/>
  <c r="O86" i="18"/>
  <c r="J41" i="18"/>
  <c r="L120" i="18"/>
  <c r="U104" i="18"/>
  <c r="S58" i="18"/>
  <c r="P58" i="18"/>
  <c r="P55" i="18"/>
  <c r="S39" i="18"/>
  <c r="T69" i="18"/>
  <c r="U102" i="18"/>
  <c r="S55" i="18"/>
  <c r="M73" i="18"/>
  <c r="P57" i="18"/>
  <c r="O85" i="18"/>
  <c r="M102" i="18"/>
  <c r="K105" i="18"/>
  <c r="T88" i="18"/>
  <c r="N58" i="18"/>
  <c r="P105" i="18"/>
  <c r="N39" i="18"/>
  <c r="S71" i="18"/>
  <c r="K102" i="18"/>
  <c r="M89" i="18"/>
  <c r="N55" i="18"/>
  <c r="P102" i="18"/>
  <c r="O87" i="18"/>
  <c r="M86" i="18"/>
  <c r="N40" i="18"/>
  <c r="K104" i="18"/>
  <c r="T87" i="18"/>
  <c r="N41" i="18"/>
  <c r="N57" i="18"/>
  <c r="P104" i="18"/>
  <c r="O89" i="18"/>
  <c r="K101" i="18"/>
  <c r="T89" i="18"/>
  <c r="T86" i="18"/>
  <c r="M105" i="18"/>
  <c r="L69" i="18"/>
  <c r="M104" i="18"/>
  <c r="L72" i="18"/>
  <c r="L71" i="18"/>
  <c r="M35" i="18"/>
  <c r="M36" i="18"/>
  <c r="M31" i="18"/>
  <c r="BP8" i="5"/>
  <c r="BP12" i="5" s="1"/>
  <c r="M33" i="18"/>
  <c r="E36" i="14"/>
  <c r="E40" i="14"/>
  <c r="M32" i="18"/>
  <c r="M34" i="18"/>
  <c r="E38" i="14"/>
  <c r="E39" i="14"/>
  <c r="E37" i="14"/>
  <c r="G28" i="14"/>
  <c r="G38" i="14" s="1"/>
  <c r="BO49" i="5"/>
  <c r="BO444" i="5"/>
  <c r="BO50" i="5"/>
  <c r="BO51" i="5"/>
  <c r="BO108" i="5"/>
  <c r="BO113" i="5" s="1"/>
  <c r="I28" i="14"/>
  <c r="I36" i="14" s="1"/>
  <c r="BO175" i="5"/>
  <c r="BO176" i="5" s="1"/>
  <c r="H38" i="14"/>
  <c r="BO132" i="5"/>
  <c r="BO135" i="5"/>
  <c r="BO136" i="5"/>
  <c r="J40" i="14"/>
  <c r="C31" i="14"/>
  <c r="H40" i="14"/>
  <c r="BO89" i="5"/>
  <c r="BO88" i="5"/>
  <c r="BO90" i="5"/>
  <c r="BO86" i="5"/>
  <c r="K39" i="14"/>
  <c r="R28" i="14"/>
  <c r="R36" i="14" s="1"/>
  <c r="BO247" i="5"/>
  <c r="BO252" i="5" s="1"/>
  <c r="K40" i="14"/>
  <c r="J36" i="14"/>
  <c r="BO446" i="5"/>
  <c r="C33" i="14"/>
  <c r="BO448" i="5"/>
  <c r="BO447" i="5"/>
  <c r="Q29" i="14"/>
  <c r="O33" i="14"/>
  <c r="N29" i="14"/>
  <c r="M29" i="14"/>
  <c r="P33" i="14"/>
  <c r="O29" i="14"/>
  <c r="L33" i="14"/>
  <c r="K31" i="14"/>
  <c r="K38" i="14" s="1"/>
  <c r="I31" i="14"/>
  <c r="BO134" i="5"/>
  <c r="Q28" i="14"/>
  <c r="Q38" i="14" s="1"/>
  <c r="BO427" i="5"/>
  <c r="BO428" i="5" s="1"/>
  <c r="P32" i="14"/>
  <c r="O28" i="14"/>
  <c r="O38" i="14" s="1"/>
  <c r="BO381" i="5"/>
  <c r="BO386" i="5" s="1"/>
  <c r="G30" i="14"/>
  <c r="BO87" i="5"/>
  <c r="F28" i="14"/>
  <c r="F37" i="14" s="1"/>
  <c r="BO55" i="5"/>
  <c r="BO117" i="5"/>
  <c r="BO121" i="5"/>
  <c r="BO119" i="5"/>
  <c r="BO118" i="5"/>
  <c r="J39" i="14"/>
  <c r="H36" i="14"/>
  <c r="P29" i="14"/>
  <c r="BO40" i="5"/>
  <c r="BO44" i="5"/>
  <c r="P28" i="14"/>
  <c r="P38" i="14" s="1"/>
  <c r="BO397" i="5"/>
  <c r="BO400" i="5" s="1"/>
  <c r="M28" i="14"/>
  <c r="M38" i="14" s="1"/>
  <c r="BO314" i="5"/>
  <c r="BO315" i="5" s="1"/>
  <c r="K30" i="14"/>
  <c r="K37" i="14" s="1"/>
  <c r="P30" i="14"/>
  <c r="BO195" i="5"/>
  <c r="BO193" i="5"/>
  <c r="BO192" i="5"/>
  <c r="BO191" i="5"/>
  <c r="BO101" i="5"/>
  <c r="BO103" i="5"/>
  <c r="BO105" i="5"/>
  <c r="BO102" i="5"/>
  <c r="BO42" i="5"/>
  <c r="H39" i="14"/>
  <c r="BO41" i="5"/>
  <c r="L32" i="14"/>
  <c r="D32" i="14"/>
  <c r="Q33" i="14"/>
  <c r="N33" i="14"/>
  <c r="M33" i="14"/>
  <c r="J31" i="14"/>
  <c r="J38" i="14" s="1"/>
  <c r="M30" i="14"/>
  <c r="N32" i="14"/>
  <c r="L28" i="14"/>
  <c r="L38" i="14" s="1"/>
  <c r="BO284" i="5"/>
  <c r="BO287" i="5" s="1"/>
  <c r="D28" i="14"/>
  <c r="D38" i="14" s="1"/>
  <c r="BO16" i="5"/>
  <c r="BO18" i="5" s="1"/>
  <c r="L30" i="14"/>
  <c r="K36" i="14"/>
  <c r="BO151" i="5"/>
  <c r="BO149" i="5"/>
  <c r="BO148" i="5"/>
  <c r="BO147" i="5"/>
  <c r="D30" i="14"/>
  <c r="L29" i="14"/>
  <c r="L34" i="18"/>
  <c r="Q32" i="14"/>
  <c r="BO431" i="5"/>
  <c r="O32" i="14"/>
  <c r="N28" i="14"/>
  <c r="N38" i="14" s="1"/>
  <c r="BO365" i="5"/>
  <c r="J30" i="14"/>
  <c r="J37" i="14" s="1"/>
  <c r="I30" i="14"/>
  <c r="BO133" i="5"/>
  <c r="H30" i="14"/>
  <c r="H37" i="14" s="1"/>
  <c r="BO110" i="5"/>
  <c r="BO109" i="5"/>
  <c r="BO111" i="5" l="1"/>
  <c r="BO385" i="5"/>
  <c r="C375" i="5"/>
  <c r="B374" i="5"/>
  <c r="C437" i="5"/>
  <c r="B436" i="5"/>
  <c r="B452" i="5"/>
  <c r="C453" i="5"/>
  <c r="BP10" i="5"/>
  <c r="BP11" i="5"/>
  <c r="M41" i="18"/>
  <c r="G39" i="14"/>
  <c r="G37" i="14"/>
  <c r="M42" i="18"/>
  <c r="M40" i="18"/>
  <c r="BP9" i="5"/>
  <c r="BP13" i="5"/>
  <c r="M39" i="18"/>
  <c r="M43" i="18"/>
  <c r="Q37" i="14"/>
  <c r="G36" i="14"/>
  <c r="G40" i="14"/>
  <c r="I38" i="14"/>
  <c r="I37" i="14"/>
  <c r="L36" i="18"/>
  <c r="BO112" i="5"/>
  <c r="O37" i="14"/>
  <c r="I39" i="14"/>
  <c r="I40" i="14"/>
  <c r="BO177" i="5"/>
  <c r="O39" i="14"/>
  <c r="BO178" i="5"/>
  <c r="BO316" i="5"/>
  <c r="BO319" i="5"/>
  <c r="BO179" i="5"/>
  <c r="BO180" i="5"/>
  <c r="Q40" i="14"/>
  <c r="R37" i="14"/>
  <c r="R40" i="14"/>
  <c r="Q39" i="14"/>
  <c r="R38" i="14"/>
  <c r="L36" i="14"/>
  <c r="L37" i="14"/>
  <c r="BO248" i="5"/>
  <c r="BO249" i="5"/>
  <c r="M39" i="14"/>
  <c r="BO250" i="5"/>
  <c r="BO251" i="5"/>
  <c r="R39" i="14"/>
  <c r="BO432" i="5"/>
  <c r="O36" i="14"/>
  <c r="BO20" i="5"/>
  <c r="BO399" i="5"/>
  <c r="Q36" i="14"/>
  <c r="BO285" i="5"/>
  <c r="D37" i="14"/>
  <c r="P37" i="14"/>
  <c r="BO401" i="5"/>
  <c r="N37" i="14"/>
  <c r="N39" i="14"/>
  <c r="N40" i="14"/>
  <c r="L35" i="18"/>
  <c r="C32" i="14"/>
  <c r="L39" i="14"/>
  <c r="BO398" i="5"/>
  <c r="F39" i="14"/>
  <c r="F36" i="14"/>
  <c r="F40" i="14"/>
  <c r="BO382" i="5"/>
  <c r="P36" i="14"/>
  <c r="M36" i="14"/>
  <c r="O40" i="14"/>
  <c r="D40" i="14"/>
  <c r="BO367" i="5"/>
  <c r="BO368" i="5"/>
  <c r="D36" i="14"/>
  <c r="L31" i="18"/>
  <c r="L41" i="18" s="1"/>
  <c r="C28" i="14"/>
  <c r="C38" i="14" s="1"/>
  <c r="BO8" i="5"/>
  <c r="BO9" i="5" s="1"/>
  <c r="M37" i="14"/>
  <c r="M40" i="14"/>
  <c r="D39" i="14"/>
  <c r="BO318" i="5"/>
  <c r="BO317" i="5"/>
  <c r="F38" i="14"/>
  <c r="P39" i="14"/>
  <c r="BO289" i="5"/>
  <c r="BO402" i="5"/>
  <c r="BO366" i="5"/>
  <c r="L33" i="18"/>
  <c r="C30" i="14"/>
  <c r="BO286" i="5"/>
  <c r="BO21" i="5"/>
  <c r="BO19" i="5"/>
  <c r="BO17" i="5"/>
  <c r="BO369" i="5"/>
  <c r="BO370" i="5"/>
  <c r="BO288" i="5"/>
  <c r="L32" i="18"/>
  <c r="C29" i="14"/>
  <c r="BO60" i="5"/>
  <c r="BO56" i="5"/>
  <c r="BO58" i="5"/>
  <c r="BO57" i="5"/>
  <c r="BO59" i="5"/>
  <c r="BO383" i="5"/>
  <c r="BO384" i="5"/>
  <c r="BO430" i="5"/>
  <c r="BO429" i="5"/>
  <c r="L40" i="14"/>
  <c r="P40" i="14"/>
  <c r="N36" i="14"/>
  <c r="C376" i="5" l="1"/>
  <c r="B375" i="5"/>
  <c r="B437" i="5"/>
  <c r="C438" i="5"/>
  <c r="B453" i="5"/>
  <c r="C454" i="5"/>
  <c r="L39" i="18"/>
  <c r="C40" i="14"/>
  <c r="C36" i="14"/>
  <c r="C37" i="14"/>
  <c r="L42" i="18"/>
  <c r="L43" i="18"/>
  <c r="L40" i="18"/>
  <c r="BO13" i="5"/>
  <c r="BO11" i="5"/>
  <c r="BO10" i="5"/>
  <c r="BO12" i="5"/>
  <c r="C39" i="14"/>
  <c r="C377" i="5" l="1"/>
  <c r="B376" i="5"/>
  <c r="C439" i="5"/>
  <c r="B438" i="5"/>
  <c r="B454" i="5"/>
  <c r="C455" i="5"/>
  <c r="C378" i="5" l="1"/>
  <c r="B377" i="5"/>
  <c r="B439" i="5"/>
  <c r="C440" i="5"/>
  <c r="C456" i="5"/>
  <c r="B455" i="5"/>
  <c r="C379" i="5" l="1"/>
  <c r="B379" i="5" s="1"/>
  <c r="B378" i="5"/>
  <c r="C441" i="5"/>
  <c r="B441" i="5" s="1"/>
  <c r="B440" i="5"/>
  <c r="B456" i="5"/>
  <c r="C457" i="5"/>
  <c r="B457" i="5" s="1"/>
</calcChain>
</file>

<file path=xl/sharedStrings.xml><?xml version="1.0" encoding="utf-8"?>
<sst xmlns="http://schemas.openxmlformats.org/spreadsheetml/2006/main" count="1694" uniqueCount="557">
  <si>
    <t>Cancelled Planned Operations</t>
  </si>
  <si>
    <t>Health Board / Hospital Name</t>
  </si>
  <si>
    <t xml:space="preserve">NHS SCOTLAND 
</t>
  </si>
  <si>
    <t>Total Number of scheduled elective operations in theatre system</t>
  </si>
  <si>
    <t>Total no of scheduled elective cancellations in  theatre systems</t>
  </si>
  <si>
    <t>Cancellation based on clinical reason by hospital</t>
  </si>
  <si>
    <t>Cancellation based on capacity or non-clinical reason by hospital</t>
  </si>
  <si>
    <t>Cancelled by Patient</t>
  </si>
  <si>
    <t>Other reason</t>
  </si>
  <si>
    <t xml:space="preserve">NHS Ayrshire &amp; Arran </t>
  </si>
  <si>
    <t>Hospital Level</t>
  </si>
  <si>
    <t>A111H</t>
  </si>
  <si>
    <t>University Hospital Crosshouse</t>
  </si>
  <si>
    <t>A210H</t>
  </si>
  <si>
    <t>University Hospital Ayr</t>
  </si>
  <si>
    <t xml:space="preserve">NHS Borders </t>
  </si>
  <si>
    <t>B120H</t>
  </si>
  <si>
    <t>Borders General Hospital</t>
  </si>
  <si>
    <t>NHS Dumfries &amp; Galloway</t>
  </si>
  <si>
    <t>Dumfries &amp; Galloway Royal Infirmary</t>
  </si>
  <si>
    <t>Y144H</t>
  </si>
  <si>
    <t>Galloway Community Hospital</t>
  </si>
  <si>
    <t>NHS Fife</t>
  </si>
  <si>
    <t>F704H</t>
  </si>
  <si>
    <t>Victoria Hospital</t>
  </si>
  <si>
    <t>F805H</t>
  </si>
  <si>
    <t>Queen Margaret Hospital</t>
  </si>
  <si>
    <t>NHS Forth Valley</t>
  </si>
  <si>
    <t>V102H</t>
  </si>
  <si>
    <t>Falkirk Community Hospital</t>
  </si>
  <si>
    <t>V217H</t>
  </si>
  <si>
    <t>Forth Valley Royal Hospital</t>
  </si>
  <si>
    <t xml:space="preserve">NHS Grampian </t>
  </si>
  <si>
    <t>N161H</t>
  </si>
  <si>
    <t>Aberdeen Maternity Hospital</t>
  </si>
  <si>
    <t>N101H</t>
  </si>
  <si>
    <t>Aberdeen Royal Infirmary</t>
  </si>
  <si>
    <t>N411H</t>
  </si>
  <si>
    <t>Dr Gray's Hospital</t>
  </si>
  <si>
    <t>N121H</t>
  </si>
  <si>
    <t>N102H</t>
  </si>
  <si>
    <t>Woodend General Hospital</t>
  </si>
  <si>
    <t xml:space="preserve">NHS Greater Glasgow &amp; Clyde </t>
  </si>
  <si>
    <t>C206H</t>
  </si>
  <si>
    <t>Vale of Leven General Hospital</t>
  </si>
  <si>
    <t>C313H</t>
  </si>
  <si>
    <t>Inverclyde Royal Hospital</t>
  </si>
  <si>
    <t>C418H</t>
  </si>
  <si>
    <t>Royal Alexandra Hospital</t>
  </si>
  <si>
    <t>G107H</t>
  </si>
  <si>
    <t>Glasgow Royal Infirmary</t>
  </si>
  <si>
    <t>G207H</t>
  </si>
  <si>
    <t>G306H</t>
  </si>
  <si>
    <t>G405H</t>
  </si>
  <si>
    <t>Queen Elizabeth University Hospital</t>
  </si>
  <si>
    <t>G513H</t>
  </si>
  <si>
    <t>G516H</t>
  </si>
  <si>
    <t xml:space="preserve">NHS Highland </t>
  </si>
  <si>
    <t>C121H</t>
  </si>
  <si>
    <t>Lorn &amp; Islands District General Hospital</t>
  </si>
  <si>
    <t>H103H</t>
  </si>
  <si>
    <t>Caithness General Hospital</t>
  </si>
  <si>
    <t>H202H</t>
  </si>
  <si>
    <t>Raigmore Hospital</t>
  </si>
  <si>
    <t>H212H</t>
  </si>
  <si>
    <t>Belford Hospital</t>
  </si>
  <si>
    <t xml:space="preserve">NHS Lanarkshire </t>
  </si>
  <si>
    <t>L302H</t>
  </si>
  <si>
    <t>Hairmyres Hospital</t>
  </si>
  <si>
    <t>L106H</t>
  </si>
  <si>
    <t>Monklands Hospital</t>
  </si>
  <si>
    <t>L308H</t>
  </si>
  <si>
    <t>Wishaw General Hospital</t>
  </si>
  <si>
    <t>NHS Lothian</t>
  </si>
  <si>
    <t>S316H</t>
  </si>
  <si>
    <t>Princess Alexandra Eye Pavilion</t>
  </si>
  <si>
    <t>S113H</t>
  </si>
  <si>
    <t>Roodlands General Hospital</t>
  </si>
  <si>
    <t>S225H</t>
  </si>
  <si>
    <t>Royal Hospital For Sick Children Edinburgh</t>
  </si>
  <si>
    <t>S314H</t>
  </si>
  <si>
    <t>Royal Infirmary Of Edinburgh</t>
  </si>
  <si>
    <t>S308H</t>
  </si>
  <si>
    <t>St John's Hospital At Howden</t>
  </si>
  <si>
    <t>S116H</t>
  </si>
  <si>
    <t>Western General Hospital</t>
  </si>
  <si>
    <t>NHS Orkney</t>
  </si>
  <si>
    <t>R101H</t>
  </si>
  <si>
    <t>Balfour Hospital</t>
  </si>
  <si>
    <t>NHS Shetland</t>
  </si>
  <si>
    <t xml:space="preserve"> </t>
  </si>
  <si>
    <t>Z102H</t>
  </si>
  <si>
    <t>Gilbert Bain Hospital</t>
  </si>
  <si>
    <t>NHS Tayside</t>
  </si>
  <si>
    <t>T101H</t>
  </si>
  <si>
    <t>Ninewells Hospital</t>
  </si>
  <si>
    <t>T202H</t>
  </si>
  <si>
    <t>Perth Royal Infirmary</t>
  </si>
  <si>
    <t>T312H</t>
  </si>
  <si>
    <t>Stracathro Hospital</t>
  </si>
  <si>
    <t>NHS Western Isles</t>
  </si>
  <si>
    <t>W107H</t>
  </si>
  <si>
    <t>Western Isles Hospital</t>
  </si>
  <si>
    <t>Golden Jubilee National Hospital</t>
  </si>
  <si>
    <t>D102H</t>
  </si>
  <si>
    <t>Click on cross in margin to expand for Hospital Level Data</t>
  </si>
  <si>
    <t>Notes</t>
  </si>
  <si>
    <t>NHS Grampian</t>
  </si>
  <si>
    <t>Figures do not include data that is not recorded on theatre system.</t>
  </si>
  <si>
    <t>Urology Ward Based Procedures</t>
  </si>
  <si>
    <t>There is no direct link between the data collected in patient administration system and the operating theatres system used in Orkney.</t>
  </si>
  <si>
    <t>This report has been prepared by comparing data from the two systems and inferring the values shown.</t>
  </si>
  <si>
    <t>Percent of total scheduled elective cancellations in theatre systems</t>
  </si>
  <si>
    <t>Cancellation based on clinical reason by hospital %</t>
  </si>
  <si>
    <t>Cancellation based on capacity or non-clinical reason by hospital %</t>
  </si>
  <si>
    <t>Cancelled by Patient %</t>
  </si>
  <si>
    <t>Other reason %</t>
  </si>
  <si>
    <t>NHS Board:</t>
  </si>
  <si>
    <t>NHS Scotland</t>
  </si>
  <si>
    <t>All Locations</t>
  </si>
  <si>
    <t>Total Number of scheduled elective cancellations in theatre systems</t>
  </si>
  <si>
    <t>NHS Ayrshire &amp; Arran</t>
  </si>
  <si>
    <t>NHS Borders</t>
  </si>
  <si>
    <t>NHS Greater Glasgow &amp; Clyde</t>
  </si>
  <si>
    <t>NHS Highland</t>
  </si>
  <si>
    <t>NHS Lanarkshire</t>
  </si>
  <si>
    <t>Royal Aberdeen Children's Hospital</t>
  </si>
  <si>
    <t>INFORMATION ON CANCELLATION GROUPINGS</t>
  </si>
  <si>
    <t>a</t>
  </si>
  <si>
    <t>Total number of scheduled elective operations in theatre system:</t>
  </si>
  <si>
    <t>The "Total no of scheduled elective operations in theatre systems" includes the Cancelled Operations, (i.e. so should incorporate the “Total no of scheduled elective cancellations in  theatre systems” figure).</t>
  </si>
  <si>
    <t>b</t>
  </si>
  <si>
    <t>Total number of scheduled elective cancellations in theatre system</t>
  </si>
  <si>
    <t>The number of cancellations on the day or working day prior to scheduled operation</t>
  </si>
  <si>
    <t>c</t>
  </si>
  <si>
    <t>Cancellation based on clinical reason by hospital i.e. the clinical reason pertaining to the patient, includes:</t>
  </si>
  <si>
    <t>Patient unwell e.g. high blood pressure, INR results not satisfactory, has a cold</t>
  </si>
  <si>
    <t>Patient not prepared for procedure correctly by hospital, patient did not follow pre op instructions</t>
  </si>
  <si>
    <t>d</t>
  </si>
  <si>
    <t>Cancellation based on capacity or non-clinical reason by hospital includes:</t>
  </si>
  <si>
    <t>No beds available, general ward, ICU, HDU</t>
  </si>
  <si>
    <t>Equipment not available, equipment dirty</t>
  </si>
  <si>
    <t>Theatre session overran therefore patient cancelled</t>
  </si>
  <si>
    <t>e</t>
  </si>
  <si>
    <t>Cancellation by patient includes:</t>
  </si>
  <si>
    <t>Patient decides not to go ahead with procedure</t>
  </si>
  <si>
    <t>Unable to attend</t>
  </si>
  <si>
    <t>Did not attend</t>
  </si>
  <si>
    <t>Patient did not attend pre-op</t>
  </si>
  <si>
    <t>f</t>
  </si>
  <si>
    <t>Other includes:</t>
  </si>
  <si>
    <t>Fire alarm prevents operation from taking place</t>
  </si>
  <si>
    <t>Weather prevented patient / staff travelling</t>
  </si>
  <si>
    <t>Patient transport did not arrive in time to bring patient to hospital</t>
  </si>
  <si>
    <t>Staff not available, staff are ill, not available due to an emergency operation taking clinical priority</t>
  </si>
  <si>
    <t>NHS ScotlandAll LocationsTotal Number of scheduled elective operations in theatre system</t>
  </si>
  <si>
    <t>NHS ScotlandAll LocationsTotal Number of scheduled elective cancellations in theatre systems</t>
  </si>
  <si>
    <t>NHS ScotlandAll LocationsCancellation based on clinical reason by hospital</t>
  </si>
  <si>
    <t>NHS ScotlandAll LocationsCancellation based on capacity or non-clinical reason by hospital</t>
  </si>
  <si>
    <t>NHS ScotlandAll LocationsCancelled by Patient</t>
  </si>
  <si>
    <t>NHS ScotlandAll LocationsOther reason</t>
  </si>
  <si>
    <t/>
  </si>
  <si>
    <t>NHS Ayrshire &amp; ArranAll LocationsTotal Number of scheduled elective operations in theatre system</t>
  </si>
  <si>
    <t>NHS Ayrshire &amp; ArranAll LocationsTotal Number of scheduled elective cancellations in theatre systems</t>
  </si>
  <si>
    <t>NHS Ayrshire &amp; ArranAll LocationsCancellation based on clinical reason by hospital</t>
  </si>
  <si>
    <t>NHS Ayrshire &amp; ArranAll LocationsCancellation based on capacity or non-clinical reason by hospital</t>
  </si>
  <si>
    <t>NHS Ayrshire &amp; ArranAll LocationsCancelled by Patient</t>
  </si>
  <si>
    <t>NHS Ayrshire &amp; ArranAll LocationsOther reason</t>
  </si>
  <si>
    <t>NHS Ayrshire &amp; ArranUniversity Hospital CrosshouseTotal Number of scheduled elective operations in theatre system</t>
  </si>
  <si>
    <t>NHS Ayrshire &amp; ArranUniversity Hospital CrosshouseTotal Number of scheduled elective cancellations in theatre systems</t>
  </si>
  <si>
    <t>NHS Ayrshire &amp; ArranUniversity Hospital CrosshouseCancellation based on clinical reason by hospital</t>
  </si>
  <si>
    <t>NHS Ayrshire &amp; ArranUniversity Hospital CrosshouseCancellation based on capacity or non-clinical reason by hospital</t>
  </si>
  <si>
    <t>NHS Ayrshire &amp; ArranUniversity Hospital CrosshouseCancelled by Patient</t>
  </si>
  <si>
    <t>NHS Ayrshire &amp; ArranUniversity Hospital CrosshouseOther reason</t>
  </si>
  <si>
    <t>NHS Ayrshire &amp; ArranUniversity Hospital AyrTotal Number of scheduled elective operations in theatre system</t>
  </si>
  <si>
    <t>NHS Ayrshire &amp; ArranUniversity Hospital AyrTotal Number of scheduled elective cancellations in theatre systems</t>
  </si>
  <si>
    <t>NHS Ayrshire &amp; ArranUniversity Hospital AyrCancellation based on clinical reason by hospital</t>
  </si>
  <si>
    <t>NHS Ayrshire &amp; ArranUniversity Hospital AyrCancellation based on capacity or non-clinical reason by hospital</t>
  </si>
  <si>
    <t>NHS Ayrshire &amp; ArranUniversity Hospital AyrCancelled by Patient</t>
  </si>
  <si>
    <t>NHS Ayrshire &amp; ArranUniversity Hospital AyrOther reason</t>
  </si>
  <si>
    <t>NHS BordersAll LocationsTotal Number of scheduled elective operations in theatre system</t>
  </si>
  <si>
    <t>NHS BordersAll LocationsTotal Number of scheduled elective cancellations in theatre systems</t>
  </si>
  <si>
    <t>NHS BordersAll LocationsCancellation based on clinical reason by hospital</t>
  </si>
  <si>
    <t>NHS BordersAll LocationsCancellation based on capacity or non-clinical reason by hospital</t>
  </si>
  <si>
    <t>NHS BordersAll LocationsCancelled by Patient</t>
  </si>
  <si>
    <t>NHS BordersAll LocationsOther reason</t>
  </si>
  <si>
    <t>NHS BordersBorders General HospitalTotal Number of scheduled elective operations in theatre system</t>
  </si>
  <si>
    <t>NHS BordersBorders General HospitalTotal Number of scheduled elective cancellations in theatre systems</t>
  </si>
  <si>
    <t>NHS BordersBorders General HospitalCancellation based on clinical reason by hospital</t>
  </si>
  <si>
    <t>NHS BordersBorders General HospitalCancellation based on capacity or non-clinical reason by hospital</t>
  </si>
  <si>
    <t>NHS BordersBorders General HospitalCancelled by Patient</t>
  </si>
  <si>
    <t>NHS BordersBorders General HospitalOther reason</t>
  </si>
  <si>
    <t>NHS Dumfries &amp; GallowayAll LocationsTotal Number of scheduled elective operations in theatre system</t>
  </si>
  <si>
    <t>NHS Dumfries &amp; GallowayAll LocationsTotal Number of scheduled elective cancellations in theatre systems</t>
  </si>
  <si>
    <t>NHS Dumfries &amp; GallowayAll LocationsCancellation based on clinical reason by hospital</t>
  </si>
  <si>
    <t>NHS Dumfries &amp; GallowayAll LocationsCancellation based on capacity or non-clinical reason by hospital</t>
  </si>
  <si>
    <t>NHS Dumfries &amp; GallowayAll LocationsCancelled by Patient</t>
  </si>
  <si>
    <t>NHS Dumfries &amp; GallowayAll LocationsOther reason</t>
  </si>
  <si>
    <t>NHS Dumfries &amp; GallowayDumfries &amp; Galloway Royal InfirmaryTotal Number of scheduled elective operations in theatre system</t>
  </si>
  <si>
    <t>NHS Dumfries &amp; GallowayDumfries &amp; Galloway Royal InfirmaryTotal Number of scheduled elective cancellations in theatre systems</t>
  </si>
  <si>
    <t>NHS Dumfries &amp; GallowayDumfries &amp; Galloway Royal InfirmaryCancellation based on clinical reason by hospital</t>
  </si>
  <si>
    <t>NHS Dumfries &amp; GallowayDumfries &amp; Galloway Royal InfirmaryCancellation based on capacity or non-clinical reason by hospital</t>
  </si>
  <si>
    <t>NHS Dumfries &amp; GallowayDumfries &amp; Galloway Royal InfirmaryCancelled by Patient</t>
  </si>
  <si>
    <t>NHS Dumfries &amp; GallowayDumfries &amp; Galloway Royal InfirmaryOther reason</t>
  </si>
  <si>
    <t>NHS Dumfries &amp; GallowayGalloway Community HospitalTotal Number of scheduled elective operations in theatre system</t>
  </si>
  <si>
    <t>NHS Dumfries &amp; GallowayGalloway Community HospitalTotal Number of scheduled elective cancellations in theatre systems</t>
  </si>
  <si>
    <t>NHS Dumfries &amp; GallowayGalloway Community HospitalCancellation based on clinical reason by hospital</t>
  </si>
  <si>
    <t>NHS Dumfries &amp; GallowayGalloway Community HospitalCancellation based on capacity or non-clinical reason by hospital</t>
  </si>
  <si>
    <t>NHS Dumfries &amp; GallowayGalloway Community HospitalCancelled by Patient</t>
  </si>
  <si>
    <t>NHS Dumfries &amp; GallowayGalloway Community HospitalOther reason</t>
  </si>
  <si>
    <t>NHS FifeAll LocationsTotal Number of scheduled elective operations in theatre system</t>
  </si>
  <si>
    <t>NHS FifeAll LocationsTotal Number of scheduled elective cancellations in theatre systems</t>
  </si>
  <si>
    <t>NHS FifeAll LocationsCancellation based on clinical reason by hospital</t>
  </si>
  <si>
    <t>NHS FifeAll LocationsCancellation based on capacity or non-clinical reason by hospital</t>
  </si>
  <si>
    <t>NHS FifeAll LocationsCancelled by Patient</t>
  </si>
  <si>
    <t>NHS FifeAll LocationsOther reason</t>
  </si>
  <si>
    <t>NHS FifeVictoria HospitalTotal Number of scheduled elective operations in theatre system</t>
  </si>
  <si>
    <t>NHS FifeVictoria HospitalTotal Number of scheduled elective cancellations in theatre systems</t>
  </si>
  <si>
    <t>NHS FifeVictoria HospitalCancellation based on clinical reason by hospital</t>
  </si>
  <si>
    <t>NHS FifeVictoria HospitalCancellation based on capacity or non-clinical reason by hospital</t>
  </si>
  <si>
    <t>NHS FifeVictoria HospitalCancelled by Patient</t>
  </si>
  <si>
    <t>NHS FifeVictoria HospitalOther reason</t>
  </si>
  <si>
    <t>NHS FifeQueen Margaret HospitalTotal Number of scheduled elective operations in theatre system</t>
  </si>
  <si>
    <t>NHS FifeQueen Margaret HospitalTotal Number of scheduled elective cancellations in theatre systems</t>
  </si>
  <si>
    <t>NHS FifeQueen Margaret HospitalCancellation based on clinical reason by hospital</t>
  </si>
  <si>
    <t>NHS FifeQueen Margaret HospitalCancellation based on capacity or non-clinical reason by hospital</t>
  </si>
  <si>
    <t>NHS FifeQueen Margaret HospitalCancelled by Patient</t>
  </si>
  <si>
    <t>NHS FifeQueen Margaret HospitalOther reason</t>
  </si>
  <si>
    <t>NHS Forth ValleyAll LocationsTotal Number of scheduled elective operations in theatre system</t>
  </si>
  <si>
    <t>NHS Forth ValleyAll LocationsTotal Number of scheduled elective cancellations in theatre systems</t>
  </si>
  <si>
    <t>NHS Forth ValleyAll LocationsCancellation based on clinical reason by hospital</t>
  </si>
  <si>
    <t>NHS Forth ValleyAll LocationsCancellation based on capacity or non-clinical reason by hospital</t>
  </si>
  <si>
    <t>NHS Forth ValleyAll LocationsCancelled by Patient</t>
  </si>
  <si>
    <t>NHS Forth ValleyAll LocationsOther reason</t>
  </si>
  <si>
    <t>NHS Forth ValleyFalkirk Community HospitalTotal Number of scheduled elective operations in theatre system</t>
  </si>
  <si>
    <t>NHS Forth ValleyFalkirk Community HospitalTotal Number of scheduled elective cancellations in theatre systems</t>
  </si>
  <si>
    <t>NHS Forth ValleyFalkirk Community HospitalCancellation based on clinical reason by hospital</t>
  </si>
  <si>
    <t>NHS Forth ValleyFalkirk Community HospitalCancellation based on capacity or non-clinical reason by hospital</t>
  </si>
  <si>
    <t>NHS Forth ValleyFalkirk Community HospitalCancelled by Patient</t>
  </si>
  <si>
    <t>NHS Forth ValleyFalkirk Community HospitalOther reason</t>
  </si>
  <si>
    <t>NHS Forth ValleyForth Valley Royal HospitalTotal Number of scheduled elective operations in theatre system</t>
  </si>
  <si>
    <t>NHS Forth ValleyForth Valley Royal HospitalTotal Number of scheduled elective cancellations in theatre systems</t>
  </si>
  <si>
    <t>NHS Forth ValleyForth Valley Royal HospitalCancellation based on clinical reason by hospital</t>
  </si>
  <si>
    <t>NHS Forth ValleyForth Valley Royal HospitalCancellation based on capacity or non-clinical reason by hospital</t>
  </si>
  <si>
    <t>NHS Forth ValleyForth Valley Royal HospitalCancelled by Patient</t>
  </si>
  <si>
    <t>NHS Forth ValleyForth Valley Royal HospitalOther reason</t>
  </si>
  <si>
    <t>NHS GrampianAll LocationsTotal Number of scheduled elective operations in theatre system</t>
  </si>
  <si>
    <t>NHS GrampianAll LocationsTotal Number of scheduled elective cancellations in theatre systems</t>
  </si>
  <si>
    <t>NHS GrampianAll LocationsCancellation based on clinical reason by hospital</t>
  </si>
  <si>
    <t>NHS GrampianAll LocationsCancellation based on capacity or non-clinical reason by hospital</t>
  </si>
  <si>
    <t>NHS GrampianAll LocationsCancelled by Patient</t>
  </si>
  <si>
    <t>NHS GrampianAberdeen Maternity HospitalTotal Number of scheduled elective operations in theatre system</t>
  </si>
  <si>
    <t>NHS GrampianAberdeen Maternity HospitalTotal Number of scheduled elective cancellations in theatre systems</t>
  </si>
  <si>
    <t>NHS GrampianAberdeen Maternity HospitalCancellation based on clinical reason by hospital</t>
  </si>
  <si>
    <t>NHS GrampianAberdeen Maternity HospitalCancellation based on capacity or non-clinical reason by hospital</t>
  </si>
  <si>
    <t>NHS GrampianAberdeen Maternity HospitalCancelled by Patient</t>
  </si>
  <si>
    <t>NHS GrampianAberdeen Maternity HospitalOther reason</t>
  </si>
  <si>
    <t>NHS GrampianAberdeen Royal InfirmaryTotal Number of scheduled elective operations in theatre system</t>
  </si>
  <si>
    <t>NHS GrampianAberdeen Royal InfirmaryTotal Number of scheduled elective cancellations in theatre systems</t>
  </si>
  <si>
    <t>NHS GrampianAberdeen Royal InfirmaryCancellation based on clinical reason by hospital</t>
  </si>
  <si>
    <t>NHS GrampianAberdeen Royal InfirmaryCancellation based on capacity or non-clinical reason by hospital</t>
  </si>
  <si>
    <t>NHS GrampianAberdeen Royal InfirmaryCancelled by Patient</t>
  </si>
  <si>
    <t>NHS GrampianAberdeen Royal InfirmaryOther reason</t>
  </si>
  <si>
    <t>NHS GrampianDr Gray's HospitalTotal Number of scheduled elective operations in theatre system</t>
  </si>
  <si>
    <t>NHS GrampianDr Gray's HospitalTotal Number of scheduled elective cancellations in theatre systems</t>
  </si>
  <si>
    <t>NHS GrampianDr Gray's HospitalCancellation based on clinical reason by hospital</t>
  </si>
  <si>
    <t>NHS GrampianDr Gray's HospitalCancellation based on capacity or non-clinical reason by hospital</t>
  </si>
  <si>
    <t>NHS GrampianDr Gray's HospitalCancelled by Patient</t>
  </si>
  <si>
    <t>NHS GrampianDr Gray's HospitalOther reason</t>
  </si>
  <si>
    <t>NHS GrampianRoyal Aberdeen Children'S HospitalTotal Number of scheduled elective operations in theatre system</t>
  </si>
  <si>
    <t>NHS GrampianRoyal Aberdeen Children'S HospitalTotal Number of scheduled elective cancellations in theatre systems</t>
  </si>
  <si>
    <t>NHS GrampianRoyal Aberdeen Children'S HospitalCancellation based on clinical reason by hospital</t>
  </si>
  <si>
    <t>NHS GrampianRoyal Aberdeen Children'S HospitalCancellation based on capacity or non-clinical reason by hospital</t>
  </si>
  <si>
    <t>NHS GrampianRoyal Aberdeen Children'S HospitalCancelled by Patient</t>
  </si>
  <si>
    <t>NHS GrampianRoyal Aberdeen Children'S HospitalOther reason</t>
  </si>
  <si>
    <t>NHS GrampianWoodend General HospitalTotal Number of scheduled elective operations in theatre system</t>
  </si>
  <si>
    <t>NHS GrampianWoodend General HospitalTotal Number of scheduled elective cancellations in theatre systems</t>
  </si>
  <si>
    <t>NHS GrampianWoodend General HospitalCancellation based on clinical reason by hospital</t>
  </si>
  <si>
    <t>NHS GrampianWoodend General HospitalCancellation based on capacity or non-clinical reason by hospital</t>
  </si>
  <si>
    <t>NHS GrampianWoodend General HospitalCancelled by Patient</t>
  </si>
  <si>
    <t>NHS GrampianWoodend General HospitalOther reason</t>
  </si>
  <si>
    <t>NHS Greater Glasgow &amp; ClydeAll LocationsTotal Number of scheduled elective operations in theatre system</t>
  </si>
  <si>
    <t>NHS Greater Glasgow &amp; ClydeAll LocationsTotal Number of scheduled elective cancellations in theatre systems</t>
  </si>
  <si>
    <t>NHS Greater Glasgow &amp; ClydeAll LocationsCancellation based on clinical reason by hospital</t>
  </si>
  <si>
    <t>NHS Greater Glasgow &amp; ClydeAll LocationsCancellation based on capacity or non-clinical reason by hospital</t>
  </si>
  <si>
    <t>NHS Greater Glasgow &amp; ClydeAll LocationsCancelled by Patient</t>
  </si>
  <si>
    <t>NHS Greater Glasgow &amp; ClydeAll LocationsOther reason</t>
  </si>
  <si>
    <t>NHS Greater Glasgow &amp; ClydeVale of Leven General HospitalTotal Number of scheduled elective operations in theatre system</t>
  </si>
  <si>
    <t>NHS Greater Glasgow &amp; ClydeVale of Leven General HospitalTotal Number of scheduled elective cancellations in theatre systems</t>
  </si>
  <si>
    <t>NHS Greater Glasgow &amp; ClydeVale of Leven General HospitalCancellation based on clinical reason by hospital</t>
  </si>
  <si>
    <t>NHS Greater Glasgow &amp; ClydeVale of Leven General HospitalCancellation based on capacity or non-clinical reason by hospital</t>
  </si>
  <si>
    <t>NHS Greater Glasgow &amp; ClydeVale of Leven General HospitalCancelled by Patient</t>
  </si>
  <si>
    <t>NHS Greater Glasgow &amp; ClydeVale of Leven General HospitalOther reason</t>
  </si>
  <si>
    <t>NHS Greater Glasgow &amp; ClydeInverclyde Royal HospitalTotal Number of scheduled elective operations in theatre system</t>
  </si>
  <si>
    <t>NHS Greater Glasgow &amp; ClydeInverclyde Royal HospitalTotal Number of scheduled elective cancellations in theatre systems</t>
  </si>
  <si>
    <t>NHS Greater Glasgow &amp; ClydeInverclyde Royal HospitalCancellation based on clinical reason by hospital</t>
  </si>
  <si>
    <t>NHS Greater Glasgow &amp; ClydeInverclyde Royal HospitalCancellation based on capacity or non-clinical reason by hospital</t>
  </si>
  <si>
    <t>NHS Greater Glasgow &amp; ClydeInverclyde Royal HospitalCancelled by Patient</t>
  </si>
  <si>
    <t>NHS Greater Glasgow &amp; ClydeInverclyde Royal HospitalOther reason</t>
  </si>
  <si>
    <t>NHS Greater Glasgow &amp; ClydeRoyal Alexandra HospitalTotal Number of scheduled elective operations in theatre system</t>
  </si>
  <si>
    <t>NHS Greater Glasgow &amp; ClydeRoyal Alexandra HospitalTotal Number of scheduled elective cancellations in theatre systems</t>
  </si>
  <si>
    <t>NHS Greater Glasgow &amp; ClydeRoyal Alexandra HospitalCancellation based on clinical reason by hospital</t>
  </si>
  <si>
    <t>NHS Greater Glasgow &amp; ClydeRoyal Alexandra HospitalCancellation based on capacity or non-clinical reason by hospital</t>
  </si>
  <si>
    <t>NHS Greater Glasgow &amp; ClydeRoyal Alexandra HospitalCancelled by Patient</t>
  </si>
  <si>
    <t>NHS Greater Glasgow &amp; ClydeRoyal Alexandra HospitalOther reason</t>
  </si>
  <si>
    <t>NHS Greater Glasgow &amp; ClydeGlasgow Royal InfirmaryTotal Number of scheduled elective operations in theatre system</t>
  </si>
  <si>
    <t>NHS Greater Glasgow &amp; ClydeGlasgow Royal InfirmaryTotal Number of scheduled elective cancellations in theatre systems</t>
  </si>
  <si>
    <t>NHS Greater Glasgow &amp; ClydeGlasgow Royal InfirmaryCancellation based on clinical reason by hospital</t>
  </si>
  <si>
    <t>NHS Greater Glasgow &amp; ClydeGlasgow Royal InfirmaryCancellation based on capacity or non-clinical reason by hospital</t>
  </si>
  <si>
    <t>NHS Greater Glasgow &amp; ClydeGlasgow Royal InfirmaryCancelled by Patient</t>
  </si>
  <si>
    <t>NHS Greater Glasgow &amp; ClydeGlasgow Royal InfirmaryOther reason</t>
  </si>
  <si>
    <t>NHS Greater Glasgow &amp; ClydeQueen Elizabeth University HospitalTotal Number of scheduled elective operations in theatre system</t>
  </si>
  <si>
    <t>NHS Greater Glasgow &amp; ClydeQueen Elizabeth University HospitalTotal Number of scheduled elective cancellations in theatre systems</t>
  </si>
  <si>
    <t>NHS Greater Glasgow &amp; ClydeQueen Elizabeth University HospitalCancellation based on clinical reason by hospital</t>
  </si>
  <si>
    <t>NHS Greater Glasgow &amp; ClydeQueen Elizabeth University HospitalCancellation based on capacity or non-clinical reason by hospital</t>
  </si>
  <si>
    <t>NHS Greater Glasgow &amp; ClydeQueen Elizabeth University HospitalCancelled by Patient</t>
  </si>
  <si>
    <t>NHS Greater Glasgow &amp; ClydeQueen Elizabeth University HospitalOther reason</t>
  </si>
  <si>
    <t>NHS HighlandAll LocationsTotal Number of scheduled elective operations in theatre system</t>
  </si>
  <si>
    <t>NHS HighlandAll LocationsTotal Number of scheduled elective cancellations in theatre systems</t>
  </si>
  <si>
    <t>NHS HighlandAll LocationsCancellation based on clinical reason by hospital</t>
  </si>
  <si>
    <t>NHS HighlandAll LocationsCancellation based on capacity or non-clinical reason by hospital</t>
  </si>
  <si>
    <t>NHS HighlandAll LocationsCancelled by Patient</t>
  </si>
  <si>
    <t>NHS HighlandAll LocationsOther reason</t>
  </si>
  <si>
    <t>NHS HighlandLorn &amp; Islands District General HospitalTotal Number of scheduled elective operations in theatre system</t>
  </si>
  <si>
    <t>NHS HighlandLorn &amp; Islands District General HospitalTotal Number of scheduled elective cancellations in theatre systems</t>
  </si>
  <si>
    <t>NHS HighlandLorn &amp; Islands District General HospitalCancellation based on clinical reason by hospital</t>
  </si>
  <si>
    <t>NHS HighlandLorn &amp; Islands District General HospitalCancellation based on capacity or non-clinical reason by hospital</t>
  </si>
  <si>
    <t>NHS HighlandLorn &amp; Islands District General HospitalCancelled by Patient</t>
  </si>
  <si>
    <t>NHS HighlandLorn &amp; Islands District General HospitalOther reason</t>
  </si>
  <si>
    <t>NHS HighlandCaithness General HospitalTotal Number of scheduled elective operations in theatre system</t>
  </si>
  <si>
    <t>NHS HighlandCaithness General HospitalTotal Number of scheduled elective cancellations in theatre systems</t>
  </si>
  <si>
    <t>NHS HighlandCaithness General HospitalCancellation based on clinical reason by hospital</t>
  </si>
  <si>
    <t>NHS HighlandCaithness General HospitalCancellation based on capacity or non-clinical reason by hospital</t>
  </si>
  <si>
    <t>NHS HighlandCaithness General HospitalCancelled by Patient</t>
  </si>
  <si>
    <t>NHS HighlandCaithness General HospitalOther reason</t>
  </si>
  <si>
    <t>NHS HighlandRaigmore HospitalTotal Number of scheduled elective operations in theatre system</t>
  </si>
  <si>
    <t>NHS HighlandRaigmore HospitalTotal Number of scheduled elective cancellations in theatre systems</t>
  </si>
  <si>
    <t>NHS HighlandRaigmore HospitalCancellation based on clinical reason by hospital</t>
  </si>
  <si>
    <t>NHS HighlandRaigmore HospitalCancellation based on capacity or non-clinical reason by hospital</t>
  </si>
  <si>
    <t>NHS HighlandRaigmore HospitalCancelled by Patient</t>
  </si>
  <si>
    <t>NHS HighlandRaigmore HospitalOther reason</t>
  </si>
  <si>
    <t>NHS HighlandBelford HospitalTotal Number of scheduled elective operations in theatre system</t>
  </si>
  <si>
    <t>NHS HighlandBelford HospitalTotal Number of scheduled elective cancellations in theatre systems</t>
  </si>
  <si>
    <t>NHS HighlandBelford HospitalCancellation based on clinical reason by hospital</t>
  </si>
  <si>
    <t>NHS HighlandBelford HospitalCancellation based on capacity or non-clinical reason by hospital</t>
  </si>
  <si>
    <t>NHS HighlandBelford HospitalCancelled by Patient</t>
  </si>
  <si>
    <t>NHS HighlandBelford HospitalOther reason</t>
  </si>
  <si>
    <t>NHS LanarkshireAll LocationsTotal Number of scheduled elective operations in theatre system</t>
  </si>
  <si>
    <t>NHS LanarkshireAll LocationsTotal Number of scheduled elective cancellations in theatre systems</t>
  </si>
  <si>
    <t>NHS LanarkshireAll LocationsCancellation based on clinical reason by hospital</t>
  </si>
  <si>
    <t>NHS LanarkshireAll LocationsCancellation based on capacity or non-clinical reason by hospital</t>
  </si>
  <si>
    <t>NHS LanarkshireAll LocationsCancelled by Patient</t>
  </si>
  <si>
    <t>NHS LanarkshireAll LocationsOther reason</t>
  </si>
  <si>
    <t>NHS LanarkshireHairmyres HospitalTotal Number of scheduled elective operations in theatre system</t>
  </si>
  <si>
    <t>NHS LanarkshireHairmyres HospitalTotal Number of scheduled elective cancellations in theatre systems</t>
  </si>
  <si>
    <t>NHS LanarkshireHairmyres HospitalCancellation based on clinical reason by hospital</t>
  </si>
  <si>
    <t>NHS LanarkshireHairmyres HospitalCancellation based on capacity or non-clinical reason by hospital</t>
  </si>
  <si>
    <t>NHS LanarkshireHairmyres HospitalCancelled by Patient</t>
  </si>
  <si>
    <t>NHS LanarkshireHairmyres HospitalOther reason</t>
  </si>
  <si>
    <t>NHS LanarkshireMonklands HospitalTotal Number of scheduled elective operations in theatre system</t>
  </si>
  <si>
    <t>NHS LanarkshireMonklands HospitalTotal Number of scheduled elective cancellations in theatre systems</t>
  </si>
  <si>
    <t>NHS LanarkshireMonklands HospitalCancellation based on clinical reason by hospital</t>
  </si>
  <si>
    <t>NHS LanarkshireMonklands HospitalCancellation based on capacity or non-clinical reason by hospital</t>
  </si>
  <si>
    <t>NHS LanarkshireMonklands HospitalCancelled by Patient</t>
  </si>
  <si>
    <t>NHS LanarkshireMonklands HospitalOther reason</t>
  </si>
  <si>
    <t>NHS LanarkshireWishaw General HospitalTotal Number of scheduled elective operations in theatre system</t>
  </si>
  <si>
    <t>NHS LanarkshireWishaw General HospitalTotal Number of scheduled elective cancellations in theatre systems</t>
  </si>
  <si>
    <t>NHS LanarkshireWishaw General HospitalCancellation based on clinical reason by hospital</t>
  </si>
  <si>
    <t>NHS LanarkshireWishaw General HospitalCancellation based on capacity or non-clinical reason by hospital</t>
  </si>
  <si>
    <t>NHS LanarkshireWishaw General HospitalCancelled by Patient</t>
  </si>
  <si>
    <t>NHS LanarkshireWishaw General HospitalOther reason</t>
  </si>
  <si>
    <t>NHS LothianAll LocationsTotal Number of scheduled elective operations in theatre system</t>
  </si>
  <si>
    <t>NHS LothianAll LocationsTotal Number of scheduled elective cancellations in theatre systems</t>
  </si>
  <si>
    <t>NHS LothianAll LocationsCancellation based on clinical reason by hospital</t>
  </si>
  <si>
    <t>NHS LothianAll LocationsCancellation based on capacity or non-clinical reason by hospital</t>
  </si>
  <si>
    <t>NHS LothianAll LocationsCancelled by Patient</t>
  </si>
  <si>
    <t>NHS LothianAll LocationsOther reason</t>
  </si>
  <si>
    <t>NHS LothianPrincess Alexandra Eye PavilionTotal Number of scheduled elective operations in theatre system</t>
  </si>
  <si>
    <t>NHS LothianPrincess Alexandra Eye PavilionTotal Number of scheduled elective cancellations in theatre systems</t>
  </si>
  <si>
    <t>NHS LothianPrincess Alexandra Eye PavilionCancellation based on clinical reason by hospital</t>
  </si>
  <si>
    <t>NHS LothianPrincess Alexandra Eye PavilionCancellation based on capacity or non-clinical reason by hospital</t>
  </si>
  <si>
    <t>NHS LothianPrincess Alexandra Eye PavilionCancelled by Patient</t>
  </si>
  <si>
    <t>NHS LothianPrincess Alexandra Eye PavilionOther reason</t>
  </si>
  <si>
    <t>NHS LothianRoodlands General HospitalTotal Number of scheduled elective operations in theatre system</t>
  </si>
  <si>
    <t>NHS LothianRoodlands General HospitalTotal Number of scheduled elective cancellations in theatre systems</t>
  </si>
  <si>
    <t>NHS LothianRoodlands General HospitalCancellation based on clinical reason by hospital</t>
  </si>
  <si>
    <t>NHS LothianRoodlands General HospitalCancellation based on capacity or non-clinical reason by hospital</t>
  </si>
  <si>
    <t>NHS LothianRoodlands General HospitalCancelled by Patient</t>
  </si>
  <si>
    <t>NHS LothianRoodlands General HospitalOther reason</t>
  </si>
  <si>
    <t>NHS LothianRoyal Hospital For Sick Children EdinburghTotal Number of scheduled elective operations in theatre system</t>
  </si>
  <si>
    <t>NHS LothianRoyal Hospital For Sick Children EdinburghTotal Number of scheduled elective cancellations in theatre systems</t>
  </si>
  <si>
    <t>NHS LothianRoyal Hospital For Sick Children EdinburghCancellation based on clinical reason by hospital</t>
  </si>
  <si>
    <t>NHS LothianRoyal Hospital For Sick Children EdinburghCancellation based on capacity or non-clinical reason by hospital</t>
  </si>
  <si>
    <t>NHS LothianRoyal Hospital For Sick Children EdinburghCancelled by Patient</t>
  </si>
  <si>
    <t>NHS LothianRoyal Hospital For Sick Children EdinburghOther reason</t>
  </si>
  <si>
    <t>NHS LothianRoyal Infirmary Of EdinburghTotal Number of scheduled elective operations in theatre system</t>
  </si>
  <si>
    <t>NHS LothianRoyal Infirmary Of EdinburghTotal Number of scheduled elective cancellations in theatre systems</t>
  </si>
  <si>
    <t>NHS LothianRoyal Infirmary Of EdinburghCancellation based on clinical reason by hospital</t>
  </si>
  <si>
    <t>NHS LothianRoyal Infirmary Of EdinburghCancellation based on capacity or non-clinical reason by hospital</t>
  </si>
  <si>
    <t>NHS LothianRoyal Infirmary Of EdinburghCancelled by Patient</t>
  </si>
  <si>
    <t>NHS LothianRoyal Infirmary Of EdinburghOther reason</t>
  </si>
  <si>
    <t>NHS LothianSt John's Hospital At HowdenTotal Number of scheduled elective operations in theatre system</t>
  </si>
  <si>
    <t>NHS LothianSt John's Hospital At HowdenTotal Number of scheduled elective cancellations in theatre systems</t>
  </si>
  <si>
    <t>NHS LothianSt John's Hospital At HowdenCancellation based on clinical reason by hospital</t>
  </si>
  <si>
    <t>NHS LothianSt John's Hospital At HowdenCancellation based on capacity or non-clinical reason by hospital</t>
  </si>
  <si>
    <t>NHS LothianSt John's Hospital At HowdenCancelled by Patient</t>
  </si>
  <si>
    <t>NHS LothianSt John's Hospital At HowdenOther reason</t>
  </si>
  <si>
    <t>NHS LothianWestern General HospitalTotal Number of scheduled elective operations in theatre system</t>
  </si>
  <si>
    <t>NHS LothianWestern General HospitalTotal Number of scheduled elective cancellations in theatre systems</t>
  </si>
  <si>
    <t>NHS LothianWestern General HospitalCancellation based on clinical reason by hospital</t>
  </si>
  <si>
    <t>NHS LothianWestern General HospitalCancellation based on capacity or non-clinical reason by hospital</t>
  </si>
  <si>
    <t>NHS LothianWestern General HospitalCancelled by Patient</t>
  </si>
  <si>
    <t>NHS LothianWestern General HospitalOther reason</t>
  </si>
  <si>
    <t>NHS OrkneyAll LocationsTotal Number of scheduled elective operations in theatre system</t>
  </si>
  <si>
    <t>NHS OrkneyAll LocationsTotal Number of scheduled elective cancellations in theatre systems</t>
  </si>
  <si>
    <t>NHS OrkneyAll LocationsCancellation based on clinical reason by hospital</t>
  </si>
  <si>
    <t>NHS OrkneyAll LocationsCancellation based on capacity or non-clinical reason by hospital</t>
  </si>
  <si>
    <t>NHS OrkneyAll LocationsCancelled by Patient</t>
  </si>
  <si>
    <t>NHS OrkneyAll LocationsOther reason</t>
  </si>
  <si>
    <t>NHS OrkneyBalfour HospitalTotal Number of scheduled elective operations in theatre system</t>
  </si>
  <si>
    <t>NHS OrkneyBalfour HospitalTotal Number of scheduled elective cancellations in theatre systems</t>
  </si>
  <si>
    <t>NHS OrkneyBalfour HospitalCancellation based on clinical reason by hospital</t>
  </si>
  <si>
    <t>NHS OrkneyBalfour HospitalCancellation based on capacity or non-clinical reason by hospital</t>
  </si>
  <si>
    <t>NHS OrkneyBalfour HospitalCancelled by Patient</t>
  </si>
  <si>
    <t>NHS OrkneyBalfour HospitalOther reason</t>
  </si>
  <si>
    <t>NHS ShetlandAll LocationsTotal Number of scheduled elective operations in theatre system</t>
  </si>
  <si>
    <t>NHS ShetlandAll LocationsTotal Number of scheduled elective cancellations in theatre systems</t>
  </si>
  <si>
    <t>NHS ShetlandAll LocationsCancellation based on clinical reason by hospital</t>
  </si>
  <si>
    <t>NHS ShetlandAll LocationsCancellation based on capacity or non-clinical reason by hospital</t>
  </si>
  <si>
    <t>NHS ShetlandAll LocationsCancelled by Patient</t>
  </si>
  <si>
    <t>NHS ShetlandAll LocationsOther reason</t>
  </si>
  <si>
    <t>NHS ShetlandGilbert Bain HospitalTotal Number of scheduled elective operations in theatre system</t>
  </si>
  <si>
    <t>NHS ShetlandGilbert Bain HospitalTotal Number of scheduled elective cancellations in theatre systems</t>
  </si>
  <si>
    <t>NHS ShetlandGilbert Bain HospitalCancellation based on clinical reason by hospital</t>
  </si>
  <si>
    <t>NHS ShetlandGilbert Bain HospitalCancellation based on capacity or non-clinical reason by hospital</t>
  </si>
  <si>
    <t>NHS ShetlandGilbert Bain HospitalCancelled by Patient</t>
  </si>
  <si>
    <t>NHS ShetlandGilbert Bain HospitalOther reason</t>
  </si>
  <si>
    <t>NHS TaysideAll LocationsTotal Number of scheduled elective operations in theatre system</t>
  </si>
  <si>
    <t>NHS TaysideAll LocationsTotal Number of scheduled elective cancellations in theatre systems</t>
  </si>
  <si>
    <t>NHS TaysideAll LocationsCancellation based on clinical reason by hospital</t>
  </si>
  <si>
    <t>NHS TaysideAll LocationsCancellation based on capacity or non-clinical reason by hospital</t>
  </si>
  <si>
    <t>NHS TaysideAll LocationsCancelled by Patient</t>
  </si>
  <si>
    <t>NHS TaysideAll LocationsOther reason</t>
  </si>
  <si>
    <t>NHS TaysideNinewells HospitalTotal Number of scheduled elective operations in theatre system</t>
  </si>
  <si>
    <t>NHS TaysideNinewells HospitalTotal Number of scheduled elective cancellations in theatre systems</t>
  </si>
  <si>
    <t>NHS TaysideNinewells HospitalCancellation based on clinical reason by hospital</t>
  </si>
  <si>
    <t>NHS TaysideNinewells HospitalCancellation based on capacity or non-clinical reason by hospital</t>
  </si>
  <si>
    <t>NHS TaysideNinewells HospitalCancelled by Patient</t>
  </si>
  <si>
    <t>NHS TaysideNinewells HospitalOther reason</t>
  </si>
  <si>
    <t>NHS TaysidePerth Royal InfirmaryTotal Number of scheduled elective operations in theatre system</t>
  </si>
  <si>
    <t>NHS TaysidePerth Royal InfirmaryTotal Number of scheduled elective cancellations in theatre systems</t>
  </si>
  <si>
    <t>NHS TaysidePerth Royal InfirmaryCancellation based on clinical reason by hospital</t>
  </si>
  <si>
    <t>NHS TaysidePerth Royal InfirmaryCancellation based on capacity or non-clinical reason by hospital</t>
  </si>
  <si>
    <t>NHS TaysidePerth Royal InfirmaryCancelled by Patient</t>
  </si>
  <si>
    <t>NHS TaysidePerth Royal InfirmaryOther reason</t>
  </si>
  <si>
    <t>NHS TaysideStracathro HospitalTotal Number of scheduled elective operations in theatre system</t>
  </si>
  <si>
    <t>NHS TaysideStracathro HospitalTotal Number of scheduled elective cancellations in theatre systems</t>
  </si>
  <si>
    <t>NHS TaysideStracathro HospitalCancellation based on clinical reason by hospital</t>
  </si>
  <si>
    <t>NHS TaysideStracathro HospitalCancellation based on capacity or non-clinical reason by hospital</t>
  </si>
  <si>
    <t>NHS TaysideStracathro HospitalCancelled by Patient</t>
  </si>
  <si>
    <t>NHS TaysideStracathro HospitalOther reason</t>
  </si>
  <si>
    <t>NHS Western IslesAll LocationsTotal Number of scheduled elective operations in theatre system</t>
  </si>
  <si>
    <t>NHS Western IslesAll LocationsTotal Number of scheduled elective cancellations in theatre systems</t>
  </si>
  <si>
    <t>NHS Western IslesAll LocationsCancellation based on clinical reason by hospital</t>
  </si>
  <si>
    <t>NHS Western IslesAll LocationsCancellation based on capacity or non-clinical reason by hospital</t>
  </si>
  <si>
    <t>NHS Western IslesAll LocationsCancelled by Patient</t>
  </si>
  <si>
    <t>NHS Western IslesAll LocationsOther reason</t>
  </si>
  <si>
    <t>NHS Western IslesWestern Isles HospitalTotal Number of scheduled elective operations in theatre system</t>
  </si>
  <si>
    <t>NHS Western IslesWestern Isles HospitalTotal Number of scheduled elective cancellations in theatre systems</t>
  </si>
  <si>
    <t>NHS Western IslesWestern Isles HospitalCancellation based on clinical reason by hospital</t>
  </si>
  <si>
    <t>NHS Western IslesWestern Isles HospitalCancellation based on capacity or non-clinical reason by hospital</t>
  </si>
  <si>
    <t>NHS Western IslesWestern Isles HospitalCancelled by Patient</t>
  </si>
  <si>
    <t>NHS Western IslesWestern Isles HospitalOther reason</t>
  </si>
  <si>
    <t>Golden Jubilee National HospitalAll LocationsTotal Number of scheduled elective operations in theatre system</t>
  </si>
  <si>
    <t>Golden Jubilee National HospitalAll LocationsTotal Number of scheduled elective cancellations in theatre systems</t>
  </si>
  <si>
    <t>Golden Jubilee National HospitalAll LocationsCancellation based on clinical reason by hospital</t>
  </si>
  <si>
    <t>Golden Jubilee National HospitalAll LocationsCancellation based on capacity or non-clinical reason by hospital</t>
  </si>
  <si>
    <t>Golden Jubilee National HospitalAll LocationsCancelled by Patient</t>
  </si>
  <si>
    <t>Golden Jubilee National HospitalAll LocationsOther reason</t>
  </si>
  <si>
    <t xml:space="preserve">NHS SCOTLAND
</t>
  </si>
  <si>
    <t>Other</t>
  </si>
  <si>
    <t>Non-clinical/ Capacity Reason</t>
  </si>
  <si>
    <t>Clinical Reason</t>
  </si>
  <si>
    <t>E.g. Catheterization Laboratory</t>
  </si>
  <si>
    <t>Aberdeen Royal Infirmary Endoscopy Suite</t>
  </si>
  <si>
    <t>% of scheduled operations</t>
  </si>
  <si>
    <t>% of cancelled operations</t>
  </si>
  <si>
    <t>Total scheduled elective cancellations in theatre systems</t>
  </si>
  <si>
    <t>Month ending 30 September 2016</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</si>
  <si>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</si>
  <si>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</si>
  <si>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</si>
  <si>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</si>
  <si>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</si>
  <si>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</si>
  <si>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</si>
  <si>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</si>
  <si>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</si>
  <si>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</si>
  <si>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</si>
  <si>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</si>
  <si>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</si>
  <si>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</si>
  <si>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SCOTLAND</t>
  </si>
  <si>
    <t>New Stobhill Hospital</t>
  </si>
  <si>
    <t>New Victoria Infirmary</t>
  </si>
  <si>
    <t>Gartnavel General Hospital</t>
  </si>
  <si>
    <t>NHS Greater Glasgow &amp; ClydeNew Stobhill HospitalTotal Number of scheduled elective operations in theatre system</t>
  </si>
  <si>
    <t>NHS Greater Glasgow &amp; ClydeNew Stobhill HospitalTotal Number of scheduled elective cancellations in theatre systems</t>
  </si>
  <si>
    <t>NHS Greater Glasgow &amp; ClydeNew Stobhill HospitalCancellation based on clinical reason by hospital</t>
  </si>
  <si>
    <t>NHS Greater Glasgow &amp; ClydeNew Stobhill HospitalCancellation based on capacity or non-clinical reason by hospital</t>
  </si>
  <si>
    <t>NHS Greater Glasgow &amp; ClydeNew Stobhill HospitalCancelled by Patient</t>
  </si>
  <si>
    <t>NHS Greater Glasgow &amp; ClydeNew Stobhill HospitalOther reason</t>
  </si>
  <si>
    <t>NHS Greater Glasgow &amp; ClydeNew Victoria InfirmaryTotal Number of scheduled elective operations in theatre system</t>
  </si>
  <si>
    <t>NHS Greater Glasgow &amp; ClydeNew Victoria InfirmaryTotal Number of scheduled elective cancellations in theatre systems</t>
  </si>
  <si>
    <t>NHS Greater Glasgow &amp; ClydeNew Victoria InfirmaryCancellation based on clinical reason by hospital</t>
  </si>
  <si>
    <t>NHS Greater Glasgow &amp; ClydeNew Victoria InfirmaryCancellation based on capacity or non-clinical reason by hospital</t>
  </si>
  <si>
    <t>NHS Greater Glasgow &amp; ClydeNew Victoria InfirmaryCancelled by Patient</t>
  </si>
  <si>
    <t>NHS Greater Glasgow &amp; ClydeNew Victoria InfirmaryOther reason</t>
  </si>
  <si>
    <t>NHS Greater Glasgow &amp; ClydeGartnavel General HospitalTotal Number of scheduled elective operations in theatre system</t>
  </si>
  <si>
    <t>NHS Greater Glasgow &amp; ClydeGartnavel General HospitalTotal Number of scheduled elective cancellations in theatre systems</t>
  </si>
  <si>
    <t>NHS Greater Glasgow &amp; ClydeGartnavel General HospitalCancellation based on clinical reason by hospital</t>
  </si>
  <si>
    <t>NHS Greater Glasgow &amp; ClydeGartnavel General HospitalCancellation based on capacity or non-clinical reason by hospital</t>
  </si>
  <si>
    <t>NHS Greater Glasgow &amp; ClydeGartnavel General HospitalCancelled by Patient</t>
  </si>
  <si>
    <t>NHS Greater Glasgow &amp; ClydeGartnavel General HospitalOther reason</t>
  </si>
  <si>
    <t>Royal Hospital for Children Glasgow</t>
  </si>
  <si>
    <t>Royal Hospital For Children Glasgow</t>
  </si>
  <si>
    <t>NHS Greater Glasgow &amp; ClydeRoyal Hospital For Children GlasgowTotal Number of scheduled elective operations in theatre system</t>
  </si>
  <si>
    <t>NHS Greater Glasgow &amp; ClydeRoyal Hospital For Children GlasgowTotal Number of scheduled elective cancellations in theatre systems</t>
  </si>
  <si>
    <t>NHS Greater Glasgow &amp; ClydeRoyal Hospital For Children GlasgowCancellation based on clinical reason by hospital</t>
  </si>
  <si>
    <t>NHS Greater Glasgow &amp; ClydeRoyal Hospital For Children GlasgowCancellation based on capacity or non-clinical reason by hospital</t>
  </si>
  <si>
    <t>NHS Greater Glasgow &amp; ClydeRoyal Hospital For Children GlasgowCancelled by Patient</t>
  </si>
  <si>
    <t>NHS Greater Glasgow &amp; ClydeRoyal Hospital For Children GlasgowOther reason</t>
  </si>
  <si>
    <t>Y146H</t>
  </si>
  <si>
    <t>NHS GrampianAll LocationsOther reason</t>
  </si>
  <si>
    <t>Y104H</t>
  </si>
  <si>
    <t>Y177C</t>
  </si>
  <si>
    <t>Mountainhall Treatment Centre</t>
  </si>
  <si>
    <t>NHS Dumfries &amp; GallowayMountainhall Treatment CentreTotal Number of scheduled elective operations in theatre system</t>
  </si>
  <si>
    <t>NHS Dumfries &amp; GallowayMountainhall Treatment CentreTotal Number of scheduled elective cancellations in theatre systems</t>
  </si>
  <si>
    <t>NHS Dumfries &amp; GallowayMountainhall Treatment CentreCancellation based on clinical reason by hospital</t>
  </si>
  <si>
    <t>NHS Dumfries &amp; GallowayMountainhall Treatment CentreCancellation based on capacity or non-clinical reason by hospital</t>
  </si>
  <si>
    <t>NHS Dumfries &amp; GallowayMountainhall Treatment CentreCancelled by Patient</t>
  </si>
  <si>
    <t>NHS Dumfries &amp; GallowayMountainhall Treatment CentreOther reason</t>
  </si>
  <si>
    <t>R103H</t>
  </si>
  <si>
    <t>Roodlands General Hospital closed at the end of August 2019.</t>
  </si>
  <si>
    <t>NHS Grampian have been unable to sign off their figures for March 2020 therefore they could be subject to change.</t>
  </si>
  <si>
    <t>Month</t>
  </si>
  <si>
    <t>Board</t>
  </si>
  <si>
    <t>Hospital</t>
  </si>
  <si>
    <t>Total Ops</t>
  </si>
  <si>
    <t>Total Cancelled</t>
  </si>
  <si>
    <t>Clinical reason</t>
  </si>
  <si>
    <t>Non-clinical/Capacity reason</t>
  </si>
  <si>
    <t>Cancelled by patient</t>
  </si>
  <si>
    <t>Golden Jubilee</t>
  </si>
  <si>
    <t>NHS Grampian have been unable to sign off their figures from March 2020 therefore they could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</si>
</sst>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7" x14ac:knownFonts="1">
    <font>
      <sz val="11"/>
      <color theme="1"/>
      <name val="Calibri"/>
      <family val="2"/>
      <scheme val="minor"/>
    </font>
    <font>
      <sz val="11"/>
      <color theme="1"/>
      <name val="Calibri"/>
      <family val="2"/>
      <scheme val="minor"/>
    </font>
    <font>
      <sz val="10"/>
      <name val="Arial"/>
      <family val="2"/>
    </font>
    <font>
      <b/>
      <sz val="14"/>
      <name val="Arial"/>
      <family val="2"/>
    </font>
    <font>
      <sz val="11"/>
      <name val="Arial"/>
      <family val="2"/>
    </font>
    <font>
      <b/>
      <sz val="11"/>
      <color rgb="FFFF0000"/>
      <name val="Arial"/>
      <family val="2"/>
    </font>
    <font>
      <b/>
      <i/>
      <sz val="11"/>
      <name val="Arial"/>
      <family val="2"/>
    </font>
    <font>
      <i/>
      <sz val="11"/>
      <name val="Arial"/>
      <family val="2"/>
    </font>
    <font>
      <sz val="10"/>
      <name val="Tahoma"/>
      <family val="2"/>
    </font>
    <font>
      <b/>
      <sz val="11"/>
      <name val="Arial"/>
      <family val="2"/>
    </font>
    <font>
      <b/>
      <sz val="11"/>
      <color theme="1"/>
      <name val="Arial"/>
      <family val="2"/>
    </font>
    <font>
      <sz val="11"/>
      <color theme="1"/>
      <name val="Arial"/>
      <family val="2"/>
    </font>
    <font>
      <b/>
      <sz val="10"/>
      <name val="Tahoma"/>
      <family val="2"/>
    </font>
    <font>
      <b/>
      <sz val="10"/>
      <color indexed="8"/>
      <name val="Tahoma"/>
      <family val="2"/>
    </font>
    <font>
      <sz val="10"/>
      <color theme="1"/>
      <name val="Arial"/>
      <family val="2"/>
    </font>
    <font>
      <b/>
      <u/>
      <sz val="11"/>
      <name val="Arial"/>
      <family val="2"/>
    </font>
    <font>
      <b/>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1"/>
      <color theme="1"/>
      <name val="Calibri"/>
      <family val="2"/>
      <scheme val="minor"/>
    </font>
    <font>
      <sz val="10"/>
      <name val="Arial"/>
      <family val="2"/>
    </font>
    <font>
      <sz val="10"/>
      <color rgb="FF000000"/>
      <name val="Arial"/>
      <family val="2"/>
    </font>
    <font>
      <sz val="11"/>
      <name val="Calibri"/>
      <family val="2"/>
      <scheme val="minor"/>
    </font>
    <font>
      <b/>
      <sz val="9"/>
      <name val="Arial"/>
      <family val="2"/>
    </font>
    <font>
      <sz val="11"/>
      <color theme="0"/>
      <name val="Calibri"/>
      <family val="2"/>
      <scheme val="minor"/>
    </font>
    <font>
      <b/>
      <sz val="9"/>
      <color theme="0"/>
      <name val="Arial"/>
      <family val="2"/>
    </font>
    <font>
      <sz val="10"/>
      <color theme="0"/>
      <name val="Tahoma"/>
      <family val="2"/>
    </font>
    <font>
      <sz val="11"/>
      <color rgb="FFFF0000"/>
      <name val="Calibri"/>
      <family val="2"/>
      <scheme val="minor"/>
    </font>
    <font>
      <sz val="11"/>
      <color rgb="FFFF0000"/>
      <name val="Arial"/>
      <family val="2"/>
    </font>
    <font>
      <sz val="11"/>
      <color theme="0"/>
      <name val="Arial"/>
      <family val="2"/>
    </font>
    <font>
      <sz val="10"/>
      <color theme="1"/>
      <name val="Tahoma"/>
      <family val="2"/>
    </font>
    <font>
      <b/>
      <sz val="14"/>
      <color theme="1"/>
      <name val="Arial"/>
      <family val="2"/>
    </font>
    <font>
      <i/>
      <sz val="11"/>
      <name val="Calibri"/>
      <family val="2"/>
      <scheme val="minor"/>
    </font>
    <font>
      <b/>
      <u/>
      <sz val="11"/>
      <name val="Calibri"/>
      <family val="2"/>
      <scheme val="minor"/>
    </font>
    <font>
      <sz val="10"/>
      <color theme="0"/>
      <name val="Arial"/>
      <family val="2"/>
    </font>
    <font>
      <sz val="10"/>
      <color rgb="FFFF0000"/>
      <name val="Tahoma"/>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1"/>
      <color theme="0"/>
      <name val="Arial"/>
      <family val="2"/>
    </font>
    <font>
      <sz val="11"/>
      <color theme="0" tint="-0.14999847407452621"/>
      <name val="Calibri"/>
      <family val="2"/>
      <scheme val="minor"/>
    </font>
    <font>
      <sz val="12"/>
      <color theme="1"/>
      <name val="Calibri"/>
      <family val="2"/>
      <scheme val="minor"/>
    </font>
  </fonts>
  <fills count="60">
    <fill>
      <patternFill patternType="none"/>
    </fill>
    <fill>
      <patternFill patternType="gray125"/>
    </fill>
    <fill>
      <patternFill patternType="solid">
        <fgColor theme="0"/>
        <bgColor indexed="64"/>
      </patternFill>
    </fill>
    <fill>
      <patternFill patternType="solid">
        <fgColor theme="0"/>
        <bgColor indexed="9"/>
      </patternFill>
    </fill>
    <fill>
      <patternFill patternType="solid">
        <fgColor indexed="9"/>
        <bgColor indexed="9"/>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0" tint="-0.249977111117893"/>
        <bgColor indexed="64"/>
      </patternFill>
    </fill>
  </fills>
  <borders count="70">
    <border>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thin">
        <color indexed="64"/>
      </left>
      <right/>
      <top style="thin">
        <color indexed="64"/>
      </top>
      <bottom/>
      <diagonal/>
    </border>
    <border>
      <left style="thin">
        <color indexed="64"/>
      </left>
      <right style="thin">
        <color indexed="64"/>
      </right>
      <top/>
      <bottom style="dotted">
        <color indexed="64"/>
      </bottom>
      <diagonal/>
    </border>
    <border>
      <left style="dotted">
        <color indexed="64"/>
      </left>
      <right style="thin">
        <color indexed="64"/>
      </right>
      <top/>
      <bottom style="dotted">
        <color indexed="64"/>
      </bottom>
      <diagonal/>
    </border>
    <border>
      <left style="thin">
        <color indexed="64"/>
      </left>
      <right/>
      <top style="dotted">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dotted">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bottom/>
      <diagonal/>
    </border>
    <border>
      <left/>
      <right style="hair">
        <color indexed="64"/>
      </right>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indexed="64"/>
      </left>
      <right/>
      <top style="dotted">
        <color indexed="64"/>
      </top>
      <bottom style="dotted">
        <color indexed="64"/>
      </bottom>
      <diagonal/>
    </border>
    <border>
      <left/>
      <right/>
      <top/>
      <bottom style="dotted">
        <color indexed="64"/>
      </bottom>
      <diagonal/>
    </border>
    <border>
      <left/>
      <right/>
      <top style="dotted">
        <color indexed="64"/>
      </top>
      <bottom/>
      <diagonal/>
    </border>
    <border>
      <left style="thin">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hair">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thin">
        <color auto="1"/>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dashed">
        <color theme="0" tint="-0.24994659260841701"/>
      </top>
      <bottom style="thin">
        <color indexed="64"/>
      </bottom>
      <diagonal/>
    </border>
  </borders>
  <cellStyleXfs count="89">
    <xf numFmtId="0" fontId="0" fillId="0" borderId="0"/>
    <xf numFmtId="0" fontId="2" fillId="0" borderId="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8" fillId="15"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9" borderId="0" applyNumberFormat="0" applyBorder="0" applyAlignment="0" applyProtection="0"/>
    <xf numFmtId="0" fontId="18" fillId="20" borderId="0" applyNumberFormat="0" applyBorder="0" applyAlignment="0" applyProtection="0"/>
    <xf numFmtId="0" fontId="18" fillId="21"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22" borderId="0" applyNumberFormat="0" applyBorder="0" applyAlignment="0" applyProtection="0"/>
    <xf numFmtId="0" fontId="19" fillId="6" borderId="0" applyNumberFormat="0" applyBorder="0" applyAlignment="0" applyProtection="0"/>
    <xf numFmtId="0" fontId="20" fillId="23" borderId="24" applyNumberFormat="0" applyAlignment="0" applyProtection="0"/>
    <xf numFmtId="0" fontId="21" fillId="24" borderId="25" applyNumberFormat="0" applyAlignment="0" applyProtection="0"/>
    <xf numFmtId="0" fontId="22" fillId="0" borderId="0" applyNumberFormat="0" applyFill="0" applyBorder="0" applyAlignment="0" applyProtection="0"/>
    <xf numFmtId="0" fontId="23" fillId="7" borderId="0" applyNumberFormat="0" applyBorder="0" applyAlignment="0" applyProtection="0"/>
    <xf numFmtId="0" fontId="24" fillId="0" borderId="26" applyNumberFormat="0" applyFill="0" applyAlignment="0" applyProtection="0"/>
    <xf numFmtId="0" fontId="25" fillId="0" borderId="27" applyNumberFormat="0" applyFill="0" applyAlignment="0" applyProtection="0"/>
    <xf numFmtId="0" fontId="26" fillId="0" borderId="28" applyNumberFormat="0" applyFill="0" applyAlignment="0" applyProtection="0"/>
    <xf numFmtId="0" fontId="26" fillId="0" borderId="0" applyNumberFormat="0" applyFill="0" applyBorder="0" applyAlignment="0" applyProtection="0"/>
    <xf numFmtId="0" fontId="27" fillId="10" borderId="24" applyNumberFormat="0" applyAlignment="0" applyProtection="0"/>
    <xf numFmtId="0" fontId="28" fillId="0" borderId="29" applyNumberFormat="0" applyFill="0" applyAlignment="0" applyProtection="0"/>
    <xf numFmtId="0" fontId="29" fillId="25" borderId="0" applyNumberFormat="0" applyBorder="0" applyAlignment="0" applyProtection="0"/>
    <xf numFmtId="0" fontId="1" fillId="0" borderId="0"/>
    <xf numFmtId="0" fontId="2" fillId="0" borderId="0"/>
    <xf numFmtId="0" fontId="2" fillId="26" borderId="30" applyNumberFormat="0" applyFont="0" applyAlignment="0" applyProtection="0"/>
    <xf numFmtId="0" fontId="30" fillId="23" borderId="31" applyNumberFormat="0" applyAlignment="0" applyProtection="0"/>
    <xf numFmtId="0" fontId="31" fillId="0" borderId="0" applyNumberFormat="0" applyFill="0" applyBorder="0" applyAlignment="0" applyProtection="0"/>
    <xf numFmtId="0" fontId="32" fillId="0" borderId="32" applyNumberFormat="0" applyFill="0" applyAlignment="0" applyProtection="0"/>
    <xf numFmtId="0" fontId="33" fillId="0" borderId="0" applyNumberFormat="0" applyFill="0" applyBorder="0" applyAlignment="0" applyProtection="0"/>
    <xf numFmtId="0" fontId="35" fillId="0" borderId="0"/>
    <xf numFmtId="9" fontId="1" fillId="0" borderId="0" applyFont="0" applyFill="0" applyBorder="0" applyAlignment="0" applyProtection="0"/>
    <xf numFmtId="0" fontId="2" fillId="0" borderId="0"/>
    <xf numFmtId="0" fontId="51" fillId="0" borderId="0" applyNumberFormat="0" applyFill="0" applyBorder="0" applyAlignment="0" applyProtection="0"/>
    <xf numFmtId="0" fontId="52" fillId="0" borderId="60" applyNumberFormat="0" applyFill="0" applyAlignment="0" applyProtection="0"/>
    <xf numFmtId="0" fontId="53" fillId="0" borderId="61" applyNumberFormat="0" applyFill="0" applyAlignment="0" applyProtection="0"/>
    <xf numFmtId="0" fontId="54" fillId="0" borderId="62" applyNumberFormat="0" applyFill="0" applyAlignment="0" applyProtection="0"/>
    <xf numFmtId="0" fontId="54" fillId="0" borderId="0" applyNumberFormat="0" applyFill="0" applyBorder="0" applyAlignment="0" applyProtection="0"/>
    <xf numFmtId="0" fontId="55" fillId="27" borderId="0" applyNumberFormat="0" applyBorder="0" applyAlignment="0" applyProtection="0"/>
    <xf numFmtId="0" fontId="56" fillId="28" borderId="0" applyNumberFormat="0" applyBorder="0" applyAlignment="0" applyProtection="0"/>
    <xf numFmtId="0" fontId="57" fillId="29" borderId="0" applyNumberFormat="0" applyBorder="0" applyAlignment="0" applyProtection="0"/>
    <xf numFmtId="0" fontId="58" fillId="30" borderId="63" applyNumberFormat="0" applyAlignment="0" applyProtection="0"/>
    <xf numFmtId="0" fontId="59" fillId="31" borderId="64" applyNumberFormat="0" applyAlignment="0" applyProtection="0"/>
    <xf numFmtId="0" fontId="60" fillId="31" borderId="63" applyNumberFormat="0" applyAlignment="0" applyProtection="0"/>
    <xf numFmtId="0" fontId="61" fillId="0" borderId="65" applyNumberFormat="0" applyFill="0" applyAlignment="0" applyProtection="0"/>
    <xf numFmtId="0" fontId="62" fillId="32" borderId="66" applyNumberFormat="0" applyAlignment="0" applyProtection="0"/>
    <xf numFmtId="0" fontId="42" fillId="0" borderId="0" applyNumberFormat="0" applyFill="0" applyBorder="0" applyAlignment="0" applyProtection="0"/>
    <xf numFmtId="0" fontId="1" fillId="33" borderId="67" applyNumberFormat="0" applyFont="0" applyAlignment="0" applyProtection="0"/>
    <xf numFmtId="0" fontId="63" fillId="0" borderId="0" applyNumberFormat="0" applyFill="0" applyBorder="0" applyAlignment="0" applyProtection="0"/>
    <xf numFmtId="0" fontId="34" fillId="0" borderId="68" applyNumberFormat="0" applyFill="0" applyAlignment="0" applyProtection="0"/>
    <xf numFmtId="0" fontId="39"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39" fillId="37" borderId="0" applyNumberFormat="0" applyBorder="0" applyAlignment="0" applyProtection="0"/>
    <xf numFmtId="0" fontId="39"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39" fillId="41" borderId="0" applyNumberFormat="0" applyBorder="0" applyAlignment="0" applyProtection="0"/>
    <xf numFmtId="0" fontId="39" fillId="42"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39" fillId="45" borderId="0" applyNumberFormat="0" applyBorder="0" applyAlignment="0" applyProtection="0"/>
    <xf numFmtId="0" fontId="39" fillId="46"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39" fillId="49" borderId="0" applyNumberFormat="0" applyBorder="0" applyAlignment="0" applyProtection="0"/>
    <xf numFmtId="0" fontId="39" fillId="50"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39" fillId="53" borderId="0" applyNumberFormat="0" applyBorder="0" applyAlignment="0" applyProtection="0"/>
    <xf numFmtId="0" fontId="39" fillId="54" borderId="0" applyNumberFormat="0" applyBorder="0" applyAlignment="0" applyProtection="0"/>
    <xf numFmtId="0" fontId="1" fillId="55" borderId="0" applyNumberFormat="0" applyBorder="0" applyAlignment="0" applyProtection="0"/>
    <xf numFmtId="0" fontId="1" fillId="56" borderId="0" applyNumberFormat="0" applyBorder="0" applyAlignment="0" applyProtection="0"/>
    <xf numFmtId="0" fontId="39" fillId="57" borderId="0" applyNumberFormat="0" applyBorder="0" applyAlignment="0" applyProtection="0"/>
  </cellStyleXfs>
  <cellXfs count="331">
    <xf numFmtId="0" fontId="0" fillId="0" borderId="0" xfId="0"/>
    <xf numFmtId="0" fontId="3" fillId="0" borderId="0" xfId="1" applyFont="1"/>
    <xf numFmtId="0" fontId="4" fillId="0" borderId="0" xfId="1" applyFont="1"/>
    <xf numFmtId="0" fontId="5" fillId="0" borderId="0" xfId="1" applyFont="1"/>
    <xf numFmtId="0" fontId="6" fillId="0" borderId="0" xfId="1" applyFont="1" applyFill="1" applyAlignment="1">
      <alignment vertical="center" wrapText="1"/>
    </xf>
    <xf numFmtId="0" fontId="8" fillId="0" borderId="0" xfId="1" applyFont="1"/>
    <xf numFmtId="0" fontId="9" fillId="0" borderId="0" xfId="1" applyFont="1"/>
    <xf numFmtId="0" fontId="4" fillId="0" borderId="0" xfId="1" applyFont="1" applyBorder="1"/>
    <xf numFmtId="17" fontId="10" fillId="0" borderId="3" xfId="1" applyNumberFormat="1" applyFont="1" applyBorder="1" applyAlignment="1">
      <alignment vertical="center" wrapText="1"/>
    </xf>
    <xf numFmtId="0" fontId="8" fillId="0" borderId="0" xfId="1" applyFont="1" applyAlignment="1">
      <alignment wrapText="1"/>
    </xf>
    <xf numFmtId="0" fontId="8" fillId="0" borderId="0" xfId="1" applyFont="1" applyAlignment="1">
      <alignment horizontal="right" wrapText="1"/>
    </xf>
    <xf numFmtId="1" fontId="2" fillId="2" borderId="7" xfId="1" applyNumberFormat="1" applyFont="1" applyFill="1" applyBorder="1" applyAlignment="1">
      <alignment horizontal="right"/>
    </xf>
    <xf numFmtId="0" fontId="4" fillId="2" borderId="4" xfId="1" applyFont="1" applyFill="1" applyBorder="1"/>
    <xf numFmtId="1" fontId="2" fillId="2" borderId="10" xfId="1" applyNumberFormat="1" applyFont="1" applyFill="1" applyBorder="1" applyAlignment="1">
      <alignment horizontal="right"/>
    </xf>
    <xf numFmtId="1" fontId="2" fillId="2" borderId="0" xfId="1" applyNumberFormat="1" applyFont="1" applyFill="1" applyBorder="1" applyAlignment="1">
      <alignment horizontal="right"/>
    </xf>
    <xf numFmtId="0" fontId="8" fillId="0" borderId="0" xfId="1" applyFont="1" applyAlignment="1">
      <alignment horizontal="right"/>
    </xf>
    <xf numFmtId="0" fontId="8" fillId="0" borderId="0" xfId="1" applyFont="1" applyBorder="1" applyAlignment="1">
      <alignment horizontal="right"/>
    </xf>
    <xf numFmtId="1" fontId="2" fillId="2" borderId="23" xfId="1" applyNumberFormat="1" applyFont="1" applyFill="1" applyBorder="1" applyAlignment="1">
      <alignment horizontal="right"/>
    </xf>
    <xf numFmtId="1" fontId="2" fillId="2" borderId="0" xfId="1" applyNumberFormat="1" applyFont="1" applyFill="1" applyBorder="1"/>
    <xf numFmtId="1" fontId="2" fillId="2" borderId="10" xfId="1" applyNumberFormat="1" applyFont="1" applyFill="1" applyBorder="1"/>
    <xf numFmtId="0" fontId="2" fillId="2" borderId="0" xfId="1" applyFont="1" applyFill="1" applyBorder="1"/>
    <xf numFmtId="0" fontId="2" fillId="2" borderId="10" xfId="1" applyFont="1" applyFill="1" applyBorder="1"/>
    <xf numFmtId="1" fontId="14" fillId="2" borderId="0" xfId="1" applyNumberFormat="1" applyFont="1" applyFill="1" applyBorder="1"/>
    <xf numFmtId="1" fontId="4" fillId="2" borderId="10" xfId="1" applyNumberFormat="1" applyFont="1" applyFill="1" applyBorder="1" applyAlignment="1">
      <alignment horizontal="right"/>
    </xf>
    <xf numFmtId="0" fontId="4" fillId="2" borderId="0" xfId="1" applyFont="1" applyFill="1" applyBorder="1"/>
    <xf numFmtId="0" fontId="4" fillId="0" borderId="0" xfId="1" applyFont="1" applyAlignment="1">
      <alignment horizontal="right"/>
    </xf>
    <xf numFmtId="0" fontId="9" fillId="0" borderId="0" xfId="1" applyFont="1" applyBorder="1"/>
    <xf numFmtId="0" fontId="15" fillId="0" borderId="0" xfId="1" applyFont="1"/>
    <xf numFmtId="0" fontId="4" fillId="2" borderId="0" xfId="1" applyFont="1" applyFill="1" applyAlignment="1">
      <alignment horizontal="right"/>
    </xf>
    <xf numFmtId="0" fontId="16" fillId="0" borderId="0" xfId="1" applyFont="1" applyFill="1"/>
    <xf numFmtId="0" fontId="2" fillId="0" borderId="0" xfId="1" applyFont="1" applyFill="1" applyAlignment="1">
      <alignment horizontal="right"/>
    </xf>
    <xf numFmtId="0" fontId="2" fillId="0" borderId="0" xfId="1" applyFont="1" applyAlignment="1">
      <alignment horizontal="right"/>
    </xf>
    <xf numFmtId="0" fontId="2" fillId="0" borderId="0" xfId="1" applyFont="1" applyFill="1"/>
    <xf numFmtId="0" fontId="8" fillId="2" borderId="0" xfId="1" applyFont="1" applyFill="1" applyBorder="1"/>
    <xf numFmtId="0" fontId="9" fillId="0" borderId="3" xfId="1" applyFont="1" applyBorder="1" applyAlignment="1">
      <alignment vertical="center" wrapText="1"/>
    </xf>
    <xf numFmtId="17" fontId="10" fillId="0" borderId="33" xfId="1" applyNumberFormat="1" applyFont="1" applyBorder="1" applyAlignment="1">
      <alignment vertical="center" wrapText="1"/>
    </xf>
    <xf numFmtId="0" fontId="4" fillId="2" borderId="34" xfId="1" applyFont="1" applyFill="1" applyBorder="1" applyAlignment="1">
      <alignment wrapText="1"/>
    </xf>
    <xf numFmtId="0" fontId="11" fillId="0" borderId="34" xfId="1" applyFont="1" applyBorder="1" applyAlignment="1">
      <alignment vertical="center" wrapText="1"/>
    </xf>
    <xf numFmtId="164" fontId="2" fillId="2" borderId="23" xfId="1" applyNumberFormat="1" applyFont="1" applyFill="1" applyBorder="1" applyAlignment="1">
      <alignment horizontal="right"/>
    </xf>
    <xf numFmtId="0" fontId="4" fillId="2" borderId="34" xfId="1" applyFont="1" applyFill="1" applyBorder="1"/>
    <xf numFmtId="0" fontId="4" fillId="2" borderId="35" xfId="1" applyFont="1" applyFill="1" applyBorder="1"/>
    <xf numFmtId="164" fontId="2" fillId="2" borderId="10" xfId="1" applyNumberFormat="1" applyFont="1" applyFill="1" applyBorder="1" applyAlignment="1">
      <alignment horizontal="right"/>
    </xf>
    <xf numFmtId="0" fontId="9" fillId="2" borderId="34" xfId="1" applyFont="1" applyFill="1" applyBorder="1"/>
    <xf numFmtId="0" fontId="12" fillId="2" borderId="34" xfId="1" applyFont="1" applyFill="1" applyBorder="1"/>
    <xf numFmtId="0" fontId="9" fillId="2" borderId="34" xfId="1" applyFont="1" applyFill="1" applyBorder="1" applyAlignment="1"/>
    <xf numFmtId="0" fontId="12" fillId="2" borderId="35" xfId="1" applyFont="1" applyFill="1" applyBorder="1"/>
    <xf numFmtId="0" fontId="4" fillId="2" borderId="35" xfId="1" applyFont="1" applyFill="1" applyBorder="1" applyAlignment="1">
      <alignment horizontal="left" indent="2"/>
    </xf>
    <xf numFmtId="0" fontId="8" fillId="2" borderId="35" xfId="1" applyFont="1" applyFill="1" applyBorder="1"/>
    <xf numFmtId="0" fontId="12" fillId="0" borderId="34" xfId="1" applyFont="1" applyBorder="1"/>
    <xf numFmtId="0" fontId="8" fillId="0" borderId="35" xfId="1" applyFont="1" applyBorder="1"/>
    <xf numFmtId="49" fontId="12" fillId="3" borderId="34" xfId="1" applyNumberFormat="1" applyFont="1" applyFill="1" applyBorder="1" applyAlignment="1">
      <alignment horizontal="left"/>
    </xf>
    <xf numFmtId="0" fontId="13" fillId="4" borderId="34" xfId="1" applyNumberFormat="1" applyFont="1" applyFill="1" applyBorder="1" applyAlignment="1">
      <alignment horizontal="left"/>
    </xf>
    <xf numFmtId="0" fontId="12" fillId="2" borderId="34" xfId="1" applyFont="1" applyFill="1" applyBorder="1" applyAlignment="1"/>
    <xf numFmtId="0" fontId="12" fillId="2" borderId="35" xfId="1" applyFont="1" applyFill="1" applyBorder="1" applyAlignment="1"/>
    <xf numFmtId="0" fontId="7" fillId="2" borderId="35" xfId="1" applyFont="1" applyFill="1" applyBorder="1" applyAlignment="1">
      <alignment horizontal="left" indent="2"/>
    </xf>
    <xf numFmtId="0" fontId="4" fillId="2" borderId="4" xfId="1" applyFont="1" applyFill="1" applyBorder="1" applyAlignment="1"/>
    <xf numFmtId="0" fontId="11" fillId="0" borderId="4" xfId="1" applyFont="1" applyBorder="1" applyAlignment="1">
      <alignment vertical="center"/>
    </xf>
    <xf numFmtId="0" fontId="34" fillId="0" borderId="0" xfId="0" applyFont="1"/>
    <xf numFmtId="0" fontId="4" fillId="2" borderId="9" xfId="1" applyFont="1" applyFill="1" applyBorder="1" applyAlignment="1"/>
    <xf numFmtId="0" fontId="0" fillId="0" borderId="36" xfId="0" applyBorder="1"/>
    <xf numFmtId="0" fontId="0" fillId="0" borderId="10" xfId="0" applyBorder="1"/>
    <xf numFmtId="0" fontId="0" fillId="0" borderId="37" xfId="0" applyBorder="1"/>
    <xf numFmtId="0" fontId="0" fillId="0" borderId="33" xfId="0" applyBorder="1"/>
    <xf numFmtId="0" fontId="0" fillId="0" borderId="1" xfId="0" applyBorder="1"/>
    <xf numFmtId="0" fontId="0" fillId="0" borderId="11" xfId="0" applyBorder="1"/>
    <xf numFmtId="0" fontId="0" fillId="0" borderId="0" xfId="0" applyBorder="1"/>
    <xf numFmtId="164" fontId="2" fillId="2" borderId="7" xfId="1" applyNumberFormat="1" applyFont="1" applyFill="1" applyBorder="1" applyAlignment="1">
      <alignment horizontal="right"/>
    </xf>
    <xf numFmtId="0" fontId="11" fillId="0" borderId="0" xfId="38" applyFont="1"/>
    <xf numFmtId="0" fontId="1" fillId="0" borderId="0" xfId="38"/>
    <xf numFmtId="0" fontId="10" fillId="0" borderId="0" xfId="38" applyFont="1"/>
    <xf numFmtId="0" fontId="9" fillId="0" borderId="0" xfId="45" applyFont="1" applyAlignment="1">
      <alignment vertical="top"/>
    </xf>
    <xf numFmtId="0" fontId="10" fillId="0" borderId="0" xfId="45" applyFont="1" applyAlignment="1">
      <alignment vertical="top"/>
    </xf>
    <xf numFmtId="0" fontId="2" fillId="0" borderId="0" xfId="45" applyFont="1"/>
    <xf numFmtId="0" fontId="35" fillId="0" borderId="0" xfId="45"/>
    <xf numFmtId="0" fontId="9" fillId="0" borderId="0" xfId="45" applyFont="1"/>
    <xf numFmtId="0" fontId="10" fillId="0" borderId="0" xfId="45" applyFont="1"/>
    <xf numFmtId="0" fontId="36" fillId="0" borderId="0" xfId="45" applyFont="1"/>
    <xf numFmtId="0" fontId="37" fillId="0" borderId="0" xfId="0" applyFont="1"/>
    <xf numFmtId="0" fontId="38" fillId="0" borderId="1" xfId="0" applyNumberFormat="1" applyFont="1" applyFill="1" applyBorder="1" applyAlignment="1">
      <alignment horizontal="left"/>
    </xf>
    <xf numFmtId="0" fontId="37" fillId="0" borderId="1" xfId="0" applyFont="1" applyBorder="1"/>
    <xf numFmtId="0" fontId="2" fillId="2" borderId="8" xfId="1" applyNumberFormat="1" applyFont="1" applyFill="1" applyBorder="1" applyAlignment="1">
      <alignment horizontal="right"/>
    </xf>
    <xf numFmtId="0" fontId="39" fillId="0" borderId="0" xfId="0" applyFont="1"/>
    <xf numFmtId="0" fontId="39" fillId="0" borderId="0" xfId="0" applyFont="1" applyBorder="1"/>
    <xf numFmtId="0" fontId="40" fillId="0" borderId="1" xfId="0" applyNumberFormat="1" applyFont="1" applyFill="1" applyBorder="1" applyAlignment="1">
      <alignment horizontal="left"/>
    </xf>
    <xf numFmtId="0" fontId="41" fillId="0" borderId="0" xfId="1" applyFont="1" applyAlignment="1">
      <alignment horizontal="left"/>
    </xf>
    <xf numFmtId="0" fontId="41" fillId="0" borderId="0" xfId="1" applyFont="1" applyAlignment="1"/>
    <xf numFmtId="0" fontId="41" fillId="0" borderId="0" xfId="1" applyFont="1" applyAlignment="1">
      <alignment horizontal="left" wrapText="1"/>
    </xf>
    <xf numFmtId="0" fontId="41" fillId="0" borderId="0" xfId="1" applyFont="1" applyAlignment="1">
      <alignment horizontal="right"/>
    </xf>
    <xf numFmtId="49" fontId="41" fillId="0" borderId="0" xfId="1" applyNumberFormat="1" applyFont="1" applyAlignment="1">
      <alignment horizontal="right"/>
    </xf>
    <xf numFmtId="0" fontId="34" fillId="0" borderId="2" xfId="0" applyFont="1" applyBorder="1"/>
    <xf numFmtId="0" fontId="0" fillId="0" borderId="38" xfId="0" applyBorder="1"/>
    <xf numFmtId="17" fontId="0" fillId="0" borderId="39" xfId="0" applyNumberFormat="1" applyBorder="1"/>
    <xf numFmtId="17" fontId="10" fillId="0" borderId="2" xfId="1" applyNumberFormat="1" applyFont="1" applyBorder="1" applyAlignment="1">
      <alignment vertical="center" wrapText="1"/>
    </xf>
    <xf numFmtId="1" fontId="2" fillId="2" borderId="21" xfId="1" applyNumberFormat="1" applyFont="1" applyFill="1" applyBorder="1" applyAlignment="1">
      <alignment horizontal="right"/>
    </xf>
    <xf numFmtId="164" fontId="2" fillId="2" borderId="21" xfId="1" applyNumberFormat="1" applyFont="1" applyFill="1" applyBorder="1" applyAlignment="1">
      <alignment horizontal="right"/>
    </xf>
    <xf numFmtId="0" fontId="43" fillId="0" borderId="0" xfId="1" applyFont="1"/>
    <xf numFmtId="0" fontId="42" fillId="0" borderId="0" xfId="0" applyFont="1"/>
    <xf numFmtId="17" fontId="0" fillId="0" borderId="33" xfId="0" applyNumberFormat="1" applyBorder="1"/>
    <xf numFmtId="17" fontId="0" fillId="0" borderId="0" xfId="0" applyNumberFormat="1" applyBorder="1"/>
    <xf numFmtId="0" fontId="44" fillId="0" borderId="0" xfId="1" applyFont="1" applyBorder="1" applyAlignment="1">
      <alignment wrapText="1"/>
    </xf>
    <xf numFmtId="0" fontId="44" fillId="0" borderId="0" xfId="1" applyFont="1" applyBorder="1"/>
    <xf numFmtId="0" fontId="44" fillId="2" borderId="0" xfId="1" applyFont="1" applyFill="1" applyBorder="1"/>
    <xf numFmtId="0" fontId="42" fillId="0" borderId="0" xfId="0" applyFont="1" applyBorder="1"/>
    <xf numFmtId="0" fontId="39" fillId="2" borderId="0" xfId="0" applyFont="1" applyFill="1"/>
    <xf numFmtId="0" fontId="40" fillId="0" borderId="0" xfId="0" applyNumberFormat="1" applyFont="1" applyFill="1" applyBorder="1" applyAlignment="1">
      <alignment horizontal="left"/>
    </xf>
    <xf numFmtId="0" fontId="37" fillId="0" borderId="0" xfId="0" applyFont="1" applyBorder="1"/>
    <xf numFmtId="0" fontId="38" fillId="0" borderId="0" xfId="0" applyNumberFormat="1" applyFont="1" applyFill="1" applyBorder="1" applyAlignment="1">
      <alignment horizontal="left"/>
    </xf>
    <xf numFmtId="0" fontId="37" fillId="2" borderId="0" xfId="0" applyFont="1" applyFill="1"/>
    <xf numFmtId="17" fontId="37" fillId="0" borderId="3" xfId="0" applyNumberFormat="1" applyFont="1" applyBorder="1"/>
    <xf numFmtId="0" fontId="37" fillId="0" borderId="38" xfId="0" applyFont="1" applyBorder="1"/>
    <xf numFmtId="0" fontId="37" fillId="0" borderId="33" xfId="0" applyFont="1" applyBorder="1"/>
    <xf numFmtId="0" fontId="37" fillId="0" borderId="10" xfId="0" applyFont="1" applyBorder="1"/>
    <xf numFmtId="0" fontId="37" fillId="0" borderId="11" xfId="0" applyFont="1" applyBorder="1"/>
    <xf numFmtId="0" fontId="0" fillId="0" borderId="46" xfId="0" applyBorder="1" applyAlignment="1">
      <alignment horizontal="right"/>
    </xf>
    <xf numFmtId="0" fontId="0" fillId="0" borderId="47" xfId="0" applyBorder="1" applyAlignment="1">
      <alignment horizontal="right"/>
    </xf>
    <xf numFmtId="0" fontId="0" fillId="0" borderId="48" xfId="0" applyBorder="1" applyAlignment="1">
      <alignment horizontal="right"/>
    </xf>
    <xf numFmtId="0" fontId="37" fillId="0" borderId="49" xfId="0" applyFont="1" applyBorder="1"/>
    <xf numFmtId="164" fontId="37" fillId="0" borderId="36" xfId="46" applyNumberFormat="1" applyFont="1" applyBorder="1"/>
    <xf numFmtId="0" fontId="0" fillId="0" borderId="50" xfId="0" applyBorder="1" applyAlignment="1">
      <alignment horizontal="right"/>
    </xf>
    <xf numFmtId="0" fontId="0" fillId="0" borderId="51" xfId="0" applyBorder="1" applyAlignment="1">
      <alignment horizontal="right"/>
    </xf>
    <xf numFmtId="0" fontId="0" fillId="0" borderId="52" xfId="0" applyBorder="1" applyAlignment="1">
      <alignment horizontal="right"/>
    </xf>
    <xf numFmtId="164" fontId="37" fillId="0" borderId="51" xfId="46" applyNumberFormat="1" applyFont="1" applyBorder="1"/>
    <xf numFmtId="164" fontId="37" fillId="0" borderId="37" xfId="46" applyNumberFormat="1" applyFont="1" applyBorder="1"/>
    <xf numFmtId="164" fontId="37" fillId="0" borderId="52" xfId="46" applyNumberFormat="1" applyFont="1" applyBorder="1"/>
    <xf numFmtId="0" fontId="4" fillId="2" borderId="34" xfId="1" applyFont="1" applyFill="1" applyBorder="1" applyAlignment="1"/>
    <xf numFmtId="0" fontId="4" fillId="2" borderId="35" xfId="1" applyFont="1" applyFill="1" applyBorder="1" applyAlignment="1"/>
    <xf numFmtId="164" fontId="37" fillId="0" borderId="1" xfId="46" applyNumberFormat="1" applyFont="1" applyBorder="1"/>
    <xf numFmtId="164" fontId="37" fillId="0" borderId="11" xfId="46" applyNumberFormat="1" applyFont="1" applyBorder="1"/>
    <xf numFmtId="164" fontId="37" fillId="0" borderId="47" xfId="46" applyNumberFormat="1" applyFont="1" applyBorder="1"/>
    <xf numFmtId="164" fontId="37" fillId="0" borderId="48" xfId="46" applyNumberFormat="1" applyFont="1" applyBorder="1"/>
    <xf numFmtId="0" fontId="47" fillId="0" borderId="38" xfId="0" applyFont="1" applyBorder="1"/>
    <xf numFmtId="0" fontId="47" fillId="0" borderId="0" xfId="0" applyFont="1" applyBorder="1"/>
    <xf numFmtId="0" fontId="4" fillId="0" borderId="4" xfId="0" applyFont="1" applyBorder="1"/>
    <xf numFmtId="0" fontId="6" fillId="0" borderId="2" xfId="0" applyFont="1" applyBorder="1"/>
    <xf numFmtId="0" fontId="48" fillId="0" borderId="0" xfId="0" applyFont="1"/>
    <xf numFmtId="0" fontId="49" fillId="0" borderId="0" xfId="1" applyFont="1" applyFill="1"/>
    <xf numFmtId="0" fontId="44" fillId="2" borderId="1" xfId="1" applyFont="1" applyFill="1" applyBorder="1" applyAlignment="1"/>
    <xf numFmtId="165" fontId="39" fillId="0" borderId="0" xfId="0" applyNumberFormat="1" applyFont="1"/>
    <xf numFmtId="0" fontId="34" fillId="0" borderId="3" xfId="0" applyFont="1" applyBorder="1"/>
    <xf numFmtId="0" fontId="0" fillId="0" borderId="3" xfId="0" applyBorder="1" applyAlignment="1">
      <alignment wrapText="1"/>
    </xf>
    <xf numFmtId="164" fontId="0" fillId="0" borderId="53" xfId="0" applyNumberFormat="1" applyBorder="1"/>
    <xf numFmtId="164" fontId="0" fillId="0" borderId="1" xfId="0" applyNumberFormat="1" applyBorder="1"/>
    <xf numFmtId="164" fontId="0" fillId="0" borderId="11" xfId="0" applyNumberFormat="1" applyBorder="1"/>
    <xf numFmtId="164" fontId="0" fillId="0" borderId="54" xfId="0" applyNumberFormat="1" applyBorder="1"/>
    <xf numFmtId="164" fontId="0" fillId="0" borderId="55" xfId="0" applyNumberFormat="1" applyBorder="1"/>
    <xf numFmtId="164" fontId="0" fillId="0" borderId="56" xfId="0" applyNumberFormat="1" applyBorder="1"/>
    <xf numFmtId="164" fontId="0" fillId="0" borderId="36" xfId="0" applyNumberFormat="1" applyBorder="1"/>
    <xf numFmtId="164" fontId="0" fillId="0" borderId="57" xfId="0" applyNumberFormat="1" applyBorder="1"/>
    <xf numFmtId="164" fontId="0" fillId="0" borderId="37" xfId="0" applyNumberFormat="1" applyBorder="1"/>
    <xf numFmtId="0" fontId="0" fillId="0" borderId="34" xfId="0" applyBorder="1"/>
    <xf numFmtId="0" fontId="0" fillId="0" borderId="35" xfId="0" applyBorder="1"/>
    <xf numFmtId="0" fontId="0" fillId="0" borderId="58" xfId="0" applyBorder="1" applyAlignment="1">
      <alignment wrapText="1"/>
    </xf>
    <xf numFmtId="0" fontId="50" fillId="0" borderId="0" xfId="1" applyFont="1" applyAlignment="1">
      <alignment horizontal="right"/>
    </xf>
    <xf numFmtId="0" fontId="0" fillId="0" borderId="0" xfId="0" applyAlignment="1"/>
    <xf numFmtId="0" fontId="0" fillId="0" borderId="59" xfId="0" applyBorder="1"/>
    <xf numFmtId="0" fontId="0" fillId="0" borderId="53" xfId="0" applyBorder="1" applyAlignment="1">
      <alignment wrapText="1"/>
    </xf>
    <xf numFmtId="0" fontId="0" fillId="0" borderId="59" xfId="0" applyBorder="1" applyAlignment="1">
      <alignment wrapText="1"/>
    </xf>
    <xf numFmtId="0" fontId="8" fillId="0" borderId="0" xfId="1" applyFont="1" applyAlignment="1">
      <alignment horizontal="right"/>
    </xf>
    <xf numFmtId="0" fontId="12" fillId="2" borderId="4" xfId="1" applyFont="1" applyFill="1" applyBorder="1"/>
    <xf numFmtId="0" fontId="41" fillId="0" borderId="0" xfId="1" applyFont="1" applyAlignment="1">
      <alignment horizontal="right"/>
    </xf>
    <xf numFmtId="0" fontId="44" fillId="0" borderId="1" xfId="1" applyFont="1" applyBorder="1"/>
    <xf numFmtId="0" fontId="0" fillId="0" borderId="0" xfId="0"/>
    <xf numFmtId="0" fontId="39" fillId="0" borderId="0" xfId="0" applyFont="1"/>
    <xf numFmtId="0" fontId="39" fillId="0" borderId="0" xfId="0" applyFont="1" applyBorder="1"/>
    <xf numFmtId="17" fontId="0" fillId="0" borderId="39" xfId="0" applyNumberFormat="1" applyBorder="1"/>
    <xf numFmtId="0" fontId="39" fillId="2" borderId="0" xfId="0" applyFont="1" applyFill="1"/>
    <xf numFmtId="0" fontId="41" fillId="0" borderId="0" xfId="1" applyFont="1" applyFill="1"/>
    <xf numFmtId="0" fontId="64" fillId="0" borderId="0" xfId="1" applyFont="1" applyFill="1"/>
    <xf numFmtId="0" fontId="44" fillId="0" borderId="0" xfId="1" applyFont="1" applyFill="1" applyBorder="1"/>
    <xf numFmtId="0" fontId="44" fillId="0" borderId="0" xfId="1" applyFont="1" applyFill="1"/>
    <xf numFmtId="0" fontId="41" fillId="0" borderId="0" xfId="1" applyFont="1" applyFill="1" applyAlignment="1">
      <alignment wrapText="1"/>
    </xf>
    <xf numFmtId="0" fontId="4" fillId="0" borderId="1" xfId="1" applyFont="1" applyFill="1" applyBorder="1" applyAlignment="1">
      <alignment wrapText="1"/>
    </xf>
    <xf numFmtId="0" fontId="9" fillId="0" borderId="2" xfId="1" applyFont="1" applyFill="1" applyBorder="1" applyAlignment="1">
      <alignment vertical="center" wrapText="1"/>
    </xf>
    <xf numFmtId="17" fontId="10" fillId="0" borderId="3" xfId="1" applyNumberFormat="1" applyFont="1" applyFill="1" applyBorder="1" applyAlignment="1">
      <alignment vertical="center" wrapText="1"/>
    </xf>
    <xf numFmtId="17" fontId="10" fillId="0" borderId="2" xfId="1" applyNumberFormat="1" applyFont="1" applyFill="1" applyBorder="1" applyAlignment="1">
      <alignment vertical="center" wrapText="1"/>
    </xf>
    <xf numFmtId="0" fontId="41" fillId="0" borderId="0" xfId="1" applyFont="1" applyFill="1" applyAlignment="1">
      <alignment horizontal="right" wrapText="1"/>
    </xf>
    <xf numFmtId="0" fontId="9" fillId="0" borderId="4" xfId="1" applyFont="1" applyFill="1" applyBorder="1" applyAlignment="1">
      <alignment vertical="center"/>
    </xf>
    <xf numFmtId="1" fontId="2" fillId="0" borderId="5" xfId="1" applyNumberFormat="1" applyFont="1" applyFill="1" applyBorder="1" applyAlignment="1">
      <alignment horizontal="right"/>
    </xf>
    <xf numFmtId="1" fontId="2" fillId="0" borderId="6" xfId="1" applyNumberFormat="1" applyFont="1" applyFill="1" applyBorder="1" applyAlignment="1">
      <alignment horizontal="right"/>
    </xf>
    <xf numFmtId="0" fontId="41" fillId="0" borderId="0" xfId="1" applyFont="1" applyFill="1" applyAlignment="1">
      <alignment horizontal="right"/>
    </xf>
    <xf numFmtId="0" fontId="4" fillId="0" borderId="0" xfId="1" applyFont="1" applyFill="1" applyBorder="1" applyAlignment="1">
      <alignment wrapText="1"/>
    </xf>
    <xf numFmtId="0" fontId="4" fillId="0" borderId="4" xfId="1" applyFont="1" applyFill="1" applyBorder="1" applyAlignment="1">
      <alignment wrapText="1"/>
    </xf>
    <xf numFmtId="0" fontId="2" fillId="0" borderId="7" xfId="1" applyNumberFormat="1" applyFont="1" applyFill="1" applyBorder="1" applyAlignment="1">
      <alignment horizontal="right"/>
    </xf>
    <xf numFmtId="0" fontId="2" fillId="0" borderId="8" xfId="1" applyNumberFormat="1" applyFont="1" applyFill="1" applyBorder="1" applyAlignment="1">
      <alignment horizontal="right"/>
    </xf>
    <xf numFmtId="0" fontId="2" fillId="0" borderId="22" xfId="1" applyNumberFormat="1" applyFont="1" applyFill="1" applyBorder="1" applyAlignment="1">
      <alignment horizontal="right"/>
    </xf>
    <xf numFmtId="0" fontId="11" fillId="0" borderId="4" xfId="1" applyFont="1" applyFill="1" applyBorder="1" applyAlignment="1">
      <alignment vertical="center" wrapText="1"/>
    </xf>
    <xf numFmtId="0" fontId="43" fillId="0" borderId="0" xfId="1" applyFont="1" applyFill="1" applyBorder="1" applyAlignment="1">
      <alignment wrapText="1"/>
    </xf>
    <xf numFmtId="0" fontId="4" fillId="0" borderId="4" xfId="1" applyFont="1" applyFill="1" applyBorder="1"/>
    <xf numFmtId="0" fontId="4" fillId="0" borderId="9" xfId="1" applyFont="1" applyFill="1" applyBorder="1"/>
    <xf numFmtId="0" fontId="2" fillId="0" borderId="9" xfId="1" applyNumberFormat="1" applyFont="1" applyFill="1" applyBorder="1" applyAlignment="1">
      <alignment horizontal="right"/>
    </xf>
    <xf numFmtId="0" fontId="2" fillId="0" borderId="10" xfId="1" applyNumberFormat="1" applyFont="1" applyFill="1" applyBorder="1" applyAlignment="1">
      <alignment horizontal="right"/>
    </xf>
    <xf numFmtId="0" fontId="4" fillId="0" borderId="0" xfId="1" applyFont="1" applyFill="1" applyBorder="1"/>
    <xf numFmtId="0" fontId="9" fillId="0" borderId="4" xfId="1" applyFont="1" applyFill="1" applyBorder="1"/>
    <xf numFmtId="0" fontId="2" fillId="0" borderId="4" xfId="1" applyNumberFormat="1" applyFont="1" applyFill="1" applyBorder="1" applyAlignment="1">
      <alignment horizontal="right"/>
    </xf>
    <xf numFmtId="0" fontId="2" fillId="0" borderId="0" xfId="1" applyNumberFormat="1" applyFont="1" applyFill="1" applyBorder="1" applyAlignment="1">
      <alignment horizontal="right"/>
    </xf>
    <xf numFmtId="0" fontId="4" fillId="0" borderId="1" xfId="1" applyFont="1" applyFill="1" applyBorder="1"/>
    <xf numFmtId="0" fontId="12" fillId="0" borderId="4" xfId="1" applyFont="1" applyFill="1" applyBorder="1"/>
    <xf numFmtId="0" fontId="2" fillId="0" borderId="12" xfId="1" applyNumberFormat="1" applyFont="1" applyFill="1" applyBorder="1" applyAlignment="1">
      <alignment horizontal="right"/>
    </xf>
    <xf numFmtId="0" fontId="2" fillId="0" borderId="13" xfId="1" applyNumberFormat="1" applyFont="1" applyFill="1" applyBorder="1" applyAlignment="1">
      <alignment horizontal="right"/>
    </xf>
    <xf numFmtId="0" fontId="2" fillId="0" borderId="40" xfId="1" applyNumberFormat="1" applyFont="1" applyFill="1" applyBorder="1" applyAlignment="1">
      <alignment horizontal="right"/>
    </xf>
    <xf numFmtId="0" fontId="9" fillId="0" borderId="14" xfId="1" applyFont="1" applyFill="1" applyBorder="1"/>
    <xf numFmtId="0" fontId="2" fillId="0" borderId="5" xfId="1" applyNumberFormat="1" applyFont="1" applyFill="1" applyBorder="1" applyAlignment="1">
      <alignment horizontal="right"/>
    </xf>
    <xf numFmtId="0" fontId="2" fillId="0" borderId="6" xfId="1" applyNumberFormat="1" applyFont="1" applyFill="1" applyBorder="1" applyAlignment="1">
      <alignment horizontal="right"/>
    </xf>
    <xf numFmtId="0" fontId="2" fillId="0" borderId="15" xfId="1" applyNumberFormat="1" applyFont="1" applyFill="1" applyBorder="1" applyAlignment="1">
      <alignment horizontal="right"/>
    </xf>
    <xf numFmtId="0" fontId="2" fillId="0" borderId="16" xfId="1" applyNumberFormat="1" applyFont="1" applyFill="1" applyBorder="1" applyAlignment="1">
      <alignment horizontal="right"/>
    </xf>
    <xf numFmtId="0" fontId="2" fillId="0" borderId="19" xfId="1" applyNumberFormat="1" applyFont="1" applyFill="1" applyBorder="1" applyAlignment="1">
      <alignment horizontal="right"/>
    </xf>
    <xf numFmtId="0" fontId="9" fillId="0" borderId="4" xfId="1" applyFont="1" applyFill="1" applyBorder="1" applyAlignment="1"/>
    <xf numFmtId="0" fontId="2" fillId="0" borderId="17" xfId="1" applyNumberFormat="1" applyFont="1" applyFill="1" applyBorder="1" applyAlignment="1">
      <alignment horizontal="right"/>
    </xf>
    <xf numFmtId="0" fontId="14" fillId="0" borderId="13" xfId="0" applyFont="1" applyFill="1" applyBorder="1" applyAlignment="1">
      <alignment horizontal="right"/>
    </xf>
    <xf numFmtId="0" fontId="2" fillId="0" borderId="23" xfId="1" applyNumberFormat="1" applyFont="1" applyFill="1" applyBorder="1" applyAlignment="1">
      <alignment horizontal="right"/>
    </xf>
    <xf numFmtId="0" fontId="12" fillId="0" borderId="9" xfId="1" applyFont="1" applyFill="1" applyBorder="1"/>
    <xf numFmtId="0" fontId="2" fillId="0" borderId="18" xfId="1" applyNumberFormat="1" applyFont="1" applyFill="1" applyBorder="1" applyAlignment="1">
      <alignment horizontal="right"/>
    </xf>
    <xf numFmtId="0" fontId="2" fillId="0" borderId="41" xfId="1" applyNumberFormat="1" applyFont="1" applyFill="1" applyBorder="1" applyAlignment="1">
      <alignment horizontal="right"/>
    </xf>
    <xf numFmtId="0" fontId="2" fillId="0" borderId="42" xfId="1" applyNumberFormat="1" applyFont="1" applyFill="1" applyBorder="1" applyAlignment="1">
      <alignment horizontal="right"/>
    </xf>
    <xf numFmtId="0" fontId="14" fillId="0" borderId="13" xfId="0" applyFont="1" applyFill="1" applyBorder="1"/>
    <xf numFmtId="0" fontId="2" fillId="0" borderId="20" xfId="1" applyNumberFormat="1" applyFont="1" applyFill="1" applyBorder="1" applyAlignment="1">
      <alignment horizontal="right"/>
    </xf>
    <xf numFmtId="0" fontId="2" fillId="0" borderId="21" xfId="1" applyNumberFormat="1" applyFont="1" applyFill="1" applyBorder="1" applyAlignment="1">
      <alignment horizontal="right"/>
    </xf>
    <xf numFmtId="0" fontId="2" fillId="0" borderId="43" xfId="1" applyNumberFormat="1" applyFont="1" applyFill="1" applyBorder="1" applyAlignment="1">
      <alignment horizontal="right"/>
    </xf>
    <xf numFmtId="0" fontId="2" fillId="0" borderId="44" xfId="1" applyNumberFormat="1" applyFont="1" applyFill="1" applyBorder="1" applyAlignment="1">
      <alignment horizontal="right"/>
    </xf>
    <xf numFmtId="0" fontId="2" fillId="0" borderId="45" xfId="1" applyNumberFormat="1" applyFont="1" applyFill="1" applyBorder="1" applyAlignment="1">
      <alignment horizontal="right"/>
    </xf>
    <xf numFmtId="0" fontId="2" fillId="0" borderId="0" xfId="1" applyNumberFormat="1" applyFont="1" applyFill="1" applyBorder="1"/>
    <xf numFmtId="0" fontId="46" fillId="0" borderId="0" xfId="1" applyFont="1" applyFill="1"/>
    <xf numFmtId="0" fontId="4" fillId="0" borderId="0" xfId="1" applyFont="1" applyFill="1"/>
    <xf numFmtId="0" fontId="5" fillId="0" borderId="0" xfId="1" applyFont="1" applyFill="1"/>
    <xf numFmtId="0" fontId="8" fillId="0" borderId="0" xfId="1" applyFont="1" applyFill="1"/>
    <xf numFmtId="0" fontId="9" fillId="0" borderId="0" xfId="1" applyFont="1" applyFill="1"/>
    <xf numFmtId="0" fontId="10" fillId="0" borderId="0" xfId="1" applyFont="1" applyFill="1"/>
    <xf numFmtId="0" fontId="8" fillId="0" borderId="0" xfId="1" applyFont="1" applyFill="1" applyAlignment="1">
      <alignment wrapText="1"/>
    </xf>
    <xf numFmtId="0" fontId="8" fillId="0" borderId="0" xfId="1" applyFont="1" applyFill="1" applyAlignment="1">
      <alignment horizontal="right" wrapText="1"/>
    </xf>
    <xf numFmtId="0" fontId="8" fillId="0" borderId="0" xfId="1" applyFont="1" applyFill="1" applyAlignment="1">
      <alignment horizontal="right"/>
    </xf>
    <xf numFmtId="0" fontId="4" fillId="0" borderId="9" xfId="1" applyFont="1" applyFill="1" applyBorder="1" applyAlignment="1">
      <alignment horizontal="left" indent="2"/>
    </xf>
    <xf numFmtId="0" fontId="8" fillId="0" borderId="9" xfId="1" applyFont="1" applyFill="1" applyBorder="1"/>
    <xf numFmtId="0" fontId="2" fillId="0" borderId="4" xfId="1" applyNumberFormat="1" applyFont="1" applyFill="1" applyBorder="1"/>
    <xf numFmtId="0" fontId="2" fillId="0" borderId="12" xfId="1" applyNumberFormat="1" applyFont="1" applyFill="1" applyBorder="1"/>
    <xf numFmtId="0" fontId="2" fillId="0" borderId="13" xfId="1" applyNumberFormat="1" applyFont="1" applyFill="1" applyBorder="1"/>
    <xf numFmtId="0" fontId="2" fillId="0" borderId="40" xfId="1" applyNumberFormat="1" applyFont="1" applyFill="1" applyBorder="1"/>
    <xf numFmtId="0" fontId="2" fillId="0" borderId="23" xfId="1" applyNumberFormat="1" applyFont="1" applyFill="1" applyBorder="1"/>
    <xf numFmtId="0" fontId="2" fillId="0" borderId="9" xfId="1" applyNumberFormat="1" applyFont="1" applyFill="1" applyBorder="1"/>
    <xf numFmtId="0" fontId="2" fillId="0" borderId="10" xfId="1" applyNumberFormat="1" applyFont="1" applyFill="1" applyBorder="1"/>
    <xf numFmtId="0" fontId="8" fillId="0" borderId="7" xfId="1" applyFont="1" applyFill="1" applyBorder="1" applyAlignment="1">
      <alignment horizontal="right"/>
    </xf>
    <xf numFmtId="0" fontId="8" fillId="0" borderId="20" xfId="1" applyFont="1" applyFill="1" applyBorder="1" applyAlignment="1">
      <alignment horizontal="right"/>
    </xf>
    <xf numFmtId="49" fontId="12" fillId="0" borderId="4" xfId="1" applyNumberFormat="1" applyFont="1" applyFill="1" applyBorder="1" applyAlignment="1">
      <alignment horizontal="left"/>
    </xf>
    <xf numFmtId="0" fontId="0" fillId="0" borderId="13" xfId="0" applyFill="1" applyBorder="1"/>
    <xf numFmtId="0" fontId="13" fillId="0" borderId="4" xfId="1" applyNumberFormat="1" applyFont="1" applyFill="1" applyBorder="1" applyAlignment="1">
      <alignment horizontal="left"/>
    </xf>
    <xf numFmtId="0" fontId="14" fillId="0" borderId="13" xfId="0" applyFont="1" applyFill="1" applyBorder="1" applyAlignment="1">
      <alignment horizontal="center"/>
    </xf>
    <xf numFmtId="0" fontId="12" fillId="0" borderId="4" xfId="1" applyFont="1" applyFill="1" applyBorder="1" applyAlignment="1"/>
    <xf numFmtId="0" fontId="12" fillId="0" borderId="9" xfId="1" applyFont="1" applyFill="1" applyBorder="1" applyAlignment="1"/>
    <xf numFmtId="0" fontId="14" fillId="0" borderId="0" xfId="1" applyNumberFormat="1" applyFont="1" applyFill="1" applyBorder="1"/>
    <xf numFmtId="0" fontId="4" fillId="0" borderId="40" xfId="1" applyNumberFormat="1" applyFont="1" applyFill="1" applyBorder="1" applyAlignment="1">
      <alignment horizontal="right"/>
    </xf>
    <xf numFmtId="0" fontId="7" fillId="0" borderId="9" xfId="1" applyFont="1" applyFill="1" applyBorder="1" applyAlignment="1">
      <alignment horizontal="left" indent="2"/>
    </xf>
    <xf numFmtId="1" fontId="4" fillId="0" borderId="9" xfId="1" applyNumberFormat="1" applyFont="1" applyFill="1" applyBorder="1" applyAlignment="1">
      <alignment horizontal="right"/>
    </xf>
    <xf numFmtId="1" fontId="4" fillId="0" borderId="10" xfId="1" applyNumberFormat="1" applyFont="1" applyFill="1" applyBorder="1" applyAlignment="1">
      <alignment horizontal="right"/>
    </xf>
    <xf numFmtId="0" fontId="11" fillId="0" borderId="0" xfId="1" applyFont="1" applyFill="1"/>
    <xf numFmtId="0" fontId="4" fillId="0" borderId="0" xfId="1" applyFont="1" applyFill="1" applyAlignment="1">
      <alignment horizontal="right"/>
    </xf>
    <xf numFmtId="0" fontId="9" fillId="0" borderId="0" xfId="1" applyFont="1" applyFill="1" applyBorder="1"/>
    <xf numFmtId="0" fontId="15" fillId="0" borderId="0" xfId="1" applyFont="1" applyFill="1"/>
    <xf numFmtId="0" fontId="45" fillId="0" borderId="0" xfId="1" applyFont="1" applyFill="1"/>
    <xf numFmtId="0" fontId="8" fillId="0" borderId="0" xfId="1" applyFont="1" applyFill="1" applyBorder="1"/>
    <xf numFmtId="0" fontId="0" fillId="0" borderId="54" xfId="0" applyFill="1" applyBorder="1"/>
    <xf numFmtId="0" fontId="0" fillId="0" borderId="55" xfId="0" applyBorder="1"/>
    <xf numFmtId="0" fontId="0" fillId="0" borderId="56" xfId="0" applyFill="1" applyBorder="1"/>
    <xf numFmtId="0" fontId="0" fillId="0" borderId="57" xfId="0" applyFill="1" applyBorder="1"/>
    <xf numFmtId="0" fontId="39" fillId="0" borderId="0" xfId="0" applyFont="1" applyFill="1"/>
    <xf numFmtId="17" fontId="37" fillId="0" borderId="3" xfId="0" applyNumberFormat="1" applyFont="1" applyFill="1" applyBorder="1"/>
    <xf numFmtId="164" fontId="37" fillId="0" borderId="54" xfId="46" applyNumberFormat="1" applyFont="1" applyFill="1" applyBorder="1"/>
    <xf numFmtId="164" fontId="37" fillId="0" borderId="46" xfId="46" applyNumberFormat="1" applyFont="1" applyBorder="1"/>
    <xf numFmtId="164" fontId="37" fillId="0" borderId="56" xfId="46" applyNumberFormat="1" applyFont="1" applyFill="1" applyBorder="1"/>
    <xf numFmtId="164" fontId="37" fillId="0" borderId="57" xfId="46" applyNumberFormat="1" applyFont="1" applyFill="1" applyBorder="1"/>
    <xf numFmtId="0" fontId="48" fillId="0" borderId="69" xfId="0" applyFont="1" applyBorder="1"/>
    <xf numFmtId="0" fontId="37" fillId="0" borderId="69" xfId="0" applyFont="1" applyBorder="1"/>
    <xf numFmtId="0" fontId="0" fillId="0" borderId="53" xfId="0" applyBorder="1"/>
    <xf numFmtId="164" fontId="37" fillId="0" borderId="50" xfId="46" applyNumberFormat="1" applyFont="1" applyBorder="1"/>
    <xf numFmtId="0" fontId="39" fillId="0" borderId="69" xfId="0" applyFont="1" applyBorder="1"/>
    <xf numFmtId="0" fontId="0" fillId="58" borderId="54" xfId="0" applyFill="1" applyBorder="1"/>
    <xf numFmtId="0" fontId="0" fillId="58" borderId="56" xfId="0" applyFill="1" applyBorder="1"/>
    <xf numFmtId="0" fontId="0" fillId="58" borderId="57" xfId="0" applyFill="1" applyBorder="1"/>
    <xf numFmtId="164" fontId="37" fillId="58" borderId="54" xfId="46" applyNumberFormat="1" applyFont="1" applyFill="1" applyBorder="1"/>
    <xf numFmtId="164" fontId="37" fillId="58" borderId="56" xfId="46" applyNumberFormat="1" applyFont="1" applyFill="1" applyBorder="1"/>
    <xf numFmtId="164" fontId="37" fillId="58" borderId="57" xfId="46" applyNumberFormat="1" applyFont="1" applyFill="1" applyBorder="1"/>
    <xf numFmtId="0" fontId="0" fillId="0" borderId="55" xfId="0" applyFill="1" applyBorder="1"/>
    <xf numFmtId="0" fontId="0" fillId="0" borderId="36" xfId="0" applyFill="1" applyBorder="1"/>
    <xf numFmtId="0" fontId="0" fillId="0" borderId="37" xfId="0" applyFill="1" applyBorder="1"/>
    <xf numFmtId="164" fontId="37" fillId="0" borderId="46" xfId="46" applyNumberFormat="1" applyFont="1" applyFill="1" applyBorder="1"/>
    <xf numFmtId="164" fontId="37" fillId="0" borderId="47" xfId="46" applyNumberFormat="1" applyFont="1" applyFill="1" applyBorder="1"/>
    <xf numFmtId="164" fontId="37" fillId="0" borderId="48" xfId="46" applyNumberFormat="1" applyFont="1" applyFill="1" applyBorder="1"/>
    <xf numFmtId="0" fontId="0" fillId="2" borderId="55" xfId="0" applyFill="1" applyBorder="1"/>
    <xf numFmtId="0" fontId="0" fillId="2" borderId="36" xfId="0" applyFill="1" applyBorder="1"/>
    <xf numFmtId="0" fontId="0" fillId="2" borderId="37" xfId="0" applyFill="1" applyBorder="1"/>
    <xf numFmtId="164" fontId="37" fillId="2" borderId="46" xfId="46" applyNumberFormat="1" applyFont="1" applyFill="1" applyBorder="1"/>
    <xf numFmtId="164" fontId="37" fillId="2" borderId="47" xfId="46" applyNumberFormat="1" applyFont="1" applyFill="1" applyBorder="1"/>
    <xf numFmtId="164" fontId="37" fillId="2" borderId="48" xfId="46" applyNumberFormat="1" applyFont="1" applyFill="1" applyBorder="1"/>
    <xf numFmtId="0" fontId="42" fillId="2" borderId="0" xfId="0" applyFont="1" applyFill="1"/>
    <xf numFmtId="0" fontId="2" fillId="58" borderId="43" xfId="1" applyNumberFormat="1" applyFont="1" applyFill="1" applyBorder="1" applyAlignment="1">
      <alignment horizontal="right"/>
    </xf>
    <xf numFmtId="0" fontId="2" fillId="58" borderId="44" xfId="1" applyNumberFormat="1" applyFont="1" applyFill="1" applyBorder="1" applyAlignment="1">
      <alignment horizontal="right"/>
    </xf>
    <xf numFmtId="0" fontId="2" fillId="58" borderId="45" xfId="1" applyNumberFormat="1" applyFont="1" applyFill="1" applyBorder="1" applyAlignment="1">
      <alignment horizontal="right"/>
    </xf>
    <xf numFmtId="0" fontId="2" fillId="58" borderId="41" xfId="1" applyNumberFormat="1" applyFont="1" applyFill="1" applyBorder="1" applyAlignment="1">
      <alignment horizontal="right"/>
    </xf>
    <xf numFmtId="0" fontId="2" fillId="58" borderId="13" xfId="1" applyNumberFormat="1" applyFont="1" applyFill="1" applyBorder="1" applyAlignment="1">
      <alignment horizontal="right"/>
    </xf>
    <xf numFmtId="0" fontId="2" fillId="58" borderId="12" xfId="1" applyNumberFormat="1" applyFont="1" applyFill="1" applyBorder="1" applyAlignment="1">
      <alignment horizontal="right"/>
    </xf>
    <xf numFmtId="0" fontId="2" fillId="58" borderId="23" xfId="1" applyNumberFormat="1" applyFont="1" applyFill="1" applyBorder="1" applyAlignment="1">
      <alignment horizontal="right"/>
    </xf>
    <xf numFmtId="0" fontId="2" fillId="58" borderId="21" xfId="1" applyNumberFormat="1" applyFont="1" applyFill="1" applyBorder="1" applyAlignment="1">
      <alignment horizontal="right"/>
    </xf>
    <xf numFmtId="0" fontId="9" fillId="2" borderId="34" xfId="1" applyFont="1" applyFill="1" applyBorder="1" applyAlignment="1">
      <alignment horizontal="left" vertical="top" wrapText="1"/>
    </xf>
    <xf numFmtId="14" fontId="65" fillId="2" borderId="0" xfId="0" applyNumberFormat="1" applyFont="1" applyFill="1"/>
    <xf numFmtId="0" fontId="65" fillId="2" borderId="0" xfId="0" applyFont="1" applyFill="1"/>
    <xf numFmtId="0" fontId="65" fillId="0" borderId="0" xfId="0" applyFont="1"/>
    <xf numFmtId="164" fontId="2" fillId="0" borderId="7" xfId="1" applyNumberFormat="1" applyFont="1" applyFill="1" applyBorder="1" applyAlignment="1">
      <alignment horizontal="right"/>
    </xf>
    <xf numFmtId="1" fontId="2" fillId="0" borderId="7" xfId="1" applyNumberFormat="1" applyFont="1" applyFill="1" applyBorder="1" applyAlignment="1">
      <alignment horizontal="right"/>
    </xf>
    <xf numFmtId="0" fontId="2" fillId="59" borderId="13" xfId="1" applyNumberFormat="1" applyFont="1" applyFill="1" applyBorder="1" applyAlignment="1">
      <alignment horizontal="right"/>
    </xf>
    <xf numFmtId="1" fontId="2" fillId="59" borderId="23" xfId="1" applyNumberFormat="1" applyFont="1" applyFill="1" applyBorder="1" applyAlignment="1">
      <alignment horizontal="right"/>
    </xf>
    <xf numFmtId="164" fontId="2" fillId="59" borderId="23" xfId="1" applyNumberFormat="1" applyFont="1" applyFill="1" applyBorder="1" applyAlignment="1">
      <alignment horizontal="right"/>
    </xf>
    <xf numFmtId="0" fontId="0" fillId="0" borderId="0" xfId="0"/>
    <xf numFmtId="14" fontId="0" fillId="0" borderId="0" xfId="0" applyNumberFormat="1"/>
    <xf numFmtId="0" fontId="42" fillId="0" borderId="10" xfId="0" applyFont="1" applyBorder="1"/>
    <xf numFmtId="0" fontId="42" fillId="0" borderId="0" xfId="0" applyFont="1" applyFill="1"/>
    <xf numFmtId="164" fontId="37" fillId="58" borderId="54" xfId="46" applyNumberFormat="1" applyFont="1" applyFill="1" applyBorder="1" applyAlignment="1">
      <alignment horizontal="right"/>
    </xf>
    <xf numFmtId="164" fontId="37" fillId="58" borderId="56" xfId="46" applyNumberFormat="1" applyFont="1" applyFill="1" applyBorder="1" applyAlignment="1">
      <alignment horizontal="right"/>
    </xf>
    <xf numFmtId="164" fontId="37" fillId="58" borderId="57" xfId="46" applyNumberFormat="1" applyFont="1" applyFill="1" applyBorder="1" applyAlignment="1">
      <alignment horizontal="right"/>
    </xf>
    <xf numFmtId="0" fontId="0" fillId="58" borderId="54" xfId="0" applyFill="1" applyBorder="1" applyAlignment="1">
      <alignment horizontal="right"/>
    </xf>
    <xf numFmtId="0" fontId="0" fillId="58" borderId="56" xfId="0" applyFill="1" applyBorder="1" applyAlignment="1">
      <alignment horizontal="right"/>
    </xf>
    <xf numFmtId="0" fontId="0" fillId="58" borderId="57" xfId="0" applyFill="1" applyBorder="1" applyAlignment="1">
      <alignment horizontal="right"/>
    </xf>
    <xf numFmtId="0" fontId="0" fillId="0" borderId="54" xfId="0" applyFill="1" applyBorder="1" applyAlignment="1">
      <alignment horizontal="right"/>
    </xf>
    <xf numFmtId="0" fontId="0" fillId="0" borderId="56" xfId="0" applyFill="1" applyBorder="1" applyAlignment="1">
      <alignment horizontal="right"/>
    </xf>
    <xf numFmtId="0" fontId="0" fillId="0" borderId="57" xfId="0" applyFill="1" applyBorder="1" applyAlignment="1">
      <alignment horizontal="right"/>
    </xf>
    <xf numFmtId="164" fontId="37" fillId="0" borderId="54" xfId="46" applyNumberFormat="1" applyFont="1" applyFill="1" applyBorder="1" applyAlignment="1">
      <alignment horizontal="right"/>
    </xf>
    <xf numFmtId="164" fontId="37" fillId="0" borderId="56" xfId="46" applyNumberFormat="1" applyFont="1" applyFill="1" applyBorder="1" applyAlignment="1">
      <alignment horizontal="right"/>
    </xf>
    <xf numFmtId="164" fontId="37" fillId="0" borderId="57" xfId="46" applyNumberFormat="1" applyFont="1" applyFill="1" applyBorder="1" applyAlignment="1">
      <alignment horizontal="right"/>
    </xf>
    <xf numFmtId="0" fontId="14" fillId="0" borderId="0" xfId="38" applyFont="1" applyAlignment="1">
      <alignment wrapText="1"/>
    </xf>
    <xf numFmtId="0" fontId="2" fillId="0" borderId="0" xfId="45" applyFont="1" applyAlignment="1">
      <alignment horizontal="left" wrapText="1"/>
    </xf>
    <xf numFmtId="0" fontId="7" fillId="0" borderId="0" xfId="1" applyFont="1" applyFill="1" applyAlignment="1">
      <alignment horizontal="center" vertical="center" wrapText="1"/>
    </xf>
    <xf numFmtId="0" fontId="66" fillId="0" borderId="2" xfId="0" applyFont="1" applyBorder="1" applyAlignment="1">
      <alignment horizontal="center"/>
    </xf>
    <xf numFmtId="0" fontId="66" fillId="0" borderId="38" xfId="0" applyFont="1" applyBorder="1" applyAlignment="1">
      <alignment horizontal="center"/>
    </xf>
    <xf numFmtId="0" fontId="66" fillId="0" borderId="33" xfId="0" applyFont="1" applyBorder="1" applyAlignment="1">
      <alignment horizontal="center"/>
    </xf>
  </cellXfs>
  <cellStyles count="89">
    <cellStyle name="20% - Accent1" xfId="66" builtinId="30" customBuiltin="1"/>
    <cellStyle name="20% - Accent1 2" xfId="2"/>
    <cellStyle name="20% - Accent2" xfId="70" builtinId="34" customBuiltin="1"/>
    <cellStyle name="20% - Accent2 2" xfId="3"/>
    <cellStyle name="20% - Accent3" xfId="74" builtinId="38" customBuiltin="1"/>
    <cellStyle name="20% - Accent3 2" xfId="4"/>
    <cellStyle name="20% - Accent4" xfId="78" builtinId="42" customBuiltin="1"/>
    <cellStyle name="20% - Accent4 2" xfId="5"/>
    <cellStyle name="20% - Accent5" xfId="82" builtinId="46" customBuiltin="1"/>
    <cellStyle name="20% - Accent5 2" xfId="6"/>
    <cellStyle name="20% - Accent6" xfId="86" builtinId="50" customBuiltin="1"/>
    <cellStyle name="20% - Accent6 2" xfId="7"/>
    <cellStyle name="40% - Accent1" xfId="67" builtinId="31" customBuiltin="1"/>
    <cellStyle name="40% - Accent1 2" xfId="8"/>
    <cellStyle name="40% - Accent2" xfId="71" builtinId="35" customBuiltin="1"/>
    <cellStyle name="40% - Accent2 2" xfId="9"/>
    <cellStyle name="40% - Accent3" xfId="75" builtinId="39" customBuiltin="1"/>
    <cellStyle name="40% - Accent3 2" xfId="10"/>
    <cellStyle name="40% - Accent4" xfId="79" builtinId="43" customBuiltin="1"/>
    <cellStyle name="40% - Accent4 2" xfId="11"/>
    <cellStyle name="40% - Accent5" xfId="83" builtinId="47" customBuiltin="1"/>
    <cellStyle name="40% - Accent5 2" xfId="12"/>
    <cellStyle name="40% - Accent6" xfId="87" builtinId="51" customBuiltin="1"/>
    <cellStyle name="40% - Accent6 2" xfId="13"/>
    <cellStyle name="60% - Accent1" xfId="68" builtinId="32" customBuiltin="1"/>
    <cellStyle name="60% - Accent1 2" xfId="14"/>
    <cellStyle name="60% - Accent2" xfId="72" builtinId="36" customBuiltin="1"/>
    <cellStyle name="60% - Accent2 2" xfId="15"/>
    <cellStyle name="60% - Accent3" xfId="76" builtinId="40" customBuiltin="1"/>
    <cellStyle name="60% - Accent3 2" xfId="16"/>
    <cellStyle name="60% - Accent4" xfId="80" builtinId="44" customBuiltin="1"/>
    <cellStyle name="60% - Accent4 2" xfId="17"/>
    <cellStyle name="60% - Accent5" xfId="84" builtinId="48" customBuiltin="1"/>
    <cellStyle name="60% - Accent5 2" xfId="18"/>
    <cellStyle name="60% - Accent6" xfId="88" builtinId="52" customBuiltin="1"/>
    <cellStyle name="60% - Accent6 2" xfId="19"/>
    <cellStyle name="Accent1" xfId="65" builtinId="29" customBuiltin="1"/>
    <cellStyle name="Accent1 2" xfId="20"/>
    <cellStyle name="Accent2" xfId="69" builtinId="33" customBuiltin="1"/>
    <cellStyle name="Accent2 2" xfId="21"/>
    <cellStyle name="Accent3" xfId="73" builtinId="37" customBuiltin="1"/>
    <cellStyle name="Accent3 2" xfId="22"/>
    <cellStyle name="Accent4" xfId="77" builtinId="41" customBuiltin="1"/>
    <cellStyle name="Accent4 2" xfId="23"/>
    <cellStyle name="Accent5" xfId="81" builtinId="45" customBuiltin="1"/>
    <cellStyle name="Accent5 2" xfId="24"/>
    <cellStyle name="Accent6" xfId="85" builtinId="49" customBuiltin="1"/>
    <cellStyle name="Accent6 2" xfId="25"/>
    <cellStyle name="Bad" xfId="54" builtinId="27" customBuiltin="1"/>
    <cellStyle name="Bad 2" xfId="26"/>
    <cellStyle name="Calculation" xfId="58" builtinId="22" customBuiltin="1"/>
    <cellStyle name="Calculation 2" xfId="27"/>
    <cellStyle name="Check Cell" xfId="60" builtinId="23" customBuiltin="1"/>
    <cellStyle name="Check Cell 2" xfId="28"/>
    <cellStyle name="Explanatory Text" xfId="63" builtinId="53" customBuiltin="1"/>
    <cellStyle name="Explanatory Text 2" xfId="29"/>
    <cellStyle name="Good" xfId="53" builtinId="26" customBuiltin="1"/>
    <cellStyle name="Good 2" xfId="30"/>
    <cellStyle name="Heading 1" xfId="49" builtinId="16" customBuiltin="1"/>
    <cellStyle name="Heading 1 2" xfId="31"/>
    <cellStyle name="Heading 2" xfId="50" builtinId="17" customBuiltin="1"/>
    <cellStyle name="Heading 2 2" xfId="32"/>
    <cellStyle name="Heading 3" xfId="51" builtinId="18" customBuiltin="1"/>
    <cellStyle name="Heading 3 2" xfId="33"/>
    <cellStyle name="Heading 4" xfId="52" builtinId="19" customBuiltin="1"/>
    <cellStyle name="Heading 4 2" xfId="34"/>
    <cellStyle name="Input" xfId="56" builtinId="20" customBuiltin="1"/>
    <cellStyle name="Input 2" xfId="35"/>
    <cellStyle name="Linked Cell" xfId="59" builtinId="24" customBuiltin="1"/>
    <cellStyle name="Linked Cell 2" xfId="36"/>
    <cellStyle name="Neutral" xfId="55" builtinId="28" customBuiltin="1"/>
    <cellStyle name="Neutral 2" xfId="37"/>
    <cellStyle name="Normal" xfId="0" builtinId="0"/>
    <cellStyle name="Normal 2" xfId="1"/>
    <cellStyle name="Normal 2 2" xfId="38"/>
    <cellStyle name="Normal 3" xfId="39"/>
    <cellStyle name="Normal 4" xfId="45"/>
    <cellStyle name="Normal 4 2" xfId="47"/>
    <cellStyle name="Note" xfId="62" builtinId="10" customBuiltin="1"/>
    <cellStyle name="Note 2" xfId="40"/>
    <cellStyle name="Output" xfId="57" builtinId="21" customBuiltin="1"/>
    <cellStyle name="Output 2" xfId="41"/>
    <cellStyle name="Percent" xfId="46" builtinId="5"/>
    <cellStyle name="Title" xfId="48" builtinId="15" customBuiltin="1"/>
    <cellStyle name="Title 2" xfId="42"/>
    <cellStyle name="Total" xfId="64" builtinId="25" customBuiltin="1"/>
    <cellStyle name="Total 2" xfId="43"/>
    <cellStyle name="Warning Text" xfId="61" builtinId="11" customBuiltin="1"/>
    <cellStyle name="Warning Text 2" xfId="44"/>
  </cellStyles>
  <dxfs count="0"/>
  <tableStyles count="0" defaultTableStyle="TableStyleMedium9" defaultPivotStyle="PivotStyleLight16"/>
  <colors>
    <mruColors>
      <color rgb="FFD0E5F3"/>
      <color rgb="FF7F7F7F"/>
      <color rgb="FF00A2E5"/>
      <color rgb="FF004785"/>
      <color rgb="FF376092"/>
      <color rgb="FF092869"/>
      <color rgb="FFB9CDE5"/>
      <color rgb="FF558ED5"/>
      <color rgb="FF0391BF"/>
      <color rgb="FF6B077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a:pPr>
            <a:r>
              <a:rPr lang="en-GB"/>
              <a:t>Breakdown of Cancellations by Reason </a:t>
            </a:r>
          </a:p>
        </c:rich>
      </c:tx>
      <c:overlay val="1"/>
    </c:title>
    <c:autoTitleDeleted val="0"/>
    <c:plotArea>
      <c:layout>
        <c:manualLayout>
          <c:layoutTarget val="inner"/>
          <c:xMode val="edge"/>
          <c:yMode val="edge"/>
          <c:x val="0.11747032685192743"/>
          <c:y val="0.14212855993664567"/>
          <c:w val="0.65956281616200085"/>
          <c:h val="0.7420251849258187"/>
        </c:manualLayout>
      </c:layout>
      <c:lineChart>
        <c:grouping val="standard"/>
        <c:varyColors val="0"/>
        <c:ser>
          <c:idx val="3"/>
          <c:order val="0"/>
          <c:tx>
            <c:strRef>
              <c:f>'Chart (No. of Cancellations)'!$AA$7</c:f>
              <c:strCache>
                <c:ptCount val="1"/>
                <c:pt idx="0">
                  <c:v>Other</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Cancellations)'!$J$35:$V$35</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0-DBA3-4146-A129-AEE56D6E6F3D}"/>
            </c:ext>
          </c:extLst>
        </c:ser>
        <c:ser>
          <c:idx val="0"/>
          <c:order val="1"/>
          <c:tx>
            <c:strRef>
              <c:f>'Chart (No. of Cancellations)'!$AA$10</c:f>
              <c:strCache>
                <c:ptCount val="1"/>
                <c:pt idx="0">
                  <c:v>Clinical Reason</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Cancellations)'!$J$32:$V$32</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1-DBA3-4146-A129-AEE56D6E6F3D}"/>
            </c:ext>
          </c:extLst>
        </c:ser>
        <c:ser>
          <c:idx val="2"/>
          <c:order val="2"/>
          <c:tx>
            <c:strRef>
              <c:f>'Chart (No. of Cancellations)'!$AA$8</c:f>
              <c:strCache>
                <c:ptCount val="1"/>
                <c:pt idx="0">
                  <c:v>Cancelled by Patient</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Cancellations)'!$J$34:$V$34</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2-DBA3-4146-A129-AEE56D6E6F3D}"/>
            </c:ext>
          </c:extLst>
        </c:ser>
        <c:ser>
          <c:idx val="1"/>
          <c:order val="3"/>
          <c:tx>
            <c:strRef>
              <c:f>'Chart (No. of Cancellations)'!$AA$9</c:f>
              <c:strCache>
                <c:ptCount val="1"/>
                <c:pt idx="0">
                  <c:v>Non-clinical/ Capacity Reason</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Cancellations)'!$J$33:$V$33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3-DBA3-4146-A129-AEE56D6E6F3D}"/>
            </c:ext>
          </c:extLst>
        </c:ser>
        <c:dLbls>
          <c:showLegendKey val="0"/>
          <c:showVal val="0"/>
          <c:showCatName val="0"/>
          <c:showSerName val="0"/>
          <c:showPercent val="0"/>
          <c:showBubbleSize val="0"/>
        </c:dLbls>
        <c:marker val="1"/>
        <c:smooth val="0"/>
        <c:axId val="84401152"/>
        <c:axId val="89588480"/>
      </c:lineChart>
      <c:dateAx>
        <c:axId val="84401152"/>
        <c:scaling>
          <c:orientation val="minMax"/>
        </c:scaling>
        <c:delete val="0"/>
        <c:axPos val="b"/>
        <c:numFmt formatCode="mmm\-yy" sourceLinked="1"/>
        <c:majorTickMark val="none"/>
        <c:minorTickMark val="none"/>
        <c:tickLblPos val="nextTo"/>
        <c:crossAx val="89588480"/>
        <c:crosses val="autoZero"/>
        <c:auto val="1"/>
        <c:lblOffset val="100"/>
        <c:baseTimeUnit val="months"/>
      </c:dateAx>
      <c:valAx>
        <c:axId val="89588480"/>
        <c:scaling>
          <c:orientation val="minMax"/>
        </c:scaling>
        <c:delete val="0"/>
        <c:axPos val="l"/>
        <c:majorGridlines/>
        <c:title>
          <c:tx>
            <c:rich>
              <a:bodyPr rot="-5400000" vert="horz"/>
              <a:lstStyle/>
              <a:p>
                <a:pPr>
                  <a:defRPr/>
                </a:pPr>
                <a:r>
                  <a:rPr lang="en-GB"/>
                  <a:t>Number of Planned Operations Cancelled</a:t>
                </a:r>
              </a:p>
            </c:rich>
          </c:tx>
          <c:layout>
            <c:manualLayout>
              <c:xMode val="edge"/>
              <c:yMode val="edge"/>
              <c:x val="5.3052733930904934E-2"/>
              <c:y val="0.17599484259211631"/>
            </c:manualLayout>
          </c:layout>
          <c:overlay val="0"/>
        </c:title>
        <c:numFmt formatCode="General" sourceLinked="0"/>
        <c:majorTickMark val="none"/>
        <c:minorTickMark val="none"/>
        <c:tickLblPos val="nextTo"/>
        <c:crossAx val="84401152"/>
        <c:crosses val="autoZero"/>
        <c:crossBetween val="between"/>
      </c:valAx>
    </c:plotArea>
    <c:legend>
      <c:legendPos val="r"/>
      <c:layout>
        <c:manualLayout>
          <c:xMode val="edge"/>
          <c:yMode val="edge"/>
          <c:x val="0.78934942862520063"/>
          <c:y val="0.33697316110578007"/>
          <c:w val="0.16412378856133344"/>
          <c:h val="0.37770169239543938"/>
        </c:manualLayout>
      </c:layout>
      <c:overlay val="0"/>
    </c:legend>
    <c:plotVisOnly val="1"/>
    <c:dispBlanksAs val="gap"/>
    <c:showDLblsOverMax val="0"/>
  </c:chart>
  <c:printSettings>
    <c:headerFooter/>
    <c:pageMargins b="0.75000000000001465" l="0.70000000000000062" r="0.70000000000000062" t="0.75000000000001465"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GB" sz="1400"/>
              <a:t>Cancellation Reason</a:t>
            </a:r>
            <a:r>
              <a:rPr lang="en-GB" sz="1400" baseline="0"/>
              <a:t> for Planned Operation</a:t>
            </a:r>
            <a:endParaRPr lang="en-GB" sz="1400"/>
          </a:p>
        </c:rich>
      </c:tx>
      <c:layout/>
      <c:overlay val="0"/>
    </c:title>
    <c:autoTitleDeleted val="0"/>
    <c:plotArea>
      <c:layout>
        <c:manualLayout>
          <c:layoutTarget val="inner"/>
          <c:xMode val="edge"/>
          <c:yMode val="edge"/>
          <c:x val="5.5475898016233732E-2"/>
          <c:y val="0.12947787531780461"/>
          <c:w val="0.78202559307907393"/>
          <c:h val="0.70069940996279023"/>
        </c:manualLayout>
      </c:layout>
      <c:lineChart>
        <c:grouping val="standard"/>
        <c:varyColors val="0"/>
        <c:ser>
          <c:idx val="0"/>
          <c:order val="0"/>
          <c:tx>
            <c:strRef>
              <c:f>'Chart (% of Operations)'!$C$65</c:f>
              <c:strCache>
                <c:ptCount val="1"/>
                <c:pt idx="0">
                  <c:v>Cancelled by Patient</c:v>
                </c:pt>
              </c:strCache>
            </c:strRef>
          </c:tx>
          <c:spPr>
            <a:ln w="38100">
              <a:solidFill>
                <a:srgbClr val="004785"/>
              </a:solidFill>
            </a:ln>
          </c:spPr>
          <c:marker>
            <c:symbol val="none"/>
          </c:marker>
          <c:cat>
            <c:numRef>
              <c:extLst>
                <c:ext xmlns:c15="http://schemas.microsoft.com/office/drawing/2012/chart" uri="{02D57815-91ED-43cb-92C2-25804820EDAC}">
                  <c15:fullRef>
                    <c15:sqref>('Chart (% of Operations)'!$K$116:$U$116,'Chart (% of Operations)'!$J$100:$U$100,'Chart (% of Operations)'!$J$84:$U$84,'Chart (% of Operations)'!$J$68:$U$68,'Chart (% of Operations)'!$J$53:$U$53,'Chart (% of Operations)'!$J$38:$P$38)</c15:sqref>
                  </c15:fullRef>
                </c:ext>
              </c:extLst>
              <c:f>('Chart (% of Operations)'!$L$116:$U$116,'Chart (% of Operations)'!$J$100:$U$100,'Chart (% of Operations)'!$J$84:$U$84,'Chart (% of Operations)'!$J$68:$U$68,'Chart (% of Operations)'!$J$53:$U$53,'Chart (% of Operations)'!$J$38:$P$38)</c:f>
              <c:numCache>
                <c:formatCode>mmm\-yy</c:formatCode>
                <c:ptCount val="65"/>
                <c:pt idx="0">
                  <c:v>42156</c:v>
                </c:pt>
                <c:pt idx="1">
                  <c:v>42186</c:v>
                </c:pt>
                <c:pt idx="2">
                  <c:v>42217</c:v>
                </c:pt>
                <c:pt idx="3">
                  <c:v>42248</c:v>
                </c:pt>
                <c:pt idx="4">
                  <c:v>42278</c:v>
                </c:pt>
                <c:pt idx="5">
                  <c:v>42309</c:v>
                </c:pt>
                <c:pt idx="6">
                  <c:v>42339</c:v>
                </c:pt>
                <c:pt idx="7">
                  <c:v>42370</c:v>
                </c:pt>
                <c:pt idx="8">
                  <c:v>42401</c:v>
                </c:pt>
                <c:pt idx="9">
                  <c:v>42430</c:v>
                </c:pt>
                <c:pt idx="10">
                  <c:v>42461</c:v>
                </c:pt>
                <c:pt idx="11">
                  <c:v>42491</c:v>
                </c:pt>
                <c:pt idx="12">
                  <c:v>42522</c:v>
                </c:pt>
                <c:pt idx="13">
                  <c:v>42552</c:v>
                </c:pt>
                <c:pt idx="14">
                  <c:v>42583</c:v>
                </c:pt>
                <c:pt idx="15">
                  <c:v>42614</c:v>
                </c:pt>
                <c:pt idx="16">
                  <c:v>42644</c:v>
                </c:pt>
                <c:pt idx="17">
                  <c:v>42675</c:v>
                </c:pt>
                <c:pt idx="18">
                  <c:v>42705</c:v>
                </c:pt>
                <c:pt idx="19">
                  <c:v>42736</c:v>
                </c:pt>
                <c:pt idx="20">
                  <c:v>42767</c:v>
                </c:pt>
                <c:pt idx="21">
                  <c:v>42795</c:v>
                </c:pt>
                <c:pt idx="22">
                  <c:v>42826</c:v>
                </c:pt>
                <c:pt idx="23">
                  <c:v>42856</c:v>
                </c:pt>
                <c:pt idx="24">
                  <c:v>42887</c:v>
                </c:pt>
                <c:pt idx="25">
                  <c:v>42917</c:v>
                </c:pt>
                <c:pt idx="26">
                  <c:v>42948</c:v>
                </c:pt>
                <c:pt idx="27">
                  <c:v>42979</c:v>
                </c:pt>
                <c:pt idx="28">
                  <c:v>43009</c:v>
                </c:pt>
                <c:pt idx="29">
                  <c:v>43040</c:v>
                </c:pt>
                <c:pt idx="30">
                  <c:v>43070</c:v>
                </c:pt>
                <c:pt idx="31">
                  <c:v>43101</c:v>
                </c:pt>
                <c:pt idx="32">
                  <c:v>43132</c:v>
                </c:pt>
                <c:pt idx="33">
                  <c:v>43160</c:v>
                </c:pt>
                <c:pt idx="34">
                  <c:v>43191</c:v>
                </c:pt>
                <c:pt idx="35">
                  <c:v>43221</c:v>
                </c:pt>
                <c:pt idx="36">
                  <c:v>43252</c:v>
                </c:pt>
                <c:pt idx="37">
                  <c:v>43282</c:v>
                </c:pt>
                <c:pt idx="38">
                  <c:v>43313</c:v>
                </c:pt>
                <c:pt idx="39">
                  <c:v>43344</c:v>
                </c:pt>
                <c:pt idx="40">
                  <c:v>43374</c:v>
                </c:pt>
                <c:pt idx="41">
                  <c:v>43405</c:v>
                </c:pt>
                <c:pt idx="42">
                  <c:v>43435</c:v>
                </c:pt>
                <c:pt idx="43">
                  <c:v>43466</c:v>
                </c:pt>
                <c:pt idx="44">
                  <c:v>43497</c:v>
                </c:pt>
                <c:pt idx="45">
                  <c:v>43525</c:v>
                </c:pt>
                <c:pt idx="46">
                  <c:v>43556</c:v>
                </c:pt>
                <c:pt idx="47">
                  <c:v>43586</c:v>
                </c:pt>
                <c:pt idx="48">
                  <c:v>43617</c:v>
                </c:pt>
                <c:pt idx="49">
                  <c:v>43647</c:v>
                </c:pt>
                <c:pt idx="50">
                  <c:v>43678</c:v>
                </c:pt>
                <c:pt idx="51">
                  <c:v>43709</c:v>
                </c:pt>
                <c:pt idx="52">
                  <c:v>43739</c:v>
                </c:pt>
                <c:pt idx="53">
                  <c:v>43770</c:v>
                </c:pt>
                <c:pt idx="54">
                  <c:v>43800</c:v>
                </c:pt>
                <c:pt idx="55">
                  <c:v>43831</c:v>
                </c:pt>
                <c:pt idx="56">
                  <c:v>43862</c:v>
                </c:pt>
                <c:pt idx="57">
                  <c:v>43891</c:v>
                </c:pt>
                <c:pt idx="58">
                  <c:v>43922</c:v>
                </c:pt>
                <c:pt idx="59">
                  <c:v>43952</c:v>
                </c:pt>
                <c:pt idx="60">
                  <c:v>43983</c:v>
                </c:pt>
                <c:pt idx="61">
                  <c:v>44013</c:v>
                </c:pt>
                <c:pt idx="62">
                  <c:v>44044</c:v>
                </c:pt>
                <c:pt idx="63">
                  <c:v>44075</c:v>
                </c:pt>
                <c:pt idx="64">
                  <c:v>44105</c:v>
                </c:pt>
              </c:numCache>
            </c:numRef>
          </c:cat>
          <c:val>
            <c:numRef>
              <c:extLst>
                <c:ext xmlns:c15="http://schemas.microsoft.com/office/drawing/2012/chart" uri="{02D57815-91ED-43cb-92C2-25804820EDAC}">
                  <c15:fullRef>
                    <c15:sqref>('Chart (% of Operations)'!$K$120:$U$120,'Chart (% of Operations)'!$J$104:$U$104,'Chart (% of Operations)'!$J$88:$U$88,'Chart (% of Operations)'!$J$72:$U$72,'Chart (% of Operations)'!$J$57:$U$57,'Chart (% of Operations)'!$J$42:$P$42)</c15:sqref>
                  </c15:fullRef>
                </c:ext>
              </c:extLst>
              <c:f>('Chart (% of Operations)'!$L$120:$U$120,'Chart (% of Operations)'!$J$104:$U$104,'Chart (% of Operations)'!$J$88:$U$88,'Chart (% of Operations)'!$J$72:$U$72,'Chart (% of Operations)'!$J$57:$U$57,'Chart (% of Operations)'!$J$42:$P$42)</c:f>
              <c:numCache>
                <c:formatCode>0.0%</c:formatCode>
                <c:ptCount val="65"/>
                <c:pt idx="0">
                  <c:v>3.858957370479299E-2</c:v>
                </c:pt>
                <c:pt idx="1">
                  <c:v>3.9062218214607758E-2</c:v>
                </c:pt>
                <c:pt idx="2">
                  <c:v>3.7308276910321958E-2</c:v>
                </c:pt>
                <c:pt idx="3">
                  <c:v>3.6266080548193164E-2</c:v>
                </c:pt>
                <c:pt idx="4">
                  <c:v>3.8047448153206084E-2</c:v>
                </c:pt>
                <c:pt idx="5">
                  <c:v>3.9856328176691137E-2</c:v>
                </c:pt>
                <c:pt idx="6">
                  <c:v>4.076617518346462E-2</c:v>
                </c:pt>
                <c:pt idx="7">
                  <c:v>4.1675363528838792E-2</c:v>
                </c:pt>
                <c:pt idx="8">
                  <c:v>3.9580459954453605E-2</c:v>
                </c:pt>
                <c:pt idx="9">
                  <c:v>4.0793448136268798E-2</c:v>
                </c:pt>
                <c:pt idx="10">
                  <c:v>3.9120790481952009E-2</c:v>
                </c:pt>
                <c:pt idx="11">
                  <c:v>3.602380028456862E-2</c:v>
                </c:pt>
                <c:pt idx="12">
                  <c:v>3.7564889098631427E-2</c:v>
                </c:pt>
                <c:pt idx="13">
                  <c:v>3.7781535859789377E-2</c:v>
                </c:pt>
                <c:pt idx="14">
                  <c:v>3.5880185808105078E-2</c:v>
                </c:pt>
                <c:pt idx="15">
                  <c:v>3.6822884966524652E-2</c:v>
                </c:pt>
                <c:pt idx="16">
                  <c:v>3.450747491296334E-2</c:v>
                </c:pt>
                <c:pt idx="17">
                  <c:v>3.3249290891900408E-2</c:v>
                </c:pt>
                <c:pt idx="18">
                  <c:v>3.9921923912643167E-2</c:v>
                </c:pt>
                <c:pt idx="19">
                  <c:v>3.6766024606334519E-2</c:v>
                </c:pt>
                <c:pt idx="20">
                  <c:v>3.3958143767060966E-2</c:v>
                </c:pt>
                <c:pt idx="21">
                  <c:v>3.365203170210089E-2</c:v>
                </c:pt>
                <c:pt idx="22">
                  <c:v>3.6666530562247356E-2</c:v>
                </c:pt>
                <c:pt idx="23">
                  <c:v>3.5103510351035101E-2</c:v>
                </c:pt>
                <c:pt idx="24">
                  <c:v>3.7498733150907064E-2</c:v>
                </c:pt>
                <c:pt idx="25">
                  <c:v>3.3706526917579797E-2</c:v>
                </c:pt>
                <c:pt idx="26">
                  <c:v>3.3195700616070259E-2</c:v>
                </c:pt>
                <c:pt idx="27">
                  <c:v>3.3872126436781606E-2</c:v>
                </c:pt>
                <c:pt idx="28">
                  <c:v>3.2745767435379367E-2</c:v>
                </c:pt>
                <c:pt idx="29">
                  <c:v>3.1700194678780012E-2</c:v>
                </c:pt>
                <c:pt idx="30">
                  <c:v>3.7971085120207929E-2</c:v>
                </c:pt>
                <c:pt idx="31">
                  <c:v>3.818572965220509E-2</c:v>
                </c:pt>
                <c:pt idx="32">
                  <c:v>3.7107228139332149E-2</c:v>
                </c:pt>
                <c:pt idx="33">
                  <c:v>3.8629712515062836E-2</c:v>
                </c:pt>
                <c:pt idx="34">
                  <c:v>3.4865587405317096E-2</c:v>
                </c:pt>
                <c:pt idx="35">
                  <c:v>3.2524754061588744E-2</c:v>
                </c:pt>
                <c:pt idx="36">
                  <c:v>3.1852769421341354E-2</c:v>
                </c:pt>
                <c:pt idx="37">
                  <c:v>3.736070828881087E-2</c:v>
                </c:pt>
                <c:pt idx="38">
                  <c:v>3.1993139615422675E-2</c:v>
                </c:pt>
                <c:pt idx="39">
                  <c:v>3.3186177500380575E-2</c:v>
                </c:pt>
                <c:pt idx="40">
                  <c:v>3.22675655332657E-2</c:v>
                </c:pt>
                <c:pt idx="41">
                  <c:v>2.7981728979868042E-2</c:v>
                </c:pt>
                <c:pt idx="42">
                  <c:v>3.2601165491666327E-2</c:v>
                </c:pt>
                <c:pt idx="43">
                  <c:v>3.4573468620819239E-2</c:v>
                </c:pt>
                <c:pt idx="44">
                  <c:v>3.1481881708810604E-2</c:v>
                </c:pt>
                <c:pt idx="45">
                  <c:v>3.150509343587668E-2</c:v>
                </c:pt>
                <c:pt idx="46">
                  <c:v>3.3450963093662696E-2</c:v>
                </c:pt>
                <c:pt idx="47">
                  <c:v>3.26570504179024E-2</c:v>
                </c:pt>
                <c:pt idx="48">
                  <c:v>3.3109387179392005E-2</c:v>
                </c:pt>
                <c:pt idx="49">
                  <c:v>3.1498698400892526E-2</c:v>
                </c:pt>
                <c:pt idx="50">
                  <c:v>3.1209873020402339E-2</c:v>
                </c:pt>
                <c:pt idx="51">
                  <c:v>3.2594571181056887E-2</c:v>
                </c:pt>
                <c:pt idx="52">
                  <c:v>3.538456258365652E-2</c:v>
                </c:pt>
                <c:pt idx="53">
                  <c:v>3.033662568030639E-2</c:v>
                </c:pt>
                <c:pt idx="54">
                  <c:v>3.5865224303051453E-2</c:v>
                </c:pt>
                <c:pt idx="55">
                  <c:v>3.3225929390569238E-2</c:v>
                </c:pt>
                <c:pt idx="56">
                  <c:v>3.251944293724001E-2</c:v>
                </c:pt>
                <c:pt idx="57">
                  <c:v>4.051109350237718E-2</c:v>
                </c:pt>
                <c:pt idx="58">
                  <c:v>3.317674691720493E-2</c:v>
                </c:pt>
                <c:pt idx="59">
                  <c:v>1.9902912621359223E-2</c:v>
                </c:pt>
                <c:pt idx="60">
                  <c:v>1.6323024054982819E-2</c:v>
                </c:pt>
                <c:pt idx="61">
                  <c:v>1.6482537419814682E-2</c:v>
                </c:pt>
                <c:pt idx="62">
                  <c:v>2.1545802906514352E-2</c:v>
                </c:pt>
                <c:pt idx="63">
                  <c:v>1.9113508442776737E-2</c:v>
                </c:pt>
                <c:pt idx="64">
                  <c:v>1.8796163598280232E-2</c:v>
                </c:pt>
              </c:numCache>
            </c:numRef>
          </c:val>
          <c:smooth val="0"/>
          <c:extLst>
            <c:ext xmlns:c16="http://schemas.microsoft.com/office/drawing/2014/chart" uri="{C3380CC4-5D6E-409C-BE32-E72D297353CC}">
              <c16:uniqueId val="{00000000-C506-44FB-895F-E9B32743CEFA}"/>
            </c:ext>
          </c:extLst>
        </c:ser>
        <c:ser>
          <c:idx val="1"/>
          <c:order val="1"/>
          <c:tx>
            <c:v>Clinical Reason</c:v>
          </c:tx>
          <c:spPr>
            <a:ln w="38100">
              <a:solidFill>
                <a:srgbClr val="00A2E5"/>
              </a:solidFill>
            </a:ln>
          </c:spPr>
          <c:marker>
            <c:symbol val="none"/>
          </c:marker>
          <c:cat>
            <c:numRef>
              <c:extLst>
                <c:ext xmlns:c15="http://schemas.microsoft.com/office/drawing/2012/chart" uri="{02D57815-91ED-43cb-92C2-25804820EDAC}">
                  <c15:fullRef>
                    <c15:sqref>('Chart (% of Operations)'!$K$116:$U$116,'Chart (% of Operations)'!$J$100:$U$100,'Chart (% of Operations)'!$J$84:$U$84,'Chart (% of Operations)'!$J$68:$U$68,'Chart (% of Operations)'!$J$53:$U$53,'Chart (% of Operations)'!$J$38:$P$38)</c15:sqref>
                  </c15:fullRef>
                </c:ext>
              </c:extLst>
              <c:f>('Chart (% of Operations)'!$L$116:$U$116,'Chart (% of Operations)'!$J$100:$U$100,'Chart (% of Operations)'!$J$84:$U$84,'Chart (% of Operations)'!$J$68:$U$68,'Chart (% of Operations)'!$J$53:$U$53,'Chart (% of Operations)'!$J$38:$P$38)</c:f>
              <c:numCache>
                <c:formatCode>mmm\-yy</c:formatCode>
                <c:ptCount val="65"/>
                <c:pt idx="0">
                  <c:v>42156</c:v>
                </c:pt>
                <c:pt idx="1">
                  <c:v>42186</c:v>
                </c:pt>
                <c:pt idx="2">
                  <c:v>42217</c:v>
                </c:pt>
                <c:pt idx="3">
                  <c:v>42248</c:v>
                </c:pt>
                <c:pt idx="4">
                  <c:v>42278</c:v>
                </c:pt>
                <c:pt idx="5">
                  <c:v>42309</c:v>
                </c:pt>
                <c:pt idx="6">
                  <c:v>42339</c:v>
                </c:pt>
                <c:pt idx="7">
                  <c:v>42370</c:v>
                </c:pt>
                <c:pt idx="8">
                  <c:v>42401</c:v>
                </c:pt>
                <c:pt idx="9">
                  <c:v>42430</c:v>
                </c:pt>
                <c:pt idx="10">
                  <c:v>42461</c:v>
                </c:pt>
                <c:pt idx="11">
                  <c:v>42491</c:v>
                </c:pt>
                <c:pt idx="12">
                  <c:v>42522</c:v>
                </c:pt>
                <c:pt idx="13">
                  <c:v>42552</c:v>
                </c:pt>
                <c:pt idx="14">
                  <c:v>42583</c:v>
                </c:pt>
                <c:pt idx="15">
                  <c:v>42614</c:v>
                </c:pt>
                <c:pt idx="16">
                  <c:v>42644</c:v>
                </c:pt>
                <c:pt idx="17">
                  <c:v>42675</c:v>
                </c:pt>
                <c:pt idx="18">
                  <c:v>42705</c:v>
                </c:pt>
                <c:pt idx="19">
                  <c:v>42736</c:v>
                </c:pt>
                <c:pt idx="20">
                  <c:v>42767</c:v>
                </c:pt>
                <c:pt idx="21">
                  <c:v>42795</c:v>
                </c:pt>
                <c:pt idx="22">
                  <c:v>42826</c:v>
                </c:pt>
                <c:pt idx="23">
                  <c:v>42856</c:v>
                </c:pt>
                <c:pt idx="24">
                  <c:v>42887</c:v>
                </c:pt>
                <c:pt idx="25">
                  <c:v>42917</c:v>
                </c:pt>
                <c:pt idx="26">
                  <c:v>42948</c:v>
                </c:pt>
                <c:pt idx="27">
                  <c:v>42979</c:v>
                </c:pt>
                <c:pt idx="28">
                  <c:v>43009</c:v>
                </c:pt>
                <c:pt idx="29">
                  <c:v>43040</c:v>
                </c:pt>
                <c:pt idx="30">
                  <c:v>43070</c:v>
                </c:pt>
                <c:pt idx="31">
                  <c:v>43101</c:v>
                </c:pt>
                <c:pt idx="32">
                  <c:v>43132</c:v>
                </c:pt>
                <c:pt idx="33">
                  <c:v>43160</c:v>
                </c:pt>
                <c:pt idx="34">
                  <c:v>43191</c:v>
                </c:pt>
                <c:pt idx="35">
                  <c:v>43221</c:v>
                </c:pt>
                <c:pt idx="36">
                  <c:v>43252</c:v>
                </c:pt>
                <c:pt idx="37">
                  <c:v>43282</c:v>
                </c:pt>
                <c:pt idx="38">
                  <c:v>43313</c:v>
                </c:pt>
                <c:pt idx="39">
                  <c:v>43344</c:v>
                </c:pt>
                <c:pt idx="40">
                  <c:v>43374</c:v>
                </c:pt>
                <c:pt idx="41">
                  <c:v>43405</c:v>
                </c:pt>
                <c:pt idx="42">
                  <c:v>43435</c:v>
                </c:pt>
                <c:pt idx="43">
                  <c:v>43466</c:v>
                </c:pt>
                <c:pt idx="44">
                  <c:v>43497</c:v>
                </c:pt>
                <c:pt idx="45">
                  <c:v>43525</c:v>
                </c:pt>
                <c:pt idx="46">
                  <c:v>43556</c:v>
                </c:pt>
                <c:pt idx="47">
                  <c:v>43586</c:v>
                </c:pt>
                <c:pt idx="48">
                  <c:v>43617</c:v>
                </c:pt>
                <c:pt idx="49">
                  <c:v>43647</c:v>
                </c:pt>
                <c:pt idx="50">
                  <c:v>43678</c:v>
                </c:pt>
                <c:pt idx="51">
                  <c:v>43709</c:v>
                </c:pt>
                <c:pt idx="52">
                  <c:v>43739</c:v>
                </c:pt>
                <c:pt idx="53">
                  <c:v>43770</c:v>
                </c:pt>
                <c:pt idx="54">
                  <c:v>43800</c:v>
                </c:pt>
                <c:pt idx="55">
                  <c:v>43831</c:v>
                </c:pt>
                <c:pt idx="56">
                  <c:v>43862</c:v>
                </c:pt>
                <c:pt idx="57">
                  <c:v>43891</c:v>
                </c:pt>
                <c:pt idx="58">
                  <c:v>43922</c:v>
                </c:pt>
                <c:pt idx="59">
                  <c:v>43952</c:v>
                </c:pt>
                <c:pt idx="60">
                  <c:v>43983</c:v>
                </c:pt>
                <c:pt idx="61">
                  <c:v>44013</c:v>
                </c:pt>
                <c:pt idx="62">
                  <c:v>44044</c:v>
                </c:pt>
                <c:pt idx="63">
                  <c:v>44075</c:v>
                </c:pt>
                <c:pt idx="64">
                  <c:v>44105</c:v>
                </c:pt>
              </c:numCache>
            </c:numRef>
          </c:cat>
          <c:val>
            <c:numRef>
              <c:extLst>
                <c:ext xmlns:c15="http://schemas.microsoft.com/office/drawing/2012/chart" uri="{02D57815-91ED-43cb-92C2-25804820EDAC}">
                  <c15:fullRef>
                    <c15:sqref>('Chart (% of Operations)'!$K$118:$U$118,'Chart (% of Operations)'!$J$102:$U$102,'Chart (% of Operations)'!$J$86:$U$86,'Chart (% of Operations)'!$J$70:$U$70,'Chart (% of Operations)'!$J$55:$U$55,'Chart (% of Operations)'!$J$40:$P$40)</c15:sqref>
                  </c15:fullRef>
                </c:ext>
              </c:extLst>
              <c:f>('Chart (% of Operations)'!$L$118:$U$118,'Chart (% of Operations)'!$J$102:$U$102,'Chart (% of Operations)'!$J$86:$U$86,'Chart (% of Operations)'!$J$70:$U$70,'Chart (% of Operations)'!$J$55:$U$55,'Chart (% of Operations)'!$J$40:$P$40)</c:f>
              <c:numCache>
                <c:formatCode>0.0%</c:formatCode>
                <c:ptCount val="65"/>
                <c:pt idx="0">
                  <c:v>2.8118031091432079E-2</c:v>
                </c:pt>
                <c:pt idx="1">
                  <c:v>3.0802524797114518E-2</c:v>
                </c:pt>
                <c:pt idx="2">
                  <c:v>3.1504767168716322E-2</c:v>
                </c:pt>
                <c:pt idx="3">
                  <c:v>3.2322709936001032E-2</c:v>
                </c:pt>
                <c:pt idx="4">
                  <c:v>3.4141074094070571E-2</c:v>
                </c:pt>
                <c:pt idx="5">
                  <c:v>3.3460411481143072E-2</c:v>
                </c:pt>
                <c:pt idx="6">
                  <c:v>3.2417693395273679E-2</c:v>
                </c:pt>
                <c:pt idx="7">
                  <c:v>3.4961385931955753E-2</c:v>
                </c:pt>
                <c:pt idx="8">
                  <c:v>3.4865445681111072E-2</c:v>
                </c:pt>
                <c:pt idx="9">
                  <c:v>3.2665898545760283E-2</c:v>
                </c:pt>
                <c:pt idx="10">
                  <c:v>3.3911406869664582E-2</c:v>
                </c:pt>
                <c:pt idx="11">
                  <c:v>3.1981632389082915E-2</c:v>
                </c:pt>
                <c:pt idx="12">
                  <c:v>3.2625452257354096E-2</c:v>
                </c:pt>
                <c:pt idx="13">
                  <c:v>2.9787070489661005E-2</c:v>
                </c:pt>
                <c:pt idx="14">
                  <c:v>3.1555341983020985E-2</c:v>
                </c:pt>
                <c:pt idx="15">
                  <c:v>3.0635017244877258E-2</c:v>
                </c:pt>
                <c:pt idx="16">
                  <c:v>3.2698477711789201E-2</c:v>
                </c:pt>
                <c:pt idx="17">
                  <c:v>3.2871099905452256E-2</c:v>
                </c:pt>
                <c:pt idx="18">
                  <c:v>3.3882075645416711E-2</c:v>
                </c:pt>
                <c:pt idx="19">
                  <c:v>3.3286703253344811E-2</c:v>
                </c:pt>
                <c:pt idx="20">
                  <c:v>3.4431301182893538E-2</c:v>
                </c:pt>
                <c:pt idx="21">
                  <c:v>3.4752799094225691E-2</c:v>
                </c:pt>
                <c:pt idx="22">
                  <c:v>3.352251847617492E-2</c:v>
                </c:pt>
                <c:pt idx="23">
                  <c:v>3.3336667000033335E-2</c:v>
                </c:pt>
                <c:pt idx="24">
                  <c:v>3.236377149420628E-2</c:v>
                </c:pt>
                <c:pt idx="25">
                  <c:v>3.0768619977767191E-2</c:v>
                </c:pt>
                <c:pt idx="26">
                  <c:v>3.1655524970507276E-2</c:v>
                </c:pt>
                <c:pt idx="27">
                  <c:v>3.4841954022988508E-2</c:v>
                </c:pt>
                <c:pt idx="28">
                  <c:v>3.0167909147913327E-2</c:v>
                </c:pt>
                <c:pt idx="29">
                  <c:v>3.228423101881895E-2</c:v>
                </c:pt>
                <c:pt idx="30">
                  <c:v>3.4803443794671866E-2</c:v>
                </c:pt>
                <c:pt idx="31">
                  <c:v>3.5711724632484759E-2</c:v>
                </c:pt>
                <c:pt idx="32">
                  <c:v>3.1194329681992192E-2</c:v>
                </c:pt>
                <c:pt idx="33">
                  <c:v>3.0710965742812877E-2</c:v>
                </c:pt>
                <c:pt idx="34">
                  <c:v>3.1041140650527255E-2</c:v>
                </c:pt>
                <c:pt idx="35">
                  <c:v>2.9256256609094113E-2</c:v>
                </c:pt>
                <c:pt idx="36">
                  <c:v>3.1675809591222792E-2</c:v>
                </c:pt>
                <c:pt idx="37">
                  <c:v>3.0796824912227141E-2</c:v>
                </c:pt>
                <c:pt idx="38">
                  <c:v>3.0739800125333949E-2</c:v>
                </c:pt>
                <c:pt idx="39">
                  <c:v>3.3224235043385598E-2</c:v>
                </c:pt>
                <c:pt idx="40">
                  <c:v>3.1318519488169654E-2</c:v>
                </c:pt>
                <c:pt idx="41">
                  <c:v>3.3733716799187956E-2</c:v>
                </c:pt>
                <c:pt idx="42">
                  <c:v>3.3864460654468395E-2</c:v>
                </c:pt>
                <c:pt idx="43">
                  <c:v>3.3821871476888386E-2</c:v>
                </c:pt>
                <c:pt idx="44">
                  <c:v>3.166198400691593E-2</c:v>
                </c:pt>
                <c:pt idx="45">
                  <c:v>3.2483302975106251E-2</c:v>
                </c:pt>
                <c:pt idx="46">
                  <c:v>3.1024849286869577E-2</c:v>
                </c:pt>
                <c:pt idx="47">
                  <c:v>3.1005661903478025E-2</c:v>
                </c:pt>
                <c:pt idx="48">
                  <c:v>3.0919416502728184E-2</c:v>
                </c:pt>
                <c:pt idx="49">
                  <c:v>3.2428412049088882E-2</c:v>
                </c:pt>
                <c:pt idx="50">
                  <c:v>2.8641746326152091E-2</c:v>
                </c:pt>
                <c:pt idx="51">
                  <c:v>3.1511695062084899E-2</c:v>
                </c:pt>
                <c:pt idx="52">
                  <c:v>3.0236469094278753E-2</c:v>
                </c:pt>
                <c:pt idx="53">
                  <c:v>3.3192232748773767E-2</c:v>
                </c:pt>
                <c:pt idx="54">
                  <c:v>3.4159202822690082E-2</c:v>
                </c:pt>
                <c:pt idx="55">
                  <c:v>3.1701486331982123E-2</c:v>
                </c:pt>
                <c:pt idx="56">
                  <c:v>3.3496111412552002E-2</c:v>
                </c:pt>
                <c:pt idx="57">
                  <c:v>4.4076862123613315E-2</c:v>
                </c:pt>
                <c:pt idx="58">
                  <c:v>4.9911920140927775E-2</c:v>
                </c:pt>
                <c:pt idx="59">
                  <c:v>3.9077669902912622E-2</c:v>
                </c:pt>
                <c:pt idx="60">
                  <c:v>3.4650630011454756E-2</c:v>
                </c:pt>
                <c:pt idx="61">
                  <c:v>3.0737704918032786E-2</c:v>
                </c:pt>
                <c:pt idx="62">
                  <c:v>3.3837032752512472E-2</c:v>
                </c:pt>
                <c:pt idx="63">
                  <c:v>3.1660412757973731E-2</c:v>
                </c:pt>
                <c:pt idx="64">
                  <c:v>3.367875647668394E-2</c:v>
                </c:pt>
              </c:numCache>
            </c:numRef>
          </c:val>
          <c:smooth val="0"/>
          <c:extLst>
            <c:ext xmlns:c16="http://schemas.microsoft.com/office/drawing/2014/chart" uri="{C3380CC4-5D6E-409C-BE32-E72D297353CC}">
              <c16:uniqueId val="{00000001-C506-44FB-895F-E9B32743CEFA}"/>
            </c:ext>
          </c:extLst>
        </c:ser>
        <c:ser>
          <c:idx val="2"/>
          <c:order val="2"/>
          <c:tx>
            <c:v>Non-clinical/ Capacity reason</c:v>
          </c:tx>
          <c:spPr>
            <a:ln w="38100">
              <a:solidFill>
                <a:srgbClr val="7F7F7F"/>
              </a:solidFill>
            </a:ln>
          </c:spPr>
          <c:marker>
            <c:symbol val="none"/>
          </c:marker>
          <c:cat>
            <c:numRef>
              <c:extLst>
                <c:ext xmlns:c15="http://schemas.microsoft.com/office/drawing/2012/chart" uri="{02D57815-91ED-43cb-92C2-25804820EDAC}">
                  <c15:fullRef>
                    <c15:sqref>('Chart (% of Operations)'!$K$116:$U$116,'Chart (% of Operations)'!$J$100:$U$100,'Chart (% of Operations)'!$J$84:$U$84,'Chart (% of Operations)'!$J$68:$U$68,'Chart (% of Operations)'!$J$53:$U$53,'Chart (% of Operations)'!$J$38:$P$38)</c15:sqref>
                  </c15:fullRef>
                </c:ext>
              </c:extLst>
              <c:f>('Chart (% of Operations)'!$L$116:$U$116,'Chart (% of Operations)'!$J$100:$U$100,'Chart (% of Operations)'!$J$84:$U$84,'Chart (% of Operations)'!$J$68:$U$68,'Chart (% of Operations)'!$J$53:$U$53,'Chart (% of Operations)'!$J$38:$P$38)</c:f>
              <c:numCache>
                <c:formatCode>mmm\-yy</c:formatCode>
                <c:ptCount val="65"/>
                <c:pt idx="0">
                  <c:v>42156</c:v>
                </c:pt>
                <c:pt idx="1">
                  <c:v>42186</c:v>
                </c:pt>
                <c:pt idx="2">
                  <c:v>42217</c:v>
                </c:pt>
                <c:pt idx="3">
                  <c:v>42248</c:v>
                </c:pt>
                <c:pt idx="4">
                  <c:v>42278</c:v>
                </c:pt>
                <c:pt idx="5">
                  <c:v>42309</c:v>
                </c:pt>
                <c:pt idx="6">
                  <c:v>42339</c:v>
                </c:pt>
                <c:pt idx="7">
                  <c:v>42370</c:v>
                </c:pt>
                <c:pt idx="8">
                  <c:v>42401</c:v>
                </c:pt>
                <c:pt idx="9">
                  <c:v>42430</c:v>
                </c:pt>
                <c:pt idx="10">
                  <c:v>42461</c:v>
                </c:pt>
                <c:pt idx="11">
                  <c:v>42491</c:v>
                </c:pt>
                <c:pt idx="12">
                  <c:v>42522</c:v>
                </c:pt>
                <c:pt idx="13">
                  <c:v>42552</c:v>
                </c:pt>
                <c:pt idx="14">
                  <c:v>42583</c:v>
                </c:pt>
                <c:pt idx="15">
                  <c:v>42614</c:v>
                </c:pt>
                <c:pt idx="16">
                  <c:v>42644</c:v>
                </c:pt>
                <c:pt idx="17">
                  <c:v>42675</c:v>
                </c:pt>
                <c:pt idx="18">
                  <c:v>42705</c:v>
                </c:pt>
                <c:pt idx="19">
                  <c:v>42736</c:v>
                </c:pt>
                <c:pt idx="20">
                  <c:v>42767</c:v>
                </c:pt>
                <c:pt idx="21">
                  <c:v>42795</c:v>
                </c:pt>
                <c:pt idx="22">
                  <c:v>42826</c:v>
                </c:pt>
                <c:pt idx="23">
                  <c:v>42856</c:v>
                </c:pt>
                <c:pt idx="24">
                  <c:v>42887</c:v>
                </c:pt>
                <c:pt idx="25">
                  <c:v>42917</c:v>
                </c:pt>
                <c:pt idx="26">
                  <c:v>42948</c:v>
                </c:pt>
                <c:pt idx="27">
                  <c:v>42979</c:v>
                </c:pt>
                <c:pt idx="28">
                  <c:v>43009</c:v>
                </c:pt>
                <c:pt idx="29">
                  <c:v>43040</c:v>
                </c:pt>
                <c:pt idx="30">
                  <c:v>43070</c:v>
                </c:pt>
                <c:pt idx="31">
                  <c:v>43101</c:v>
                </c:pt>
                <c:pt idx="32">
                  <c:v>43132</c:v>
                </c:pt>
                <c:pt idx="33">
                  <c:v>43160</c:v>
                </c:pt>
                <c:pt idx="34">
                  <c:v>43191</c:v>
                </c:pt>
                <c:pt idx="35">
                  <c:v>43221</c:v>
                </c:pt>
                <c:pt idx="36">
                  <c:v>43252</c:v>
                </c:pt>
                <c:pt idx="37">
                  <c:v>43282</c:v>
                </c:pt>
                <c:pt idx="38">
                  <c:v>43313</c:v>
                </c:pt>
                <c:pt idx="39">
                  <c:v>43344</c:v>
                </c:pt>
                <c:pt idx="40">
                  <c:v>43374</c:v>
                </c:pt>
                <c:pt idx="41">
                  <c:v>43405</c:v>
                </c:pt>
                <c:pt idx="42">
                  <c:v>43435</c:v>
                </c:pt>
                <c:pt idx="43">
                  <c:v>43466</c:v>
                </c:pt>
                <c:pt idx="44">
                  <c:v>43497</c:v>
                </c:pt>
                <c:pt idx="45">
                  <c:v>43525</c:v>
                </c:pt>
                <c:pt idx="46">
                  <c:v>43556</c:v>
                </c:pt>
                <c:pt idx="47">
                  <c:v>43586</c:v>
                </c:pt>
                <c:pt idx="48">
                  <c:v>43617</c:v>
                </c:pt>
                <c:pt idx="49">
                  <c:v>43647</c:v>
                </c:pt>
                <c:pt idx="50">
                  <c:v>43678</c:v>
                </c:pt>
                <c:pt idx="51">
                  <c:v>43709</c:v>
                </c:pt>
                <c:pt idx="52">
                  <c:v>43739</c:v>
                </c:pt>
                <c:pt idx="53">
                  <c:v>43770</c:v>
                </c:pt>
                <c:pt idx="54">
                  <c:v>43800</c:v>
                </c:pt>
                <c:pt idx="55">
                  <c:v>43831</c:v>
                </c:pt>
                <c:pt idx="56">
                  <c:v>43862</c:v>
                </c:pt>
                <c:pt idx="57">
                  <c:v>43891</c:v>
                </c:pt>
                <c:pt idx="58">
                  <c:v>43922</c:v>
                </c:pt>
                <c:pt idx="59">
                  <c:v>43952</c:v>
                </c:pt>
                <c:pt idx="60">
                  <c:v>43983</c:v>
                </c:pt>
                <c:pt idx="61">
                  <c:v>44013</c:v>
                </c:pt>
                <c:pt idx="62">
                  <c:v>44044</c:v>
                </c:pt>
                <c:pt idx="63">
                  <c:v>44075</c:v>
                </c:pt>
                <c:pt idx="64">
                  <c:v>44105</c:v>
                </c:pt>
              </c:numCache>
            </c:numRef>
          </c:cat>
          <c:val>
            <c:numRef>
              <c:extLst>
                <c:ext xmlns:c15="http://schemas.microsoft.com/office/drawing/2012/chart" uri="{02D57815-91ED-43cb-92C2-25804820EDAC}">
                  <c15:fullRef>
                    <c15:sqref>('Chart (% of Operations)'!$K$119:$U$119,'Chart (% of Operations)'!$J$103:$U$103,'Chart (% of Operations)'!$J$87:$U$87,'Chart (% of Operations)'!$J$71:$U$71,'Chart (% of Operations)'!$J$56:$U$56,'Chart (% of Operations)'!$J$41:$P$41)</c15:sqref>
                  </c15:fullRef>
                </c:ext>
              </c:extLst>
              <c:f>('Chart (% of Operations)'!$L$119:$U$119,'Chart (% of Operations)'!$J$103:$U$103,'Chart (% of Operations)'!$J$87:$U$87,'Chart (% of Operations)'!$J$71:$U$71,'Chart (% of Operations)'!$J$56:$U$56,'Chart (% of Operations)'!$J$41:$P$41)</c:f>
              <c:numCache>
                <c:formatCode>0.0%</c:formatCode>
                <c:ptCount val="65"/>
                <c:pt idx="0">
                  <c:v>1.4511489609256327E-2</c:v>
                </c:pt>
                <c:pt idx="1">
                  <c:v>1.6483318304779081E-2</c:v>
                </c:pt>
                <c:pt idx="2">
                  <c:v>1.6961448113859336E-2</c:v>
                </c:pt>
                <c:pt idx="3">
                  <c:v>1.7292649815760553E-2</c:v>
                </c:pt>
                <c:pt idx="4">
                  <c:v>1.8483818718836344E-2</c:v>
                </c:pt>
                <c:pt idx="5">
                  <c:v>1.8337061659157505E-2</c:v>
                </c:pt>
                <c:pt idx="6">
                  <c:v>2.0837541237460445E-2</c:v>
                </c:pt>
                <c:pt idx="7">
                  <c:v>3.0195505461629444E-2</c:v>
                </c:pt>
                <c:pt idx="8">
                  <c:v>2.4441094396510248E-2</c:v>
                </c:pt>
                <c:pt idx="9">
                  <c:v>2.2794506897518139E-2</c:v>
                </c:pt>
                <c:pt idx="10">
                  <c:v>1.6972507898097736E-2</c:v>
                </c:pt>
                <c:pt idx="11">
                  <c:v>1.9790454016298021E-2</c:v>
                </c:pt>
                <c:pt idx="12">
                  <c:v>1.9034135598552777E-2</c:v>
                </c:pt>
                <c:pt idx="13">
                  <c:v>1.7411023137827657E-2</c:v>
                </c:pt>
                <c:pt idx="14">
                  <c:v>2.1207752683004965E-2</c:v>
                </c:pt>
                <c:pt idx="15">
                  <c:v>2.0896733617366606E-2</c:v>
                </c:pt>
                <c:pt idx="16">
                  <c:v>2.0957061915489111E-2</c:v>
                </c:pt>
                <c:pt idx="17">
                  <c:v>2.0958083832335328E-2</c:v>
                </c:pt>
                <c:pt idx="18">
                  <c:v>2.3717452951791698E-2</c:v>
                </c:pt>
                <c:pt idx="19">
                  <c:v>2.5251981778399511E-2</c:v>
                </c:pt>
                <c:pt idx="20">
                  <c:v>2.132848043676069E-2</c:v>
                </c:pt>
                <c:pt idx="21">
                  <c:v>1.9499308089067809E-2</c:v>
                </c:pt>
                <c:pt idx="22">
                  <c:v>2.0007349638642768E-2</c:v>
                </c:pt>
                <c:pt idx="23">
                  <c:v>1.7068373504017069E-2</c:v>
                </c:pt>
                <c:pt idx="24">
                  <c:v>1.6080537819668256E-2</c:v>
                </c:pt>
                <c:pt idx="25">
                  <c:v>1.6039383833571542E-2</c:v>
                </c:pt>
                <c:pt idx="26">
                  <c:v>1.7138550268711496E-2</c:v>
                </c:pt>
                <c:pt idx="27">
                  <c:v>2.0114942528735632E-2</c:v>
                </c:pt>
                <c:pt idx="28">
                  <c:v>1.9403609001602453E-2</c:v>
                </c:pt>
                <c:pt idx="29">
                  <c:v>2.154445165476963E-2</c:v>
                </c:pt>
                <c:pt idx="30">
                  <c:v>3.1595191682910979E-2</c:v>
                </c:pt>
                <c:pt idx="31">
                  <c:v>4.4747221226245963E-2</c:v>
                </c:pt>
                <c:pt idx="32">
                  <c:v>2.6949171815184018E-2</c:v>
                </c:pt>
                <c:pt idx="33">
                  <c:v>4.1349629884661732E-2</c:v>
                </c:pt>
                <c:pt idx="34">
                  <c:v>2.1795633447200355E-2</c:v>
                </c:pt>
                <c:pt idx="35">
                  <c:v>1.5669561316371327E-2</c:v>
                </c:pt>
                <c:pt idx="36">
                  <c:v>1.4227570341532473E-2</c:v>
                </c:pt>
                <c:pt idx="37">
                  <c:v>2.0607540833460541E-2</c:v>
                </c:pt>
                <c:pt idx="38">
                  <c:v>1.9294831623734292E-2</c:v>
                </c:pt>
                <c:pt idx="39">
                  <c:v>1.6326685949155123E-2</c:v>
                </c:pt>
                <c:pt idx="40">
                  <c:v>1.7148280263114834E-2</c:v>
                </c:pt>
                <c:pt idx="41">
                  <c:v>3.3699881576721366E-2</c:v>
                </c:pt>
                <c:pt idx="42">
                  <c:v>2.2209543991197685E-2</c:v>
                </c:pt>
                <c:pt idx="43">
                  <c:v>2.1762153667452426E-2</c:v>
                </c:pt>
                <c:pt idx="44">
                  <c:v>2.0531661984006917E-2</c:v>
                </c:pt>
                <c:pt idx="45">
                  <c:v>1.6494636713215948E-2</c:v>
                </c:pt>
                <c:pt idx="46">
                  <c:v>1.8085575650639611E-2</c:v>
                </c:pt>
                <c:pt idx="47">
                  <c:v>1.6850903208411972E-2</c:v>
                </c:pt>
                <c:pt idx="48">
                  <c:v>1.9746854237036489E-2</c:v>
                </c:pt>
                <c:pt idx="49">
                  <c:v>2.0230568984752697E-2</c:v>
                </c:pt>
                <c:pt idx="50">
                  <c:v>1.9902981880439433E-2</c:v>
                </c:pt>
                <c:pt idx="51">
                  <c:v>1.9600057753393012E-2</c:v>
                </c:pt>
                <c:pt idx="52">
                  <c:v>1.6611181659058928E-2</c:v>
                </c:pt>
                <c:pt idx="53">
                  <c:v>2.4323053147886849E-2</c:v>
                </c:pt>
                <c:pt idx="54">
                  <c:v>2.8265674072350821E-2</c:v>
                </c:pt>
                <c:pt idx="55">
                  <c:v>2.5638360530783357E-2</c:v>
                </c:pt>
                <c:pt idx="56">
                  <c:v>2.0401519262072707E-2</c:v>
                </c:pt>
                <c:pt idx="57">
                  <c:v>5.9231378763866881E-2</c:v>
                </c:pt>
                <c:pt idx="58">
                  <c:v>4.1397533763945976E-2</c:v>
                </c:pt>
                <c:pt idx="59">
                  <c:v>1.2864077669902912E-2</c:v>
                </c:pt>
                <c:pt idx="60">
                  <c:v>1.0882016036655211E-2</c:v>
                </c:pt>
                <c:pt idx="61">
                  <c:v>1.274055595153243E-2</c:v>
                </c:pt>
                <c:pt idx="62">
                  <c:v>1.1423613621574723E-2</c:v>
                </c:pt>
                <c:pt idx="63">
                  <c:v>1.1667448405253283E-2</c:v>
                </c:pt>
                <c:pt idx="64">
                  <c:v>2.0174181457391686E-2</c:v>
                </c:pt>
              </c:numCache>
            </c:numRef>
          </c:val>
          <c:smooth val="0"/>
          <c:extLst>
            <c:ext xmlns:c16="http://schemas.microsoft.com/office/drawing/2014/chart" uri="{C3380CC4-5D6E-409C-BE32-E72D297353CC}">
              <c16:uniqueId val="{00000002-C506-44FB-895F-E9B32743CEFA}"/>
            </c:ext>
          </c:extLst>
        </c:ser>
        <c:ser>
          <c:idx val="3"/>
          <c:order val="3"/>
          <c:tx>
            <c:strRef>
              <c:f>'Chart (% of Operations)'!$C$66</c:f>
              <c:strCache>
                <c:ptCount val="1"/>
                <c:pt idx="0">
                  <c:v>Other reason</c:v>
                </c:pt>
              </c:strCache>
            </c:strRef>
          </c:tx>
          <c:spPr>
            <a:ln w="38100">
              <a:solidFill>
                <a:srgbClr val="D0E5F3"/>
              </a:solidFill>
            </a:ln>
          </c:spPr>
          <c:marker>
            <c:symbol val="none"/>
          </c:marker>
          <c:cat>
            <c:numRef>
              <c:extLst>
                <c:ext xmlns:c15="http://schemas.microsoft.com/office/drawing/2012/chart" uri="{02D57815-91ED-43cb-92C2-25804820EDAC}">
                  <c15:fullRef>
                    <c15:sqref>('Chart (% of Operations)'!$K$116:$U$116,'Chart (% of Operations)'!$J$100:$U$100,'Chart (% of Operations)'!$J$84:$U$84,'Chart (% of Operations)'!$J$68:$U$68,'Chart (% of Operations)'!$J$53:$U$53,'Chart (% of Operations)'!$J$38:$P$38)</c15:sqref>
                  </c15:fullRef>
                </c:ext>
              </c:extLst>
              <c:f>('Chart (% of Operations)'!$L$116:$U$116,'Chart (% of Operations)'!$J$100:$U$100,'Chart (% of Operations)'!$J$84:$U$84,'Chart (% of Operations)'!$J$68:$U$68,'Chart (% of Operations)'!$J$53:$U$53,'Chart (% of Operations)'!$J$38:$P$38)</c:f>
              <c:numCache>
                <c:formatCode>mmm\-yy</c:formatCode>
                <c:ptCount val="65"/>
                <c:pt idx="0">
                  <c:v>42156</c:v>
                </c:pt>
                <c:pt idx="1">
                  <c:v>42186</c:v>
                </c:pt>
                <c:pt idx="2">
                  <c:v>42217</c:v>
                </c:pt>
                <c:pt idx="3">
                  <c:v>42248</c:v>
                </c:pt>
                <c:pt idx="4">
                  <c:v>42278</c:v>
                </c:pt>
                <c:pt idx="5">
                  <c:v>42309</c:v>
                </c:pt>
                <c:pt idx="6">
                  <c:v>42339</c:v>
                </c:pt>
                <c:pt idx="7">
                  <c:v>42370</c:v>
                </c:pt>
                <c:pt idx="8">
                  <c:v>42401</c:v>
                </c:pt>
                <c:pt idx="9">
                  <c:v>42430</c:v>
                </c:pt>
                <c:pt idx="10">
                  <c:v>42461</c:v>
                </c:pt>
                <c:pt idx="11">
                  <c:v>42491</c:v>
                </c:pt>
                <c:pt idx="12">
                  <c:v>42522</c:v>
                </c:pt>
                <c:pt idx="13">
                  <c:v>42552</c:v>
                </c:pt>
                <c:pt idx="14">
                  <c:v>42583</c:v>
                </c:pt>
                <c:pt idx="15">
                  <c:v>42614</c:v>
                </c:pt>
                <c:pt idx="16">
                  <c:v>42644</c:v>
                </c:pt>
                <c:pt idx="17">
                  <c:v>42675</c:v>
                </c:pt>
                <c:pt idx="18">
                  <c:v>42705</c:v>
                </c:pt>
                <c:pt idx="19">
                  <c:v>42736</c:v>
                </c:pt>
                <c:pt idx="20">
                  <c:v>42767</c:v>
                </c:pt>
                <c:pt idx="21">
                  <c:v>42795</c:v>
                </c:pt>
                <c:pt idx="22">
                  <c:v>42826</c:v>
                </c:pt>
                <c:pt idx="23">
                  <c:v>42856</c:v>
                </c:pt>
                <c:pt idx="24">
                  <c:v>42887</c:v>
                </c:pt>
                <c:pt idx="25">
                  <c:v>42917</c:v>
                </c:pt>
                <c:pt idx="26">
                  <c:v>42948</c:v>
                </c:pt>
                <c:pt idx="27">
                  <c:v>42979</c:v>
                </c:pt>
                <c:pt idx="28">
                  <c:v>43009</c:v>
                </c:pt>
                <c:pt idx="29">
                  <c:v>43040</c:v>
                </c:pt>
                <c:pt idx="30">
                  <c:v>43070</c:v>
                </c:pt>
                <c:pt idx="31">
                  <c:v>43101</c:v>
                </c:pt>
                <c:pt idx="32">
                  <c:v>43132</c:v>
                </c:pt>
                <c:pt idx="33">
                  <c:v>43160</c:v>
                </c:pt>
                <c:pt idx="34">
                  <c:v>43191</c:v>
                </c:pt>
                <c:pt idx="35">
                  <c:v>43221</c:v>
                </c:pt>
                <c:pt idx="36">
                  <c:v>43252</c:v>
                </c:pt>
                <c:pt idx="37">
                  <c:v>43282</c:v>
                </c:pt>
                <c:pt idx="38">
                  <c:v>43313</c:v>
                </c:pt>
                <c:pt idx="39">
                  <c:v>43344</c:v>
                </c:pt>
                <c:pt idx="40">
                  <c:v>43374</c:v>
                </c:pt>
                <c:pt idx="41">
                  <c:v>43405</c:v>
                </c:pt>
                <c:pt idx="42">
                  <c:v>43435</c:v>
                </c:pt>
                <c:pt idx="43">
                  <c:v>43466</c:v>
                </c:pt>
                <c:pt idx="44">
                  <c:v>43497</c:v>
                </c:pt>
                <c:pt idx="45">
                  <c:v>43525</c:v>
                </c:pt>
                <c:pt idx="46">
                  <c:v>43556</c:v>
                </c:pt>
                <c:pt idx="47">
                  <c:v>43586</c:v>
                </c:pt>
                <c:pt idx="48">
                  <c:v>43617</c:v>
                </c:pt>
                <c:pt idx="49">
                  <c:v>43647</c:v>
                </c:pt>
                <c:pt idx="50">
                  <c:v>43678</c:v>
                </c:pt>
                <c:pt idx="51">
                  <c:v>43709</c:v>
                </c:pt>
                <c:pt idx="52">
                  <c:v>43739</c:v>
                </c:pt>
                <c:pt idx="53">
                  <c:v>43770</c:v>
                </c:pt>
                <c:pt idx="54">
                  <c:v>43800</c:v>
                </c:pt>
                <c:pt idx="55">
                  <c:v>43831</c:v>
                </c:pt>
                <c:pt idx="56">
                  <c:v>43862</c:v>
                </c:pt>
                <c:pt idx="57">
                  <c:v>43891</c:v>
                </c:pt>
                <c:pt idx="58">
                  <c:v>43922</c:v>
                </c:pt>
                <c:pt idx="59">
                  <c:v>43952</c:v>
                </c:pt>
                <c:pt idx="60">
                  <c:v>43983</c:v>
                </c:pt>
                <c:pt idx="61">
                  <c:v>44013</c:v>
                </c:pt>
                <c:pt idx="62">
                  <c:v>44044</c:v>
                </c:pt>
                <c:pt idx="63">
                  <c:v>44075</c:v>
                </c:pt>
                <c:pt idx="64">
                  <c:v>44105</c:v>
                </c:pt>
              </c:numCache>
            </c:numRef>
          </c:cat>
          <c:val>
            <c:numRef>
              <c:extLst>
                <c:ext xmlns:c15="http://schemas.microsoft.com/office/drawing/2012/chart" uri="{02D57815-91ED-43cb-92C2-25804820EDAC}">
                  <c15:fullRef>
                    <c15:sqref>('Chart (% of Operations)'!$K$121:$U$121,'Chart (% of Operations)'!$J$105:$U$105,'Chart (% of Operations)'!$J$89:$U$89,'Chart (% of Operations)'!$J$73:$U$73,'Chart (% of Operations)'!$J$58:$U$58,'Chart (% of Operations)'!$J$43:$P$43)</c15:sqref>
                  </c15:fullRef>
                </c:ext>
              </c:extLst>
              <c:f>('Chart (% of Operations)'!$L$121:$U$121,'Chart (% of Operations)'!$J$105:$U$105,'Chart (% of Operations)'!$J$89:$U$89,'Chart (% of Operations)'!$J$73:$U$73,'Chart (% of Operations)'!$J$58:$U$58,'Chart (% of Operations)'!$J$43:$P$43)</c:f>
              <c:numCache>
                <c:formatCode>0.0%</c:formatCode>
                <c:ptCount val="65"/>
                <c:pt idx="0">
                  <c:v>9.2757183025758694E-3</c:v>
                </c:pt>
                <c:pt idx="1">
                  <c:v>8.9449954914337243E-3</c:v>
                </c:pt>
                <c:pt idx="2">
                  <c:v>5.0780710239049327E-3</c:v>
                </c:pt>
                <c:pt idx="3">
                  <c:v>5.5595061089921778E-3</c:v>
                </c:pt>
                <c:pt idx="4">
                  <c:v>6.1930320449709404E-3</c:v>
                </c:pt>
                <c:pt idx="5">
                  <c:v>4.8205677557579003E-3</c:v>
                </c:pt>
                <c:pt idx="6">
                  <c:v>4.3088938261630644E-3</c:v>
                </c:pt>
                <c:pt idx="7">
                  <c:v>4.3832185347526609E-3</c:v>
                </c:pt>
                <c:pt idx="8">
                  <c:v>4.5546396381948235E-3</c:v>
                </c:pt>
                <c:pt idx="9">
                  <c:v>4.3907451810793136E-3</c:v>
                </c:pt>
                <c:pt idx="10">
                  <c:v>4.3355515224843717E-3</c:v>
                </c:pt>
                <c:pt idx="11">
                  <c:v>4.3332039839606776E-3</c:v>
                </c:pt>
                <c:pt idx="12">
                  <c:v>5.2855120339782916E-3</c:v>
                </c:pt>
                <c:pt idx="13">
                  <c:v>4.1125374740564229E-3</c:v>
                </c:pt>
                <c:pt idx="14">
                  <c:v>3.5880185808105079E-3</c:v>
                </c:pt>
                <c:pt idx="15">
                  <c:v>4.3619395414891456E-3</c:v>
                </c:pt>
                <c:pt idx="16">
                  <c:v>4.6419550822581748E-3</c:v>
                </c:pt>
                <c:pt idx="17">
                  <c:v>3.4037188780334069E-3</c:v>
                </c:pt>
                <c:pt idx="18">
                  <c:v>3.3145508783559829E-3</c:v>
                </c:pt>
                <c:pt idx="19">
                  <c:v>2.9771512608056244E-3</c:v>
                </c:pt>
                <c:pt idx="20">
                  <c:v>2.8753412192902639E-3</c:v>
                </c:pt>
                <c:pt idx="21">
                  <c:v>2.8934457164423197E-3</c:v>
                </c:pt>
                <c:pt idx="22">
                  <c:v>3.5114940182107714E-3</c:v>
                </c:pt>
                <c:pt idx="23">
                  <c:v>2.1668833550021671E-3</c:v>
                </c:pt>
                <c:pt idx="24">
                  <c:v>2.026958548697679E-3</c:v>
                </c:pt>
                <c:pt idx="25">
                  <c:v>1.82626647609973E-3</c:v>
                </c:pt>
                <c:pt idx="26">
                  <c:v>2.4904967885699307E-3</c:v>
                </c:pt>
                <c:pt idx="27">
                  <c:v>3.1250000000000002E-3</c:v>
                </c:pt>
                <c:pt idx="28">
                  <c:v>2.508186441858845E-3</c:v>
                </c:pt>
                <c:pt idx="29">
                  <c:v>2.7255029201817002E-3</c:v>
                </c:pt>
                <c:pt idx="30">
                  <c:v>3.8174139051332032E-3</c:v>
                </c:pt>
                <c:pt idx="31">
                  <c:v>4.0874865543205447E-3</c:v>
                </c:pt>
                <c:pt idx="32">
                  <c:v>7.8080582193078875E-3</c:v>
                </c:pt>
                <c:pt idx="33">
                  <c:v>1.4839042864520572E-2</c:v>
                </c:pt>
                <c:pt idx="34">
                  <c:v>2.4877469181642654E-3</c:v>
                </c:pt>
                <c:pt idx="35">
                  <c:v>2.5635274137212807E-3</c:v>
                </c:pt>
                <c:pt idx="36">
                  <c:v>2.8667492479207222E-3</c:v>
                </c:pt>
                <c:pt idx="37">
                  <c:v>3.2437795756373074E-3</c:v>
                </c:pt>
                <c:pt idx="38">
                  <c:v>3.7600184702661697E-3</c:v>
                </c:pt>
                <c:pt idx="39">
                  <c:v>3.0826609834069111E-3</c:v>
                </c:pt>
                <c:pt idx="40">
                  <c:v>4.4179729685505775E-3</c:v>
                </c:pt>
                <c:pt idx="41">
                  <c:v>3.0113347995263068E-3</c:v>
                </c:pt>
                <c:pt idx="42">
                  <c:v>2.4858388687395575E-3</c:v>
                </c:pt>
                <c:pt idx="43">
                  <c:v>5.0903624748044139E-3</c:v>
                </c:pt>
                <c:pt idx="44">
                  <c:v>4.7547006699805491E-3</c:v>
                </c:pt>
                <c:pt idx="45">
                  <c:v>4.0140322471834316E-3</c:v>
                </c:pt>
                <c:pt idx="46">
                  <c:v>2.3525952065872667E-3</c:v>
                </c:pt>
                <c:pt idx="47">
                  <c:v>2.6961445133459154E-3</c:v>
                </c:pt>
                <c:pt idx="48">
                  <c:v>3.3777513826509782E-3</c:v>
                </c:pt>
                <c:pt idx="49">
                  <c:v>3.049460766084046E-3</c:v>
                </c:pt>
                <c:pt idx="50">
                  <c:v>3.8165216150663431E-3</c:v>
                </c:pt>
                <c:pt idx="51">
                  <c:v>3.356915968813168E-3</c:v>
                </c:pt>
                <c:pt idx="52">
                  <c:v>2.9172529773140682E-3</c:v>
                </c:pt>
                <c:pt idx="53">
                  <c:v>3.0571793321238997E-3</c:v>
                </c:pt>
                <c:pt idx="54">
                  <c:v>3.1794036679461827E-3</c:v>
                </c:pt>
                <c:pt idx="55">
                  <c:v>4.7119149083601842E-3</c:v>
                </c:pt>
                <c:pt idx="56">
                  <c:v>3.3279073973593778E-3</c:v>
                </c:pt>
                <c:pt idx="57">
                  <c:v>5.6953248811410463E-3</c:v>
                </c:pt>
                <c:pt idx="58">
                  <c:v>9.982384028185555E-3</c:v>
                </c:pt>
                <c:pt idx="59">
                  <c:v>3.6407766990291263E-3</c:v>
                </c:pt>
                <c:pt idx="60">
                  <c:v>4.7250859106529207E-3</c:v>
                </c:pt>
                <c:pt idx="61">
                  <c:v>2.316464718460442E-3</c:v>
                </c:pt>
                <c:pt idx="62">
                  <c:v>4.5549851782228324E-3</c:v>
                </c:pt>
                <c:pt idx="63">
                  <c:v>3.2246716697936209E-3</c:v>
                </c:pt>
                <c:pt idx="64">
                  <c:v>2.8662771469518244E-3</c:v>
                </c:pt>
              </c:numCache>
            </c:numRef>
          </c:val>
          <c:smooth val="0"/>
          <c:extLst>
            <c:ext xmlns:c16="http://schemas.microsoft.com/office/drawing/2014/chart" uri="{C3380CC4-5D6E-409C-BE32-E72D297353CC}">
              <c16:uniqueId val="{00000003-C506-44FB-895F-E9B32743CEFA}"/>
            </c:ext>
          </c:extLst>
        </c:ser>
        <c:dLbls>
          <c:showLegendKey val="0"/>
          <c:showVal val="0"/>
          <c:showCatName val="0"/>
          <c:showSerName val="0"/>
          <c:showPercent val="0"/>
          <c:showBubbleSize val="0"/>
        </c:dLbls>
        <c:smooth val="0"/>
        <c:axId val="82823424"/>
        <c:axId val="82829312"/>
      </c:lineChart>
      <c:dateAx>
        <c:axId val="82823424"/>
        <c:scaling>
          <c:orientation val="minMax"/>
        </c:scaling>
        <c:delete val="0"/>
        <c:axPos val="b"/>
        <c:numFmt formatCode="mmm\-yy" sourceLinked="1"/>
        <c:majorTickMark val="out"/>
        <c:minorTickMark val="none"/>
        <c:tickLblPos val="nextTo"/>
        <c:spPr>
          <a:ln>
            <a:solidFill>
              <a:sysClr val="window" lastClr="FFFFFF">
                <a:lumMod val="65000"/>
                <a:alpha val="30000"/>
              </a:sysClr>
            </a:solidFill>
          </a:ln>
        </c:spPr>
        <c:txPr>
          <a:bodyPr rot="-5400000" vert="horz"/>
          <a:lstStyle/>
          <a:p>
            <a:pPr>
              <a:defRPr sz="1050"/>
            </a:pPr>
            <a:endParaRPr lang="en-US"/>
          </a:p>
        </c:txPr>
        <c:crossAx val="82829312"/>
        <c:crosses val="autoZero"/>
        <c:auto val="0"/>
        <c:lblOffset val="100"/>
        <c:baseTimeUnit val="months"/>
        <c:majorUnit val="2"/>
        <c:majorTimeUnit val="months"/>
        <c:minorUnit val="1"/>
        <c:minorTimeUnit val="months"/>
      </c:dateAx>
      <c:valAx>
        <c:axId val="82829312"/>
        <c:scaling>
          <c:orientation val="minMax"/>
        </c:scaling>
        <c:delete val="0"/>
        <c:axPos val="l"/>
        <c:title>
          <c:tx>
            <c:rich>
              <a:bodyPr rot="-5400000" vert="horz"/>
              <a:lstStyle/>
              <a:p>
                <a:pPr>
                  <a:defRPr/>
                </a:pPr>
                <a:r>
                  <a:rPr lang="en-GB"/>
                  <a:t>Percentage</a:t>
                </a:r>
                <a:r>
                  <a:rPr lang="en-GB" baseline="0"/>
                  <a:t> of total planned operations</a:t>
                </a:r>
                <a:endParaRPr lang="en-GB"/>
              </a:p>
            </c:rich>
          </c:tx>
          <c:layout>
            <c:manualLayout>
              <c:xMode val="edge"/>
              <c:yMode val="edge"/>
              <c:x val="5.3469975082781123E-3"/>
              <c:y val="0.18940098545123615"/>
            </c:manualLayout>
          </c:layout>
          <c:overlay val="0"/>
        </c:title>
        <c:numFmt formatCode="0.0%" sourceLinked="1"/>
        <c:majorTickMark val="out"/>
        <c:minorTickMark val="none"/>
        <c:tickLblPos val="nextTo"/>
        <c:spPr>
          <a:ln>
            <a:solidFill>
              <a:sysClr val="window" lastClr="FFFFFF">
                <a:lumMod val="65000"/>
                <a:alpha val="30000"/>
              </a:sysClr>
            </a:solidFill>
          </a:ln>
        </c:spPr>
        <c:crossAx val="82823424"/>
        <c:crosses val="autoZero"/>
        <c:crossBetween val="between"/>
      </c:valAx>
    </c:plotArea>
    <c:legend>
      <c:legendPos val="r"/>
      <c:layout>
        <c:manualLayout>
          <c:xMode val="edge"/>
          <c:yMode val="edge"/>
          <c:x val="0.83374795231087306"/>
          <c:y val="0.2419640495329774"/>
          <c:w val="0.15979001269595033"/>
          <c:h val="0.59645484262247894"/>
        </c:manualLayout>
      </c:layout>
      <c:overlay val="0"/>
    </c:legend>
    <c:plotVisOnly val="1"/>
    <c:dispBlanksAs val="gap"/>
    <c:showDLblsOverMax val="0"/>
  </c:chart>
  <c:spPr>
    <a:ln>
      <a:noFill/>
    </a:ln>
  </c:spPr>
  <c:printSettings>
    <c:headerFooter/>
    <c:pageMargins b="0.7500000000000081" l="0.70000000000000062" r="0.70000000000000062" t="0.750000000000008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a:pPr>
            <a:r>
              <a:rPr lang="en-GB"/>
              <a:t>Cancelled Planned Operations by Reason (%)</a:t>
            </a:r>
          </a:p>
        </c:rich>
      </c:tx>
      <c:overlay val="1"/>
    </c:title>
    <c:autoTitleDeleted val="0"/>
    <c:plotArea>
      <c:layout>
        <c:manualLayout>
          <c:layoutTarget val="inner"/>
          <c:xMode val="edge"/>
          <c:yMode val="edge"/>
          <c:x val="0.12044064368428579"/>
          <c:y val="0.14212843527663596"/>
          <c:w val="0.65956281616200085"/>
          <c:h val="0.7257410475865359"/>
        </c:manualLayout>
      </c:layout>
      <c:barChart>
        <c:barDir val="col"/>
        <c:grouping val="stacked"/>
        <c:varyColors val="0"/>
        <c:ser>
          <c:idx val="1"/>
          <c:order val="0"/>
          <c:tx>
            <c:strRef>
              <c:f>'Chart (% of Operations)-bar'!$Q$9</c:f>
              <c:strCache>
                <c:ptCount val="1"/>
                <c:pt idx="0">
                  <c:v>Non-clinical/ Capacity Reason</c:v>
                </c:pt>
              </c:strCache>
            </c:strRef>
          </c:tx>
          <c:invertIfNegative val="0"/>
          <c:cat>
            <c:numRef>
              <c:f>'Chart (% of Operations)-bar'!$J$30:$X$30</c:f>
              <c:numCache>
                <c:formatCode>mmm\-yy</c:formatCode>
                <c:ptCount val="15"/>
                <c:pt idx="0">
                  <c:v>43252</c:v>
                </c:pt>
                <c:pt idx="1">
                  <c:v>43282</c:v>
                </c:pt>
                <c:pt idx="2">
                  <c:v>43313</c:v>
                </c:pt>
                <c:pt idx="3">
                  <c:v>43344</c:v>
                </c:pt>
                <c:pt idx="4">
                  <c:v>43374</c:v>
                </c:pt>
                <c:pt idx="5">
                  <c:v>43405</c:v>
                </c:pt>
                <c:pt idx="6">
                  <c:v>43435</c:v>
                </c:pt>
                <c:pt idx="7">
                  <c:v>43466</c:v>
                </c:pt>
                <c:pt idx="8">
                  <c:v>43497</c:v>
                </c:pt>
                <c:pt idx="9">
                  <c:v>43525</c:v>
                </c:pt>
                <c:pt idx="10">
                  <c:v>43556</c:v>
                </c:pt>
                <c:pt idx="11">
                  <c:v>43586</c:v>
                </c:pt>
                <c:pt idx="12">
                  <c:v>43617</c:v>
                </c:pt>
                <c:pt idx="13">
                  <c:v>43647</c:v>
                </c:pt>
                <c:pt idx="14">
                  <c:v>43678</c:v>
                </c:pt>
              </c:numCache>
            </c:numRef>
          </c:cat>
          <c:val>
            <c:numRef>
              <c:f>'Chart (% of Operations)-bar'!$J$41:$X$41</c:f>
              <c:numCache>
                <c:formatCode>0.0%</c:formatCode>
                <c:ptCount val="15"/>
                <c:pt idx="0">
                  <c:v>1.4227570341532473E-2</c:v>
                </c:pt>
                <c:pt idx="1">
                  <c:v>2.0607540833460541E-2</c:v>
                </c:pt>
                <c:pt idx="2">
                  <c:v>1.9294831623734292E-2</c:v>
                </c:pt>
                <c:pt idx="3">
                  <c:v>1.6326685949155123E-2</c:v>
                </c:pt>
                <c:pt idx="4">
                  <c:v>1.7148280263114834E-2</c:v>
                </c:pt>
                <c:pt idx="5">
                  <c:v>3.3699881576721366E-2</c:v>
                </c:pt>
                <c:pt idx="6">
                  <c:v>2.2209543991197685E-2</c:v>
                </c:pt>
                <c:pt idx="7">
                  <c:v>2.1762153667452426E-2</c:v>
                </c:pt>
                <c:pt idx="8">
                  <c:v>2.0531661984006917E-2</c:v>
                </c:pt>
                <c:pt idx="9">
                  <c:v>1.6494636713215948E-2</c:v>
                </c:pt>
                <c:pt idx="10">
                  <c:v>1.8085575650639611E-2</c:v>
                </c:pt>
                <c:pt idx="11">
                  <c:v>1.6850903208411972E-2</c:v>
                </c:pt>
                <c:pt idx="12">
                  <c:v>1.9746854237036489E-2</c:v>
                </c:pt>
                <c:pt idx="13">
                  <c:v>2.0230568984752697E-2</c:v>
                </c:pt>
                <c:pt idx="14">
                  <c:v>1.9902981880439433E-2</c:v>
                </c:pt>
              </c:numCache>
            </c:numRef>
          </c:val>
          <c:extLst>
            <c:ext xmlns:c16="http://schemas.microsoft.com/office/drawing/2014/chart" uri="{C3380CC4-5D6E-409C-BE32-E72D297353CC}">
              <c16:uniqueId val="{00000000-9708-4FBB-B976-F38C51410C83}"/>
            </c:ext>
          </c:extLst>
        </c:ser>
        <c:ser>
          <c:idx val="2"/>
          <c:order val="1"/>
          <c:tx>
            <c:strRef>
              <c:f>'Chart (% of Operations)-bar'!$Q$8</c:f>
              <c:strCache>
                <c:ptCount val="1"/>
                <c:pt idx="0">
                  <c:v>Cancelled by Patient</c:v>
                </c:pt>
              </c:strCache>
            </c:strRef>
          </c:tx>
          <c:invertIfNegative val="0"/>
          <c:cat>
            <c:numRef>
              <c:f>'Chart (% of Operations)-bar'!$J$30:$X$30</c:f>
              <c:numCache>
                <c:formatCode>mmm\-yy</c:formatCode>
                <c:ptCount val="15"/>
                <c:pt idx="0">
                  <c:v>43252</c:v>
                </c:pt>
                <c:pt idx="1">
                  <c:v>43282</c:v>
                </c:pt>
                <c:pt idx="2">
                  <c:v>43313</c:v>
                </c:pt>
                <c:pt idx="3">
                  <c:v>43344</c:v>
                </c:pt>
                <c:pt idx="4">
                  <c:v>43374</c:v>
                </c:pt>
                <c:pt idx="5">
                  <c:v>43405</c:v>
                </c:pt>
                <c:pt idx="6">
                  <c:v>43435</c:v>
                </c:pt>
                <c:pt idx="7">
                  <c:v>43466</c:v>
                </c:pt>
                <c:pt idx="8">
                  <c:v>43497</c:v>
                </c:pt>
                <c:pt idx="9">
                  <c:v>43525</c:v>
                </c:pt>
                <c:pt idx="10">
                  <c:v>43556</c:v>
                </c:pt>
                <c:pt idx="11">
                  <c:v>43586</c:v>
                </c:pt>
                <c:pt idx="12">
                  <c:v>43617</c:v>
                </c:pt>
                <c:pt idx="13">
                  <c:v>43647</c:v>
                </c:pt>
                <c:pt idx="14">
                  <c:v>43678</c:v>
                </c:pt>
              </c:numCache>
            </c:numRef>
          </c:cat>
          <c:val>
            <c:numRef>
              <c:f>'Chart (% of Operations)-bar'!$J$42:$X$42</c:f>
              <c:numCache>
                <c:formatCode>0.0%</c:formatCode>
                <c:ptCount val="15"/>
                <c:pt idx="0">
                  <c:v>3.1852769421341354E-2</c:v>
                </c:pt>
                <c:pt idx="1">
                  <c:v>3.736070828881087E-2</c:v>
                </c:pt>
                <c:pt idx="2">
                  <c:v>3.1993139615422675E-2</c:v>
                </c:pt>
                <c:pt idx="3">
                  <c:v>3.3186177500380575E-2</c:v>
                </c:pt>
                <c:pt idx="4">
                  <c:v>3.22675655332657E-2</c:v>
                </c:pt>
                <c:pt idx="5">
                  <c:v>2.7981728979868042E-2</c:v>
                </c:pt>
                <c:pt idx="6">
                  <c:v>3.2601165491666327E-2</c:v>
                </c:pt>
                <c:pt idx="7">
                  <c:v>3.4573468620819239E-2</c:v>
                </c:pt>
                <c:pt idx="8">
                  <c:v>3.1481881708810604E-2</c:v>
                </c:pt>
                <c:pt idx="9">
                  <c:v>3.150509343587668E-2</c:v>
                </c:pt>
                <c:pt idx="10">
                  <c:v>3.3450963093662696E-2</c:v>
                </c:pt>
                <c:pt idx="11">
                  <c:v>3.26570504179024E-2</c:v>
                </c:pt>
                <c:pt idx="12">
                  <c:v>3.3109387179392005E-2</c:v>
                </c:pt>
                <c:pt idx="13">
                  <c:v>3.1498698400892526E-2</c:v>
                </c:pt>
                <c:pt idx="14">
                  <c:v>3.1209873020402339E-2</c:v>
                </c:pt>
              </c:numCache>
            </c:numRef>
          </c:val>
          <c:extLst>
            <c:ext xmlns:c16="http://schemas.microsoft.com/office/drawing/2014/chart" uri="{C3380CC4-5D6E-409C-BE32-E72D297353CC}">
              <c16:uniqueId val="{00000001-9708-4FBB-B976-F38C51410C83}"/>
            </c:ext>
          </c:extLst>
        </c:ser>
        <c:ser>
          <c:idx val="0"/>
          <c:order val="2"/>
          <c:tx>
            <c:strRef>
              <c:f>'Chart (% of Operations)-bar'!$Q$10</c:f>
              <c:strCache>
                <c:ptCount val="1"/>
                <c:pt idx="0">
                  <c:v>Clinical Reason</c:v>
                </c:pt>
              </c:strCache>
            </c:strRef>
          </c:tx>
          <c:invertIfNegative val="0"/>
          <c:cat>
            <c:numRef>
              <c:f>'Chart (% of Operations)-bar'!$J$30:$X$30</c:f>
              <c:numCache>
                <c:formatCode>mmm\-yy</c:formatCode>
                <c:ptCount val="15"/>
                <c:pt idx="0">
                  <c:v>43252</c:v>
                </c:pt>
                <c:pt idx="1">
                  <c:v>43282</c:v>
                </c:pt>
                <c:pt idx="2">
                  <c:v>43313</c:v>
                </c:pt>
                <c:pt idx="3">
                  <c:v>43344</c:v>
                </c:pt>
                <c:pt idx="4">
                  <c:v>43374</c:v>
                </c:pt>
                <c:pt idx="5">
                  <c:v>43405</c:v>
                </c:pt>
                <c:pt idx="6">
                  <c:v>43435</c:v>
                </c:pt>
                <c:pt idx="7">
                  <c:v>43466</c:v>
                </c:pt>
                <c:pt idx="8">
                  <c:v>43497</c:v>
                </c:pt>
                <c:pt idx="9">
                  <c:v>43525</c:v>
                </c:pt>
                <c:pt idx="10">
                  <c:v>43556</c:v>
                </c:pt>
                <c:pt idx="11">
                  <c:v>43586</c:v>
                </c:pt>
                <c:pt idx="12">
                  <c:v>43617</c:v>
                </c:pt>
                <c:pt idx="13">
                  <c:v>43647</c:v>
                </c:pt>
                <c:pt idx="14">
                  <c:v>43678</c:v>
                </c:pt>
              </c:numCache>
            </c:numRef>
          </c:cat>
          <c:val>
            <c:numRef>
              <c:f>'Chart (% of Operations)-bar'!$J$40:$X$40</c:f>
              <c:numCache>
                <c:formatCode>0.0%</c:formatCode>
                <c:ptCount val="15"/>
                <c:pt idx="0">
                  <c:v>3.1675809591222792E-2</c:v>
                </c:pt>
                <c:pt idx="1">
                  <c:v>3.0796824912227141E-2</c:v>
                </c:pt>
                <c:pt idx="2">
                  <c:v>3.0739800125333949E-2</c:v>
                </c:pt>
                <c:pt idx="3">
                  <c:v>3.3224235043385598E-2</c:v>
                </c:pt>
                <c:pt idx="4">
                  <c:v>3.1318519488169654E-2</c:v>
                </c:pt>
                <c:pt idx="5">
                  <c:v>3.3733716799187956E-2</c:v>
                </c:pt>
                <c:pt idx="6">
                  <c:v>3.3864460654468395E-2</c:v>
                </c:pt>
                <c:pt idx="7">
                  <c:v>3.3821871476888386E-2</c:v>
                </c:pt>
                <c:pt idx="8">
                  <c:v>3.166198400691593E-2</c:v>
                </c:pt>
                <c:pt idx="9">
                  <c:v>3.2483302975106251E-2</c:v>
                </c:pt>
                <c:pt idx="10">
                  <c:v>3.1024849286869577E-2</c:v>
                </c:pt>
                <c:pt idx="11">
                  <c:v>3.1005661903478025E-2</c:v>
                </c:pt>
                <c:pt idx="12">
                  <c:v>3.0919416502728184E-2</c:v>
                </c:pt>
                <c:pt idx="13">
                  <c:v>3.2428412049088882E-2</c:v>
                </c:pt>
                <c:pt idx="14">
                  <c:v>2.8641746326152091E-2</c:v>
                </c:pt>
              </c:numCache>
            </c:numRef>
          </c:val>
          <c:extLst>
            <c:ext xmlns:c16="http://schemas.microsoft.com/office/drawing/2014/chart" uri="{C3380CC4-5D6E-409C-BE32-E72D297353CC}">
              <c16:uniqueId val="{00000002-9708-4FBB-B976-F38C51410C83}"/>
            </c:ext>
          </c:extLst>
        </c:ser>
        <c:ser>
          <c:idx val="3"/>
          <c:order val="3"/>
          <c:tx>
            <c:strRef>
              <c:f>'Chart (% of Operations)-bar'!$Q$7</c:f>
              <c:strCache>
                <c:ptCount val="1"/>
                <c:pt idx="0">
                  <c:v>Other</c:v>
                </c:pt>
              </c:strCache>
            </c:strRef>
          </c:tx>
          <c:invertIfNegative val="0"/>
          <c:cat>
            <c:numRef>
              <c:f>'Chart (% of Operations)-bar'!$J$30:$X$30</c:f>
              <c:numCache>
                <c:formatCode>mmm\-yy</c:formatCode>
                <c:ptCount val="15"/>
                <c:pt idx="0">
                  <c:v>43252</c:v>
                </c:pt>
                <c:pt idx="1">
                  <c:v>43282</c:v>
                </c:pt>
                <c:pt idx="2">
                  <c:v>43313</c:v>
                </c:pt>
                <c:pt idx="3">
                  <c:v>43344</c:v>
                </c:pt>
                <c:pt idx="4">
                  <c:v>43374</c:v>
                </c:pt>
                <c:pt idx="5">
                  <c:v>43405</c:v>
                </c:pt>
                <c:pt idx="6">
                  <c:v>43435</c:v>
                </c:pt>
                <c:pt idx="7">
                  <c:v>43466</c:v>
                </c:pt>
                <c:pt idx="8">
                  <c:v>43497</c:v>
                </c:pt>
                <c:pt idx="9">
                  <c:v>43525</c:v>
                </c:pt>
                <c:pt idx="10">
                  <c:v>43556</c:v>
                </c:pt>
                <c:pt idx="11">
                  <c:v>43586</c:v>
                </c:pt>
                <c:pt idx="12">
                  <c:v>43617</c:v>
                </c:pt>
                <c:pt idx="13">
                  <c:v>43647</c:v>
                </c:pt>
                <c:pt idx="14">
                  <c:v>43678</c:v>
                </c:pt>
              </c:numCache>
            </c:numRef>
          </c:cat>
          <c:val>
            <c:numRef>
              <c:f>'Chart (% of Operations)-bar'!$J$43:$X$43</c:f>
              <c:numCache>
                <c:formatCode>0.0%</c:formatCode>
                <c:ptCount val="15"/>
                <c:pt idx="0">
                  <c:v>2.8667492479207222E-3</c:v>
                </c:pt>
                <c:pt idx="1">
                  <c:v>3.2437795756373074E-3</c:v>
                </c:pt>
                <c:pt idx="2">
                  <c:v>3.7600184702661697E-3</c:v>
                </c:pt>
                <c:pt idx="3">
                  <c:v>3.0826609834069111E-3</c:v>
                </c:pt>
                <c:pt idx="4">
                  <c:v>4.4179729685505775E-3</c:v>
                </c:pt>
                <c:pt idx="5">
                  <c:v>3.0113347995263068E-3</c:v>
                </c:pt>
                <c:pt idx="6">
                  <c:v>2.4858388687395575E-3</c:v>
                </c:pt>
                <c:pt idx="7">
                  <c:v>5.0903624748044139E-3</c:v>
                </c:pt>
                <c:pt idx="8">
                  <c:v>4.7547006699805491E-3</c:v>
                </c:pt>
                <c:pt idx="9">
                  <c:v>4.0140322471834316E-3</c:v>
                </c:pt>
                <c:pt idx="10">
                  <c:v>2.3525952065872667E-3</c:v>
                </c:pt>
                <c:pt idx="11">
                  <c:v>2.6961445133459154E-3</c:v>
                </c:pt>
                <c:pt idx="12">
                  <c:v>3.3777513826509782E-3</c:v>
                </c:pt>
                <c:pt idx="13">
                  <c:v>3.049460766084046E-3</c:v>
                </c:pt>
                <c:pt idx="14">
                  <c:v>3.8165216150663431E-3</c:v>
                </c:pt>
              </c:numCache>
            </c:numRef>
          </c:val>
          <c:extLst>
            <c:ext xmlns:c16="http://schemas.microsoft.com/office/drawing/2014/chart" uri="{C3380CC4-5D6E-409C-BE32-E72D297353CC}">
              <c16:uniqueId val="{00000003-9708-4FBB-B976-F38C51410C83}"/>
            </c:ext>
          </c:extLst>
        </c:ser>
        <c:dLbls>
          <c:showLegendKey val="0"/>
          <c:showVal val="0"/>
          <c:showCatName val="0"/>
          <c:showSerName val="0"/>
          <c:showPercent val="0"/>
          <c:showBubbleSize val="0"/>
        </c:dLbls>
        <c:gapWidth val="55"/>
        <c:overlap val="100"/>
        <c:axId val="91478656"/>
        <c:axId val="91300224"/>
      </c:barChart>
      <c:catAx>
        <c:axId val="91478656"/>
        <c:scaling>
          <c:orientation val="minMax"/>
        </c:scaling>
        <c:delete val="0"/>
        <c:axPos val="b"/>
        <c:numFmt formatCode="mmm\-yy" sourceLinked="1"/>
        <c:majorTickMark val="none"/>
        <c:minorTickMark val="none"/>
        <c:tickLblPos val="nextTo"/>
        <c:spPr>
          <a:ln>
            <a:solidFill>
              <a:sysClr val="window" lastClr="FFFFFF">
                <a:lumMod val="85000"/>
                <a:alpha val="30000"/>
              </a:sysClr>
            </a:solidFill>
          </a:ln>
        </c:spPr>
        <c:txPr>
          <a:bodyPr rot="0"/>
          <a:lstStyle/>
          <a:p>
            <a:pPr>
              <a:defRPr/>
            </a:pPr>
            <a:endParaRPr lang="en-US"/>
          </a:p>
        </c:txPr>
        <c:crossAx val="91300224"/>
        <c:crosses val="autoZero"/>
        <c:auto val="0"/>
        <c:lblAlgn val="ctr"/>
        <c:lblOffset val="100"/>
        <c:tickLblSkip val="1"/>
        <c:noMultiLvlLbl val="0"/>
      </c:catAx>
      <c:valAx>
        <c:axId val="91300224"/>
        <c:scaling>
          <c:orientation val="minMax"/>
        </c:scaling>
        <c:delete val="0"/>
        <c:axPos val="l"/>
        <c:majorGridlines>
          <c:spPr>
            <a:ln>
              <a:solidFill>
                <a:sysClr val="window" lastClr="FFFFFF">
                  <a:lumMod val="85000"/>
                  <a:alpha val="30000"/>
                </a:sysClr>
              </a:solidFill>
            </a:ln>
          </c:spPr>
        </c:majorGridlines>
        <c:title>
          <c:tx>
            <c:rich>
              <a:bodyPr rot="-5400000" vert="horz"/>
              <a:lstStyle/>
              <a:p>
                <a:pPr>
                  <a:defRPr/>
                </a:pPr>
                <a:r>
                  <a:rPr lang="en-GB"/>
                  <a:t>%  of total planned operations</a:t>
                </a:r>
              </a:p>
            </c:rich>
          </c:tx>
          <c:layout>
            <c:manualLayout>
              <c:xMode val="edge"/>
              <c:yMode val="edge"/>
              <c:x val="6.6865232785026332E-2"/>
              <c:y val="0.20177954561377467"/>
            </c:manualLayout>
          </c:layout>
          <c:overlay val="0"/>
        </c:title>
        <c:numFmt formatCode="0%" sourceLinked="0"/>
        <c:majorTickMark val="none"/>
        <c:minorTickMark val="none"/>
        <c:tickLblPos val="nextTo"/>
        <c:spPr>
          <a:ln>
            <a:solidFill>
              <a:sysClr val="window" lastClr="FFFFFF">
                <a:lumMod val="85000"/>
                <a:alpha val="30000"/>
              </a:sysClr>
            </a:solidFill>
          </a:ln>
        </c:spPr>
        <c:crossAx val="91478656"/>
        <c:crosses val="autoZero"/>
        <c:crossBetween val="between"/>
      </c:valAx>
      <c:spPr>
        <a:ln>
          <a:solidFill>
            <a:sysClr val="window" lastClr="FFFFFF">
              <a:lumMod val="85000"/>
              <a:alpha val="30000"/>
            </a:sysClr>
          </a:solidFill>
        </a:ln>
      </c:spPr>
    </c:plotArea>
    <c:legend>
      <c:legendPos val="r"/>
      <c:layout>
        <c:manualLayout>
          <c:xMode val="edge"/>
          <c:yMode val="edge"/>
          <c:x val="0.77983404045464799"/>
          <c:y val="0.24151854344298157"/>
          <c:w val="0.20208525991954668"/>
          <c:h val="0.51638344862464158"/>
        </c:manualLayout>
      </c:layout>
      <c:overlay val="0"/>
    </c:legend>
    <c:plotVisOnly val="1"/>
    <c:dispBlanksAs val="gap"/>
    <c:showDLblsOverMax val="0"/>
  </c:chart>
  <c:spPr>
    <a:ln>
      <a:noFill/>
    </a:ln>
  </c:spPr>
  <c:printSettings>
    <c:headerFooter/>
    <c:pageMargins b="0.75000000000001465" l="0.70000000000000062" r="0.70000000000000062" t="0.7500000000000146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a:pPr>
            <a:r>
              <a:rPr lang="en-GB"/>
              <a:t>Cancelled Planned Operations by Reason</a:t>
            </a:r>
          </a:p>
        </c:rich>
      </c:tx>
      <c:layout/>
      <c:overlay val="1"/>
    </c:title>
    <c:autoTitleDeleted val="0"/>
    <c:plotArea>
      <c:layout>
        <c:manualLayout>
          <c:layoutTarget val="inner"/>
          <c:xMode val="edge"/>
          <c:yMode val="edge"/>
          <c:x val="7.0615046501414619E-2"/>
          <c:y val="0.14212843527663596"/>
          <c:w val="0.75423711857027065"/>
          <c:h val="0.66007354928112072"/>
        </c:manualLayout>
      </c:layout>
      <c:barChart>
        <c:barDir val="col"/>
        <c:grouping val="stacked"/>
        <c:varyColors val="0"/>
        <c:ser>
          <c:idx val="1"/>
          <c:order val="0"/>
          <c:tx>
            <c:strRef>
              <c:f>'Chart (% of Operations)-bar'!$Q$9</c:f>
              <c:strCache>
                <c:ptCount val="1"/>
                <c:pt idx="0">
                  <c:v>Non-clinical/ Capacity Reason</c:v>
                </c:pt>
              </c:strCache>
            </c:strRef>
          </c:tx>
          <c:invertIfNegative val="0"/>
          <c:cat>
            <c:strRef>
              <c:f>'Board Chart'!$S$3:$AH$3</c:f>
              <c:strCache>
                <c:ptCount val="16"/>
                <c:pt idx="0">
                  <c:v>SCOTLAND</c:v>
                </c:pt>
                <c:pt idx="1">
                  <c:v>Ayrshire &amp; Arran</c:v>
                </c:pt>
                <c:pt idx="2">
                  <c:v>Borders</c:v>
                </c:pt>
                <c:pt idx="3">
                  <c:v>Dumfries &amp; Galloway</c:v>
                </c:pt>
                <c:pt idx="4">
                  <c:v>Fife</c:v>
                </c:pt>
                <c:pt idx="5">
                  <c:v>Forth Valley</c:v>
                </c:pt>
                <c:pt idx="6">
                  <c:v>Grampian</c:v>
                </c:pt>
                <c:pt idx="7">
                  <c:v>Greater Glasgow &amp; Clyde</c:v>
                </c:pt>
                <c:pt idx="8">
                  <c:v>Highland</c:v>
                </c:pt>
                <c:pt idx="9">
                  <c:v>Lanarkshire</c:v>
                </c:pt>
                <c:pt idx="10">
                  <c:v>Lothian</c:v>
                </c:pt>
                <c:pt idx="11">
                  <c:v>Orkney</c:v>
                </c:pt>
                <c:pt idx="12">
                  <c:v>Shetland</c:v>
                </c:pt>
                <c:pt idx="13">
                  <c:v>Tayside</c:v>
                </c:pt>
                <c:pt idx="14">
                  <c:v>Western Isles</c:v>
                </c:pt>
                <c:pt idx="15">
                  <c:v>Golden Jubilee National Hospital</c:v>
                </c:pt>
              </c:strCache>
            </c:strRef>
          </c:cat>
          <c:val>
            <c:numRef>
              <c:f>'Board Chart'!$C$38:$R$38</c:f>
              <c:numCache>
                <c:formatCode>0.0%</c:formatCode>
                <c:ptCount val="16"/>
                <c:pt idx="0">
                  <c:v>2.0174181457391686E-2</c:v>
                </c:pt>
                <c:pt idx="1">
                  <c:v>2.2727272727272728E-2</c:v>
                </c:pt>
                <c:pt idx="2">
                  <c:v>6.2893081761006293E-3</c:v>
                </c:pt>
                <c:pt idx="3">
                  <c:v>1.6608391608391608E-2</c:v>
                </c:pt>
                <c:pt idx="4">
                  <c:v>6.2667860340196958E-3</c:v>
                </c:pt>
                <c:pt idx="5">
                  <c:v>1.4109347442680775E-2</c:v>
                </c:pt>
                <c:pt idx="6">
                  <c:v>2.9680365296803651E-2</c:v>
                </c:pt>
                <c:pt idx="7">
                  <c:v>1.7269168777342851E-2</c:v>
                </c:pt>
                <c:pt idx="8">
                  <c:v>1.5348288075560802E-2</c:v>
                </c:pt>
                <c:pt idx="9">
                  <c:v>2.761982128350934E-2</c:v>
                </c:pt>
                <c:pt idx="10">
                  <c:v>2.6031746031746031E-2</c:v>
                </c:pt>
                <c:pt idx="11">
                  <c:v>2.5104602510460251E-2</c:v>
                </c:pt>
                <c:pt idx="12">
                  <c:v>9.1743119266055051E-3</c:v>
                </c:pt>
                <c:pt idx="13">
                  <c:v>1.423728813559322E-2</c:v>
                </c:pt>
                <c:pt idx="14">
                  <c:v>2.1739130434782608E-2</c:v>
                </c:pt>
                <c:pt idx="15">
                  <c:v>2.4108003857280617E-2</c:v>
                </c:pt>
              </c:numCache>
            </c:numRef>
          </c:val>
          <c:extLst>
            <c:ext xmlns:c16="http://schemas.microsoft.com/office/drawing/2014/chart" uri="{C3380CC4-5D6E-409C-BE32-E72D297353CC}">
              <c16:uniqueId val="{00000000-74A5-45ED-97E5-E2EB0CDE967A}"/>
            </c:ext>
          </c:extLst>
        </c:ser>
        <c:ser>
          <c:idx val="2"/>
          <c:order val="1"/>
          <c:tx>
            <c:strRef>
              <c:f>'Chart (% of Operations)-bar'!$Q$8</c:f>
              <c:strCache>
                <c:ptCount val="1"/>
                <c:pt idx="0">
                  <c:v>Cancelled by Patient</c:v>
                </c:pt>
              </c:strCache>
            </c:strRef>
          </c:tx>
          <c:invertIfNegative val="0"/>
          <c:cat>
            <c:strRef>
              <c:f>'Board Chart'!$S$3:$AH$3</c:f>
              <c:strCache>
                <c:ptCount val="16"/>
                <c:pt idx="0">
                  <c:v>SCOTLAND</c:v>
                </c:pt>
                <c:pt idx="1">
                  <c:v>Ayrshire &amp; Arran</c:v>
                </c:pt>
                <c:pt idx="2">
                  <c:v>Borders</c:v>
                </c:pt>
                <c:pt idx="3">
                  <c:v>Dumfries &amp; Galloway</c:v>
                </c:pt>
                <c:pt idx="4">
                  <c:v>Fife</c:v>
                </c:pt>
                <c:pt idx="5">
                  <c:v>Forth Valley</c:v>
                </c:pt>
                <c:pt idx="6">
                  <c:v>Grampian</c:v>
                </c:pt>
                <c:pt idx="7">
                  <c:v>Greater Glasgow &amp; Clyde</c:v>
                </c:pt>
                <c:pt idx="8">
                  <c:v>Highland</c:v>
                </c:pt>
                <c:pt idx="9">
                  <c:v>Lanarkshire</c:v>
                </c:pt>
                <c:pt idx="10">
                  <c:v>Lothian</c:v>
                </c:pt>
                <c:pt idx="11">
                  <c:v>Orkney</c:v>
                </c:pt>
                <c:pt idx="12">
                  <c:v>Shetland</c:v>
                </c:pt>
                <c:pt idx="13">
                  <c:v>Tayside</c:v>
                </c:pt>
                <c:pt idx="14">
                  <c:v>Western Isles</c:v>
                </c:pt>
                <c:pt idx="15">
                  <c:v>Golden Jubilee National Hospital</c:v>
                </c:pt>
              </c:strCache>
            </c:strRef>
          </c:cat>
          <c:val>
            <c:numRef>
              <c:f>'Board Chart'!$C$39:$R$39</c:f>
              <c:numCache>
                <c:formatCode>0.0%</c:formatCode>
                <c:ptCount val="16"/>
                <c:pt idx="0">
                  <c:v>1.8796163598280232E-2</c:v>
                </c:pt>
                <c:pt idx="1">
                  <c:v>2.1590909090909091E-2</c:v>
                </c:pt>
                <c:pt idx="2">
                  <c:v>2.5157232704402517E-2</c:v>
                </c:pt>
                <c:pt idx="3">
                  <c:v>1.5734265734265736E-2</c:v>
                </c:pt>
                <c:pt idx="4">
                  <c:v>9.8478066248880933E-3</c:v>
                </c:pt>
                <c:pt idx="5">
                  <c:v>1.9400352733686066E-2</c:v>
                </c:pt>
                <c:pt idx="6">
                  <c:v>1.9977168949771688E-2</c:v>
                </c:pt>
                <c:pt idx="7">
                  <c:v>1.7499424361040756E-2</c:v>
                </c:pt>
                <c:pt idx="8">
                  <c:v>2.4793388429752067E-2</c:v>
                </c:pt>
                <c:pt idx="9">
                  <c:v>2.0308692120227456E-2</c:v>
                </c:pt>
                <c:pt idx="10">
                  <c:v>2.8888888888888888E-2</c:v>
                </c:pt>
                <c:pt idx="11">
                  <c:v>1.6736401673640166E-2</c:v>
                </c:pt>
                <c:pt idx="12">
                  <c:v>0</c:v>
                </c:pt>
                <c:pt idx="13">
                  <c:v>1.0847457627118645E-2</c:v>
                </c:pt>
                <c:pt idx="14">
                  <c:v>1.0869565217391304E-2</c:v>
                </c:pt>
                <c:pt idx="15">
                  <c:v>8.6788813886210219E-3</c:v>
                </c:pt>
              </c:numCache>
            </c:numRef>
          </c:val>
          <c:extLst>
            <c:ext xmlns:c16="http://schemas.microsoft.com/office/drawing/2014/chart" uri="{C3380CC4-5D6E-409C-BE32-E72D297353CC}">
              <c16:uniqueId val="{00000001-74A5-45ED-97E5-E2EB0CDE967A}"/>
            </c:ext>
          </c:extLst>
        </c:ser>
        <c:ser>
          <c:idx val="0"/>
          <c:order val="2"/>
          <c:tx>
            <c:strRef>
              <c:f>'Chart (% of Operations)-bar'!$Q$10</c:f>
              <c:strCache>
                <c:ptCount val="1"/>
                <c:pt idx="0">
                  <c:v>Clinical Reason</c:v>
                </c:pt>
              </c:strCache>
            </c:strRef>
          </c:tx>
          <c:invertIfNegative val="0"/>
          <c:cat>
            <c:strRef>
              <c:f>'Board Chart'!$S$3:$AH$3</c:f>
              <c:strCache>
                <c:ptCount val="16"/>
                <c:pt idx="0">
                  <c:v>SCOTLAND</c:v>
                </c:pt>
                <c:pt idx="1">
                  <c:v>Ayrshire &amp; Arran</c:v>
                </c:pt>
                <c:pt idx="2">
                  <c:v>Borders</c:v>
                </c:pt>
                <c:pt idx="3">
                  <c:v>Dumfries &amp; Galloway</c:v>
                </c:pt>
                <c:pt idx="4">
                  <c:v>Fife</c:v>
                </c:pt>
                <c:pt idx="5">
                  <c:v>Forth Valley</c:v>
                </c:pt>
                <c:pt idx="6">
                  <c:v>Grampian</c:v>
                </c:pt>
                <c:pt idx="7">
                  <c:v>Greater Glasgow &amp; Clyde</c:v>
                </c:pt>
                <c:pt idx="8">
                  <c:v>Highland</c:v>
                </c:pt>
                <c:pt idx="9">
                  <c:v>Lanarkshire</c:v>
                </c:pt>
                <c:pt idx="10">
                  <c:v>Lothian</c:v>
                </c:pt>
                <c:pt idx="11">
                  <c:v>Orkney</c:v>
                </c:pt>
                <c:pt idx="12">
                  <c:v>Shetland</c:v>
                </c:pt>
                <c:pt idx="13">
                  <c:v>Tayside</c:v>
                </c:pt>
                <c:pt idx="14">
                  <c:v>Western Isles</c:v>
                </c:pt>
                <c:pt idx="15">
                  <c:v>Golden Jubilee National Hospital</c:v>
                </c:pt>
              </c:strCache>
            </c:strRef>
          </c:cat>
          <c:val>
            <c:numRef>
              <c:f>'Board Chart'!$C$37:$R$37</c:f>
              <c:numCache>
                <c:formatCode>0.0%</c:formatCode>
                <c:ptCount val="16"/>
                <c:pt idx="0">
                  <c:v>3.367875647668394E-2</c:v>
                </c:pt>
                <c:pt idx="1">
                  <c:v>5.3409090909090906E-2</c:v>
                </c:pt>
                <c:pt idx="2">
                  <c:v>3.1446540880503145E-2</c:v>
                </c:pt>
                <c:pt idx="3">
                  <c:v>4.5454545454545456E-2</c:v>
                </c:pt>
                <c:pt idx="4">
                  <c:v>3.133393017009848E-2</c:v>
                </c:pt>
                <c:pt idx="5">
                  <c:v>4.7619047619047616E-2</c:v>
                </c:pt>
                <c:pt idx="6">
                  <c:v>2.9680365296803651E-2</c:v>
                </c:pt>
                <c:pt idx="7">
                  <c:v>3.4998848722081512E-2</c:v>
                </c:pt>
                <c:pt idx="8">
                  <c:v>3.7780401416765051E-2</c:v>
                </c:pt>
                <c:pt idx="9">
                  <c:v>3.5743298131600328E-2</c:v>
                </c:pt>
                <c:pt idx="10">
                  <c:v>3.3015873015873019E-2</c:v>
                </c:pt>
                <c:pt idx="11">
                  <c:v>1.6736401673640166E-2</c:v>
                </c:pt>
                <c:pt idx="12">
                  <c:v>9.1743119266055051E-3</c:v>
                </c:pt>
                <c:pt idx="13">
                  <c:v>2.4406779661016949E-2</c:v>
                </c:pt>
                <c:pt idx="14">
                  <c:v>4.3478260869565216E-2</c:v>
                </c:pt>
                <c:pt idx="15">
                  <c:v>1.5429122468659595E-2</c:v>
                </c:pt>
              </c:numCache>
            </c:numRef>
          </c:val>
          <c:extLst>
            <c:ext xmlns:c16="http://schemas.microsoft.com/office/drawing/2014/chart" uri="{C3380CC4-5D6E-409C-BE32-E72D297353CC}">
              <c16:uniqueId val="{00000002-74A5-45ED-97E5-E2EB0CDE967A}"/>
            </c:ext>
          </c:extLst>
        </c:ser>
        <c:ser>
          <c:idx val="3"/>
          <c:order val="3"/>
          <c:tx>
            <c:strRef>
              <c:f>'Chart (% of Operations)-bar'!$Q$7</c:f>
              <c:strCache>
                <c:ptCount val="1"/>
                <c:pt idx="0">
                  <c:v>Other</c:v>
                </c:pt>
              </c:strCache>
            </c:strRef>
          </c:tx>
          <c:invertIfNegative val="0"/>
          <c:cat>
            <c:strRef>
              <c:f>'Board Chart'!$S$3:$AH$3</c:f>
              <c:strCache>
                <c:ptCount val="16"/>
                <c:pt idx="0">
                  <c:v>SCOTLAND</c:v>
                </c:pt>
                <c:pt idx="1">
                  <c:v>Ayrshire &amp; Arran</c:v>
                </c:pt>
                <c:pt idx="2">
                  <c:v>Borders</c:v>
                </c:pt>
                <c:pt idx="3">
                  <c:v>Dumfries &amp; Galloway</c:v>
                </c:pt>
                <c:pt idx="4">
                  <c:v>Fife</c:v>
                </c:pt>
                <c:pt idx="5">
                  <c:v>Forth Valley</c:v>
                </c:pt>
                <c:pt idx="6">
                  <c:v>Grampian</c:v>
                </c:pt>
                <c:pt idx="7">
                  <c:v>Greater Glasgow &amp; Clyde</c:v>
                </c:pt>
                <c:pt idx="8">
                  <c:v>Highland</c:v>
                </c:pt>
                <c:pt idx="9">
                  <c:v>Lanarkshire</c:v>
                </c:pt>
                <c:pt idx="10">
                  <c:v>Lothian</c:v>
                </c:pt>
                <c:pt idx="11">
                  <c:v>Orkney</c:v>
                </c:pt>
                <c:pt idx="12">
                  <c:v>Shetland</c:v>
                </c:pt>
                <c:pt idx="13">
                  <c:v>Tayside</c:v>
                </c:pt>
                <c:pt idx="14">
                  <c:v>Western Isles</c:v>
                </c:pt>
                <c:pt idx="15">
                  <c:v>Golden Jubilee National Hospital</c:v>
                </c:pt>
              </c:strCache>
            </c:strRef>
          </c:cat>
          <c:val>
            <c:numRef>
              <c:f>'Board Chart'!$C$40:$R$40</c:f>
              <c:numCache>
                <c:formatCode>0.0%</c:formatCode>
                <c:ptCount val="16"/>
                <c:pt idx="0">
                  <c:v>2.8662771469518244E-3</c:v>
                </c:pt>
                <c:pt idx="1">
                  <c:v>0</c:v>
                </c:pt>
                <c:pt idx="2">
                  <c:v>0</c:v>
                </c:pt>
                <c:pt idx="3">
                  <c:v>5.244755244755245E-3</c:v>
                </c:pt>
                <c:pt idx="4">
                  <c:v>0</c:v>
                </c:pt>
                <c:pt idx="5">
                  <c:v>0</c:v>
                </c:pt>
                <c:pt idx="6">
                  <c:v>3.4246575342465752E-3</c:v>
                </c:pt>
                <c:pt idx="7">
                  <c:v>2.3025558369790468E-3</c:v>
                </c:pt>
                <c:pt idx="8">
                  <c:v>0</c:v>
                </c:pt>
                <c:pt idx="9">
                  <c:v>3.249390739236393E-3</c:v>
                </c:pt>
                <c:pt idx="10">
                  <c:v>7.301587301587302E-3</c:v>
                </c:pt>
                <c:pt idx="11">
                  <c:v>0</c:v>
                </c:pt>
                <c:pt idx="12">
                  <c:v>0</c:v>
                </c:pt>
                <c:pt idx="13">
                  <c:v>2.0338983050847458E-3</c:v>
                </c:pt>
                <c:pt idx="14">
                  <c:v>0</c:v>
                </c:pt>
                <c:pt idx="15">
                  <c:v>0</c:v>
                </c:pt>
              </c:numCache>
            </c:numRef>
          </c:val>
          <c:extLst>
            <c:ext xmlns:c16="http://schemas.microsoft.com/office/drawing/2014/chart" uri="{C3380CC4-5D6E-409C-BE32-E72D297353CC}">
              <c16:uniqueId val="{00000003-74A5-45ED-97E5-E2EB0CDE967A}"/>
            </c:ext>
          </c:extLst>
        </c:ser>
        <c:dLbls>
          <c:showLegendKey val="0"/>
          <c:showVal val="0"/>
          <c:showCatName val="0"/>
          <c:showSerName val="0"/>
          <c:showPercent val="0"/>
          <c:showBubbleSize val="0"/>
        </c:dLbls>
        <c:gapWidth val="55"/>
        <c:overlap val="100"/>
        <c:axId val="96541696"/>
        <c:axId val="96547584"/>
      </c:barChart>
      <c:catAx>
        <c:axId val="96541696"/>
        <c:scaling>
          <c:orientation val="minMax"/>
        </c:scaling>
        <c:delete val="0"/>
        <c:axPos val="b"/>
        <c:numFmt formatCode="General" sourceLinked="1"/>
        <c:majorTickMark val="none"/>
        <c:minorTickMark val="none"/>
        <c:tickLblPos val="nextTo"/>
        <c:spPr>
          <a:ln>
            <a:solidFill>
              <a:schemeClr val="bg1">
                <a:lumMod val="85000"/>
                <a:alpha val="30000"/>
              </a:schemeClr>
            </a:solidFill>
          </a:ln>
        </c:spPr>
        <c:txPr>
          <a:bodyPr rot="0"/>
          <a:lstStyle/>
          <a:p>
            <a:pPr>
              <a:defRPr sz="900"/>
            </a:pPr>
            <a:endParaRPr lang="en-US"/>
          </a:p>
        </c:txPr>
        <c:crossAx val="96547584"/>
        <c:crosses val="autoZero"/>
        <c:auto val="0"/>
        <c:lblAlgn val="ctr"/>
        <c:lblOffset val="100"/>
        <c:noMultiLvlLbl val="0"/>
      </c:catAx>
      <c:valAx>
        <c:axId val="96547584"/>
        <c:scaling>
          <c:orientation val="minMax"/>
        </c:scaling>
        <c:delete val="0"/>
        <c:axPos val="l"/>
        <c:majorGridlines>
          <c:spPr>
            <a:ln>
              <a:solidFill>
                <a:schemeClr val="bg1">
                  <a:lumMod val="85000"/>
                  <a:alpha val="30000"/>
                </a:schemeClr>
              </a:solidFill>
            </a:ln>
          </c:spPr>
        </c:majorGridlines>
        <c:title>
          <c:tx>
            <c:rich>
              <a:bodyPr rot="-5400000" vert="horz"/>
              <a:lstStyle/>
              <a:p>
                <a:pPr>
                  <a:defRPr/>
                </a:pPr>
                <a:r>
                  <a:rPr lang="en-GB"/>
                  <a:t>Percentage  of total planned operations</a:t>
                </a:r>
              </a:p>
            </c:rich>
          </c:tx>
          <c:layout>
            <c:manualLayout>
              <c:xMode val="edge"/>
              <c:yMode val="edge"/>
              <c:x val="2.1725612189966766E-2"/>
              <c:y val="0.19538732176679199"/>
            </c:manualLayout>
          </c:layout>
          <c:overlay val="0"/>
        </c:title>
        <c:numFmt formatCode="0%" sourceLinked="0"/>
        <c:majorTickMark val="none"/>
        <c:minorTickMark val="none"/>
        <c:tickLblPos val="nextTo"/>
        <c:spPr>
          <a:ln>
            <a:solidFill>
              <a:schemeClr val="bg1">
                <a:lumMod val="85000"/>
                <a:alpha val="30000"/>
              </a:schemeClr>
            </a:solidFill>
          </a:ln>
        </c:spPr>
        <c:crossAx val="96541696"/>
        <c:crosses val="autoZero"/>
        <c:crossBetween val="between"/>
      </c:valAx>
      <c:spPr>
        <a:ln>
          <a:solidFill>
            <a:schemeClr val="bg1">
              <a:lumMod val="85000"/>
              <a:alpha val="30000"/>
            </a:schemeClr>
          </a:solidFill>
        </a:ln>
      </c:spPr>
    </c:plotArea>
    <c:legend>
      <c:legendPos val="r"/>
      <c:layout>
        <c:manualLayout>
          <c:xMode val="edge"/>
          <c:yMode val="edge"/>
          <c:x val="0.82567362062124161"/>
          <c:y val="0.24151854344298168"/>
          <c:w val="0.15624572608111317"/>
          <c:h val="0.51638344862464158"/>
        </c:manualLayout>
      </c:layout>
      <c:overlay val="0"/>
    </c:legend>
    <c:plotVisOnly val="1"/>
    <c:dispBlanksAs val="gap"/>
    <c:showDLblsOverMax val="0"/>
  </c:chart>
  <c:spPr>
    <a:ln>
      <a:noFill/>
    </a:ln>
  </c:spPr>
  <c:printSettings>
    <c:headerFooter/>
    <c:pageMargins b="0.75000000000001465" l="0.70000000000000062" r="0.70000000000000062" t="0.7500000000000146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GB" sz="1400"/>
              <a:t>Cancelled</a:t>
            </a:r>
            <a:r>
              <a:rPr lang="en-GB" sz="1400" baseline="0"/>
              <a:t> Planned Operations by Reason in NHS Scotland during August 2017</a:t>
            </a:r>
          </a:p>
        </c:rich>
      </c:tx>
      <c:layout>
        <c:manualLayout>
          <c:xMode val="edge"/>
          <c:yMode val="edge"/>
          <c:x val="0.18022222222222786"/>
          <c:y val="0"/>
        </c:manualLayout>
      </c:layout>
      <c:overlay val="0"/>
    </c:title>
    <c:autoTitleDeleted val="0"/>
    <c:plotArea>
      <c:layout/>
      <c:pieChart>
        <c:varyColors val="1"/>
        <c:ser>
          <c:idx val="0"/>
          <c:order val="0"/>
          <c:spPr>
            <a:ln>
              <a:solidFill>
                <a:schemeClr val="bg1">
                  <a:lumMod val="50000"/>
                </a:schemeClr>
              </a:solidFill>
            </a:ln>
          </c:spPr>
          <c:dPt>
            <c:idx val="0"/>
            <c:bubble3D val="0"/>
            <c:spPr>
              <a:solidFill>
                <a:srgbClr val="092869"/>
              </a:solidFill>
              <a:ln>
                <a:solidFill>
                  <a:schemeClr val="bg1">
                    <a:lumMod val="50000"/>
                  </a:schemeClr>
                </a:solidFill>
              </a:ln>
            </c:spPr>
            <c:extLst>
              <c:ext xmlns:c16="http://schemas.microsoft.com/office/drawing/2014/chart" uri="{C3380CC4-5D6E-409C-BE32-E72D297353CC}">
                <c16:uniqueId val="{00000000-9F38-47C2-A41F-2686F1185EFF}"/>
              </c:ext>
            </c:extLst>
          </c:dPt>
          <c:dPt>
            <c:idx val="1"/>
            <c:bubble3D val="0"/>
            <c:spPr>
              <a:solidFill>
                <a:srgbClr val="376092"/>
              </a:solidFill>
              <a:ln>
                <a:solidFill>
                  <a:schemeClr val="bg1">
                    <a:lumMod val="50000"/>
                  </a:schemeClr>
                </a:solidFill>
              </a:ln>
            </c:spPr>
            <c:extLst>
              <c:ext xmlns:c16="http://schemas.microsoft.com/office/drawing/2014/chart" uri="{C3380CC4-5D6E-409C-BE32-E72D297353CC}">
                <c16:uniqueId val="{00000001-9F38-47C2-A41F-2686F1185EFF}"/>
              </c:ext>
            </c:extLst>
          </c:dPt>
          <c:dPt>
            <c:idx val="2"/>
            <c:bubble3D val="0"/>
            <c:spPr>
              <a:solidFill>
                <a:srgbClr val="0391BF"/>
              </a:solidFill>
              <a:ln>
                <a:solidFill>
                  <a:schemeClr val="bg1">
                    <a:lumMod val="50000"/>
                  </a:schemeClr>
                </a:solidFill>
              </a:ln>
            </c:spPr>
            <c:extLst>
              <c:ext xmlns:c16="http://schemas.microsoft.com/office/drawing/2014/chart" uri="{C3380CC4-5D6E-409C-BE32-E72D297353CC}">
                <c16:uniqueId val="{00000002-9F38-47C2-A41F-2686F1185EFF}"/>
              </c:ext>
            </c:extLst>
          </c:dPt>
          <c:dPt>
            <c:idx val="3"/>
            <c:bubble3D val="0"/>
            <c:spPr>
              <a:solidFill>
                <a:srgbClr val="B9CDE5"/>
              </a:solidFill>
              <a:ln>
                <a:solidFill>
                  <a:schemeClr val="bg1">
                    <a:lumMod val="50000"/>
                  </a:schemeClr>
                </a:solidFill>
              </a:ln>
            </c:spPr>
            <c:extLst>
              <c:ext xmlns:c16="http://schemas.microsoft.com/office/drawing/2014/chart" uri="{C3380CC4-5D6E-409C-BE32-E72D297353CC}">
                <c16:uniqueId val="{00000003-9F38-47C2-A41F-2686F1185EFF}"/>
              </c:ext>
            </c:extLst>
          </c:dPt>
          <c:cat>
            <c:strRef>
              <c:f>Sheet1!$J$11:$J$14</c:f>
              <c:strCache>
                <c:ptCount val="4"/>
                <c:pt idx="0">
                  <c:v>Cancellation based on clinical reason by hospital</c:v>
                </c:pt>
                <c:pt idx="1">
                  <c:v>Cancellation based on capacity or non-clinical reason by hospital</c:v>
                </c:pt>
                <c:pt idx="2">
                  <c:v>Cancelled by Patient</c:v>
                </c:pt>
                <c:pt idx="3">
                  <c:v>Other reason</c:v>
                </c:pt>
              </c:strCache>
            </c:strRef>
          </c:cat>
          <c:val>
            <c:numRef>
              <c:f>Sheet1!$K$11:$K$14</c:f>
              <c:numCache>
                <c:formatCode>General</c:formatCode>
                <c:ptCount val="4"/>
                <c:pt idx="0">
                  <c:v>966</c:v>
                </c:pt>
                <c:pt idx="1">
                  <c:v>523</c:v>
                </c:pt>
                <c:pt idx="2">
                  <c:v>1013</c:v>
                </c:pt>
                <c:pt idx="3">
                  <c:v>79</c:v>
                </c:pt>
              </c:numCache>
            </c:numRef>
          </c:val>
          <c:extLst>
            <c:ext xmlns:c16="http://schemas.microsoft.com/office/drawing/2014/chart" uri="{C3380CC4-5D6E-409C-BE32-E72D297353CC}">
              <c16:uniqueId val="{00000004-9F38-47C2-A41F-2686F1185EFF}"/>
            </c:ext>
          </c:extLst>
        </c:ser>
        <c:dLbls>
          <c:showLegendKey val="0"/>
          <c:showVal val="0"/>
          <c:showCatName val="0"/>
          <c:showSerName val="0"/>
          <c:showPercent val="0"/>
          <c:showBubbleSize val="0"/>
          <c:showLeaderLines val="1"/>
        </c:dLbls>
        <c:firstSliceAng val="0"/>
      </c:pieChart>
    </c:plotArea>
    <c:legend>
      <c:legendPos val="r"/>
      <c:overlay val="0"/>
    </c:legend>
    <c:plotVisOnly val="1"/>
    <c:dispBlanksAs val="zero"/>
    <c:showDLblsOverMax val="0"/>
  </c:chart>
  <c:printSettings>
    <c:headerFooter/>
    <c:pageMargins b="0.75000000000001465" l="0.70000000000000062" r="0.70000000000000062" t="0.75000000000001465"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10</xdr:col>
      <xdr:colOff>942976</xdr:colOff>
      <xdr:row>1</xdr:row>
      <xdr:rowOff>9525</xdr:rowOff>
    </xdr:from>
    <xdr:to>
      <xdr:col>12</xdr:col>
      <xdr:colOff>390526</xdr:colOff>
      <xdr:row>3</xdr:row>
      <xdr:rowOff>38100</xdr:rowOff>
    </xdr:to>
    <xdr:pic>
      <xdr:nvPicPr>
        <xdr:cNvPr id="4" name="Picture 3" descr="Public Health Scotland logo"/>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91326" y="200025"/>
          <a:ext cx="1066800" cy="4095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21165</xdr:colOff>
      <xdr:row>9</xdr:row>
      <xdr:rowOff>105833</xdr:rowOff>
    </xdr:from>
    <xdr:to>
      <xdr:col>26</xdr:col>
      <xdr:colOff>180975</xdr:colOff>
      <xdr:row>27</xdr:row>
      <xdr:rowOff>169333</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3</xdr:col>
          <xdr:colOff>180975</xdr:colOff>
          <xdr:row>7</xdr:row>
          <xdr:rowOff>0</xdr:rowOff>
        </xdr:from>
        <xdr:to>
          <xdr:col>6</xdr:col>
          <xdr:colOff>600075</xdr:colOff>
          <xdr:row>8</xdr:row>
          <xdr:rowOff>38100</xdr:rowOff>
        </xdr:to>
        <xdr:sp macro="" textlink="">
          <xdr:nvSpPr>
            <xdr:cNvPr id="4097" name="ComboBox1" hidden="1">
              <a:extLst>
                <a:ext uri="{63B3BB69-23CF-44E3-9099-C40C66FF867C}">
                  <a14:compatExt spid="_x0000_s409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41461</xdr:colOff>
      <xdr:row>8</xdr:row>
      <xdr:rowOff>147356</xdr:rowOff>
    </xdr:from>
    <xdr:to>
      <xdr:col>23</xdr:col>
      <xdr:colOff>145677</xdr:colOff>
      <xdr:row>27</xdr:row>
      <xdr:rowOff>175931</xdr:rowOff>
    </xdr:to>
    <xdr:graphicFrame macro="">
      <xdr:nvGraphicFramePr>
        <xdr:cNvPr id="2" name="Chart 1" descr="Provides monthly information on the total percentage of patients in NHS Scotland who had their Planned Operation Cancelled between May 2015 to August 2019. The total percentage is subdivided into clinical reasons, non clinical/capacity, cancelled by patient and other reason."/>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232833</xdr:colOff>
      <xdr:row>8</xdr:row>
      <xdr:rowOff>179915</xdr:rowOff>
    </xdr:from>
    <xdr:to>
      <xdr:col>22</xdr:col>
      <xdr:colOff>358589</xdr:colOff>
      <xdr:row>26</xdr:row>
      <xdr:rowOff>169332</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3</xdr:col>
          <xdr:colOff>180975</xdr:colOff>
          <xdr:row>7</xdr:row>
          <xdr:rowOff>0</xdr:rowOff>
        </xdr:from>
        <xdr:to>
          <xdr:col>6</xdr:col>
          <xdr:colOff>600075</xdr:colOff>
          <xdr:row>8</xdr:row>
          <xdr:rowOff>38100</xdr:rowOff>
        </xdr:to>
        <xdr:sp macro="" textlink="">
          <xdr:nvSpPr>
            <xdr:cNvPr id="2049" name="ComboBox1" hidden="1">
              <a:extLst>
                <a:ext uri="{63B3BB69-23CF-44E3-9099-C40C66FF867C}">
                  <a14:compatExt spid="_x0000_s20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1</xdr:col>
      <xdr:colOff>219075</xdr:colOff>
      <xdr:row>2</xdr:row>
      <xdr:rowOff>47625</xdr:rowOff>
    </xdr:from>
    <xdr:to>
      <xdr:col>12</xdr:col>
      <xdr:colOff>533400</xdr:colOff>
      <xdr:row>25</xdr:row>
      <xdr:rowOff>114300</xdr:rowOff>
    </xdr:to>
    <xdr:graphicFrame macro="">
      <xdr:nvGraphicFramePr>
        <xdr:cNvPr id="2" name="Chart 1" descr="Provides information on the total percentage of patients in NHS Scotland who had their Planned Operation Cancelled in August 2019, split by health board of treatment. The total percentage is subdivided into clinical reasons, non clinical/capacity, cancelled by patient and other reason."/>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266700</xdr:colOff>
      <xdr:row>7</xdr:row>
      <xdr:rowOff>133350</xdr:rowOff>
    </xdr:from>
    <xdr:to>
      <xdr:col>12</xdr:col>
      <xdr:colOff>514350</xdr:colOff>
      <xdr:row>28</xdr:row>
      <xdr:rowOff>95250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reddy\dept\Cancellations\Publications\20180807\Output\2018-08-07-Cancellati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ublication Table"/>
      <sheetName val="Publication Table (%)"/>
      <sheetName val="LOOKUPS"/>
      <sheetName val="Chart (No. of Cancellations)"/>
      <sheetName val="Chart (% of Operations)-bar"/>
      <sheetName val="Chart (% of Operations)"/>
      <sheetName val="Board Chart"/>
      <sheetName val="Chart for Publication"/>
      <sheetName val="Sheet1"/>
      <sheetName val="PublicationData"/>
    </sheetNames>
    <sheetDataSet>
      <sheetData sheetId="0" refreshError="1"/>
      <sheetData sheetId="1"/>
      <sheetData sheetId="2" refreshError="1"/>
      <sheetData sheetId="3"/>
      <sheetData sheetId="4" refreshError="1"/>
      <sheetData sheetId="5" refreshError="1"/>
      <sheetData sheetId="6"/>
      <sheetData sheetId="7" refreshError="1"/>
      <sheetData sheetId="8" refreshError="1"/>
      <sheetData sheetId="9" refreshError="1"/>
      <sheetData sheetId="10">
        <row r="1">
          <cell r="A1" t="str">
            <v>Month</v>
          </cell>
          <cell r="C1" t="str">
            <v>Hospital</v>
          </cell>
          <cell r="D1" t="str">
            <v>Total no of scheduled elective operations in theatre systems</v>
          </cell>
          <cell r="E1" t="str">
            <v>Total no of scheduled elective cancellations in theatre systems</v>
          </cell>
          <cell r="F1" t="str">
            <v>Cancellation based on clinical reason by hospital</v>
          </cell>
          <cell r="G1" t="str">
            <v>Cancellation based on capacity or non-clinical reason by hospital</v>
          </cell>
          <cell r="H1" t="str">
            <v>Cancelled by Patient</v>
          </cell>
          <cell r="I1" t="str">
            <v>Other reason</v>
          </cell>
        </row>
        <row r="2">
          <cell r="A2">
            <v>42979</v>
          </cell>
          <cell r="C2" t="str">
            <v>A111H</v>
          </cell>
          <cell r="D2">
            <v>744</v>
          </cell>
          <cell r="E2">
            <v>75</v>
          </cell>
          <cell r="F2">
            <v>22</v>
          </cell>
          <cell r="G2">
            <v>32</v>
          </cell>
          <cell r="H2">
            <v>20</v>
          </cell>
          <cell r="I2">
            <v>1</v>
          </cell>
        </row>
        <row r="3">
          <cell r="A3">
            <v>43009</v>
          </cell>
          <cell r="C3" t="str">
            <v>A111H</v>
          </cell>
          <cell r="D3">
            <v>899</v>
          </cell>
          <cell r="E3">
            <v>57</v>
          </cell>
          <cell r="F3">
            <v>22</v>
          </cell>
          <cell r="G3">
            <v>5</v>
          </cell>
          <cell r="H3">
            <v>29</v>
          </cell>
          <cell r="I3">
            <v>1</v>
          </cell>
        </row>
        <row r="4">
          <cell r="A4">
            <v>43040</v>
          </cell>
          <cell r="C4" t="str">
            <v>A111H</v>
          </cell>
          <cell r="D4">
            <v>822</v>
          </cell>
          <cell r="E4">
            <v>59</v>
          </cell>
          <cell r="F4">
            <v>19</v>
          </cell>
          <cell r="G4">
            <v>8</v>
          </cell>
          <cell r="H4">
            <v>30</v>
          </cell>
          <cell r="I4">
            <v>2</v>
          </cell>
        </row>
        <row r="5">
          <cell r="A5">
            <v>43070</v>
          </cell>
          <cell r="C5" t="str">
            <v>A111H</v>
          </cell>
          <cell r="D5">
            <v>675</v>
          </cell>
          <cell r="E5">
            <v>32</v>
          </cell>
          <cell r="F5">
            <v>11</v>
          </cell>
          <cell r="G5">
            <v>10</v>
          </cell>
          <cell r="H5">
            <v>10</v>
          </cell>
          <cell r="I5">
            <v>1</v>
          </cell>
        </row>
        <row r="6">
          <cell r="A6">
            <v>43101</v>
          </cell>
          <cell r="C6" t="str">
            <v>A111H</v>
          </cell>
          <cell r="D6">
            <v>800</v>
          </cell>
          <cell r="E6">
            <v>86</v>
          </cell>
          <cell r="F6">
            <v>11</v>
          </cell>
          <cell r="G6">
            <v>63</v>
          </cell>
          <cell r="H6">
            <v>7</v>
          </cell>
          <cell r="I6">
            <v>5</v>
          </cell>
        </row>
        <row r="7">
          <cell r="A7">
            <v>43132</v>
          </cell>
          <cell r="C7" t="str">
            <v>A111H</v>
          </cell>
          <cell r="D7">
            <v>764</v>
          </cell>
          <cell r="E7">
            <v>104</v>
          </cell>
          <cell r="F7">
            <v>25</v>
          </cell>
          <cell r="G7">
            <v>38</v>
          </cell>
          <cell r="H7">
            <v>27</v>
          </cell>
          <cell r="I7">
            <v>14</v>
          </cell>
        </row>
        <row r="8">
          <cell r="A8">
            <v>43160</v>
          </cell>
          <cell r="C8" t="str">
            <v>A111H</v>
          </cell>
          <cell r="D8">
            <v>862</v>
          </cell>
          <cell r="E8">
            <v>84</v>
          </cell>
          <cell r="F8">
            <v>27</v>
          </cell>
          <cell r="G8">
            <v>10</v>
          </cell>
          <cell r="H8">
            <v>34</v>
          </cell>
          <cell r="I8">
            <v>13</v>
          </cell>
        </row>
        <row r="9">
          <cell r="A9">
            <v>43191</v>
          </cell>
          <cell r="C9" t="str">
            <v>A111H</v>
          </cell>
          <cell r="D9">
            <v>785</v>
          </cell>
          <cell r="E9">
            <v>75</v>
          </cell>
          <cell r="F9">
            <v>29</v>
          </cell>
          <cell r="G9">
            <v>14</v>
          </cell>
          <cell r="H9">
            <v>25</v>
          </cell>
          <cell r="I9">
            <v>7</v>
          </cell>
        </row>
        <row r="10">
          <cell r="A10">
            <v>43221</v>
          </cell>
          <cell r="C10" t="str">
            <v>A111H</v>
          </cell>
          <cell r="D10">
            <v>886</v>
          </cell>
          <cell r="E10">
            <v>63</v>
          </cell>
          <cell r="F10">
            <v>28</v>
          </cell>
          <cell r="G10">
            <v>11</v>
          </cell>
          <cell r="H10">
            <v>22</v>
          </cell>
          <cell r="I10">
            <v>2</v>
          </cell>
        </row>
        <row r="11">
          <cell r="A11">
            <v>43252</v>
          </cell>
          <cell r="C11" t="str">
            <v>A111H</v>
          </cell>
          <cell r="D11">
            <v>849</v>
          </cell>
          <cell r="E11">
            <v>75</v>
          </cell>
          <cell r="F11">
            <v>35</v>
          </cell>
          <cell r="G11">
            <v>8</v>
          </cell>
          <cell r="H11">
            <v>31</v>
          </cell>
          <cell r="I11">
            <v>1</v>
          </cell>
        </row>
        <row r="12">
          <cell r="A12">
            <v>42979</v>
          </cell>
          <cell r="C12" t="str">
            <v>A210H</v>
          </cell>
          <cell r="D12">
            <v>930</v>
          </cell>
          <cell r="E12">
            <v>94</v>
          </cell>
          <cell r="F12">
            <v>57</v>
          </cell>
          <cell r="G12">
            <v>12</v>
          </cell>
          <cell r="H12">
            <v>23</v>
          </cell>
          <cell r="I12">
            <v>2</v>
          </cell>
        </row>
        <row r="13">
          <cell r="A13">
            <v>43009</v>
          </cell>
          <cell r="C13" t="str">
            <v>A210H</v>
          </cell>
          <cell r="D13">
            <v>880</v>
          </cell>
          <cell r="E13">
            <v>84</v>
          </cell>
          <cell r="F13">
            <v>40</v>
          </cell>
          <cell r="G13">
            <v>17</v>
          </cell>
          <cell r="H13">
            <v>23</v>
          </cell>
          <cell r="I13">
            <v>4</v>
          </cell>
        </row>
        <row r="14">
          <cell r="A14">
            <v>43040</v>
          </cell>
          <cell r="C14" t="str">
            <v>A210H</v>
          </cell>
          <cell r="D14">
            <v>1025</v>
          </cell>
          <cell r="E14">
            <v>104</v>
          </cell>
          <cell r="F14">
            <v>55</v>
          </cell>
          <cell r="G14">
            <v>20</v>
          </cell>
          <cell r="H14">
            <v>25</v>
          </cell>
          <cell r="I14">
            <v>4</v>
          </cell>
        </row>
        <row r="15">
          <cell r="A15">
            <v>43070</v>
          </cell>
          <cell r="C15" t="str">
            <v>A210H</v>
          </cell>
          <cell r="D15">
            <v>825</v>
          </cell>
          <cell r="E15">
            <v>107</v>
          </cell>
          <cell r="F15">
            <v>66</v>
          </cell>
          <cell r="G15">
            <v>8</v>
          </cell>
          <cell r="H15">
            <v>29</v>
          </cell>
          <cell r="I15">
            <v>4</v>
          </cell>
        </row>
        <row r="16">
          <cell r="A16">
            <v>43101</v>
          </cell>
          <cell r="C16" t="str">
            <v>A210H</v>
          </cell>
          <cell r="D16">
            <v>971</v>
          </cell>
          <cell r="E16">
            <v>107</v>
          </cell>
          <cell r="F16">
            <v>50</v>
          </cell>
          <cell r="G16">
            <v>22</v>
          </cell>
          <cell r="H16">
            <v>32</v>
          </cell>
          <cell r="I16">
            <v>3</v>
          </cell>
        </row>
        <row r="17">
          <cell r="A17">
            <v>43132</v>
          </cell>
          <cell r="C17" t="str">
            <v>A210H</v>
          </cell>
          <cell r="D17">
            <v>861</v>
          </cell>
          <cell r="E17">
            <v>106</v>
          </cell>
          <cell r="F17">
            <v>50</v>
          </cell>
          <cell r="G17">
            <v>19</v>
          </cell>
          <cell r="H17">
            <v>35</v>
          </cell>
          <cell r="I17">
            <v>2</v>
          </cell>
        </row>
        <row r="18">
          <cell r="A18">
            <v>43160</v>
          </cell>
          <cell r="C18" t="str">
            <v>A210H</v>
          </cell>
          <cell r="D18">
            <v>981</v>
          </cell>
          <cell r="E18">
            <v>103</v>
          </cell>
          <cell r="F18">
            <v>54</v>
          </cell>
          <cell r="G18">
            <v>16</v>
          </cell>
          <cell r="H18">
            <v>28</v>
          </cell>
          <cell r="I18">
            <v>5</v>
          </cell>
        </row>
        <row r="19">
          <cell r="A19">
            <v>43191</v>
          </cell>
          <cell r="C19" t="str">
            <v>A210H</v>
          </cell>
          <cell r="D19">
            <v>807</v>
          </cell>
          <cell r="E19">
            <v>82</v>
          </cell>
          <cell r="F19">
            <v>46</v>
          </cell>
          <cell r="G19">
            <v>4</v>
          </cell>
          <cell r="H19">
            <v>32</v>
          </cell>
          <cell r="I19">
            <v>0</v>
          </cell>
        </row>
        <row r="20">
          <cell r="A20">
            <v>43221</v>
          </cell>
          <cell r="C20" t="str">
            <v>A210H</v>
          </cell>
          <cell r="D20">
            <v>931</v>
          </cell>
          <cell r="E20">
            <v>97</v>
          </cell>
          <cell r="F20">
            <v>54</v>
          </cell>
          <cell r="G20">
            <v>7</v>
          </cell>
          <cell r="H20">
            <v>33</v>
          </cell>
          <cell r="I20">
            <v>3</v>
          </cell>
        </row>
        <row r="21">
          <cell r="A21">
            <v>43252</v>
          </cell>
          <cell r="C21" t="str">
            <v>A210H</v>
          </cell>
          <cell r="D21">
            <v>805</v>
          </cell>
          <cell r="E21">
            <v>70</v>
          </cell>
          <cell r="F21">
            <v>40</v>
          </cell>
          <cell r="G21">
            <v>11</v>
          </cell>
          <cell r="H21">
            <v>17</v>
          </cell>
          <cell r="I21">
            <v>2</v>
          </cell>
        </row>
        <row r="22">
          <cell r="A22">
            <v>42979</v>
          </cell>
          <cell r="C22" t="str">
            <v>B120H</v>
          </cell>
          <cell r="D22">
            <v>435</v>
          </cell>
          <cell r="E22">
            <v>31</v>
          </cell>
          <cell r="F22">
            <v>9</v>
          </cell>
          <cell r="G22">
            <v>10</v>
          </cell>
          <cell r="H22">
            <v>12</v>
          </cell>
          <cell r="I22">
            <v>0</v>
          </cell>
        </row>
        <row r="23">
          <cell r="A23">
            <v>43009</v>
          </cell>
          <cell r="C23" t="str">
            <v>B120H</v>
          </cell>
          <cell r="D23">
            <v>464</v>
          </cell>
          <cell r="E23">
            <v>50</v>
          </cell>
          <cell r="F23">
            <v>14</v>
          </cell>
          <cell r="G23">
            <v>25</v>
          </cell>
          <cell r="H23">
            <v>11</v>
          </cell>
          <cell r="I23">
            <v>0</v>
          </cell>
        </row>
        <row r="24">
          <cell r="A24">
            <v>43040</v>
          </cell>
          <cell r="C24" t="str">
            <v>B120H</v>
          </cell>
          <cell r="D24">
            <v>469</v>
          </cell>
          <cell r="E24">
            <v>61</v>
          </cell>
          <cell r="F24">
            <v>3</v>
          </cell>
          <cell r="G24">
            <v>30</v>
          </cell>
          <cell r="H24">
            <v>28</v>
          </cell>
          <cell r="I24">
            <v>0</v>
          </cell>
        </row>
        <row r="25">
          <cell r="A25">
            <v>43070</v>
          </cell>
          <cell r="C25" t="str">
            <v>B120H</v>
          </cell>
          <cell r="D25">
            <v>359</v>
          </cell>
          <cell r="E25">
            <v>62</v>
          </cell>
          <cell r="F25">
            <v>8</v>
          </cell>
          <cell r="G25">
            <v>43</v>
          </cell>
          <cell r="H25">
            <v>11</v>
          </cell>
          <cell r="I25">
            <v>0</v>
          </cell>
        </row>
        <row r="26">
          <cell r="A26">
            <v>43101</v>
          </cell>
          <cell r="C26" t="str">
            <v>B120H</v>
          </cell>
          <cell r="D26">
            <v>372</v>
          </cell>
          <cell r="E26">
            <v>88</v>
          </cell>
          <cell r="F26">
            <v>8</v>
          </cell>
          <cell r="G26">
            <v>59</v>
          </cell>
          <cell r="H26">
            <v>21</v>
          </cell>
          <cell r="I26">
            <v>0</v>
          </cell>
        </row>
        <row r="27">
          <cell r="A27">
            <v>43132</v>
          </cell>
          <cell r="C27" t="str">
            <v>B120H</v>
          </cell>
          <cell r="D27">
            <v>375</v>
          </cell>
          <cell r="E27">
            <v>66</v>
          </cell>
          <cell r="F27">
            <v>12</v>
          </cell>
          <cell r="G27">
            <v>43</v>
          </cell>
          <cell r="H27">
            <v>10</v>
          </cell>
          <cell r="I27">
            <v>1</v>
          </cell>
        </row>
        <row r="28">
          <cell r="A28">
            <v>43160</v>
          </cell>
          <cell r="C28" t="str">
            <v>B120H</v>
          </cell>
          <cell r="D28">
            <v>458</v>
          </cell>
          <cell r="E28">
            <v>101</v>
          </cell>
          <cell r="F28">
            <v>7</v>
          </cell>
          <cell r="G28">
            <v>50</v>
          </cell>
          <cell r="H28">
            <v>16</v>
          </cell>
          <cell r="I28">
            <v>28</v>
          </cell>
        </row>
        <row r="29">
          <cell r="A29">
            <v>43191</v>
          </cell>
          <cell r="C29" t="str">
            <v>B120H</v>
          </cell>
          <cell r="D29">
            <v>369</v>
          </cell>
          <cell r="E29">
            <v>44</v>
          </cell>
          <cell r="F29">
            <v>8</v>
          </cell>
          <cell r="G29">
            <v>26</v>
          </cell>
          <cell r="H29">
            <v>10</v>
          </cell>
          <cell r="I29">
            <v>0</v>
          </cell>
        </row>
        <row r="30">
          <cell r="A30">
            <v>43221</v>
          </cell>
          <cell r="C30" t="str">
            <v>B120H</v>
          </cell>
          <cell r="D30">
            <v>442</v>
          </cell>
          <cell r="E30">
            <v>32</v>
          </cell>
          <cell r="F30">
            <v>8</v>
          </cell>
          <cell r="G30">
            <v>9</v>
          </cell>
          <cell r="H30">
            <v>15</v>
          </cell>
          <cell r="I30">
            <v>0</v>
          </cell>
        </row>
        <row r="31">
          <cell r="A31">
            <v>43252</v>
          </cell>
          <cell r="C31" t="str">
            <v>B120H</v>
          </cell>
          <cell r="D31">
            <v>395</v>
          </cell>
          <cell r="E31">
            <v>37</v>
          </cell>
          <cell r="F31">
            <v>5</v>
          </cell>
          <cell r="G31">
            <v>21</v>
          </cell>
          <cell r="H31">
            <v>11</v>
          </cell>
          <cell r="I31">
            <v>0</v>
          </cell>
        </row>
        <row r="32">
          <cell r="A32">
            <v>42979</v>
          </cell>
          <cell r="C32" t="str">
            <v>C121H</v>
          </cell>
          <cell r="D32">
            <v>72</v>
          </cell>
          <cell r="E32">
            <v>6</v>
          </cell>
          <cell r="F32">
            <v>2</v>
          </cell>
          <cell r="G32">
            <v>1</v>
          </cell>
          <cell r="H32">
            <v>3</v>
          </cell>
          <cell r="I32">
            <v>0</v>
          </cell>
        </row>
        <row r="33">
          <cell r="A33">
            <v>43009</v>
          </cell>
          <cell r="C33" t="str">
            <v>C121H</v>
          </cell>
          <cell r="D33">
            <v>70</v>
          </cell>
          <cell r="E33">
            <v>10</v>
          </cell>
          <cell r="F33">
            <v>2</v>
          </cell>
          <cell r="G33">
            <v>3</v>
          </cell>
          <cell r="H33">
            <v>5</v>
          </cell>
          <cell r="I33">
            <v>0</v>
          </cell>
        </row>
        <row r="34">
          <cell r="A34">
            <v>43040</v>
          </cell>
          <cell r="C34" t="str">
            <v>C121H</v>
          </cell>
          <cell r="D34">
            <v>83</v>
          </cell>
          <cell r="E34">
            <v>10</v>
          </cell>
          <cell r="F34">
            <v>1</v>
          </cell>
          <cell r="G34">
            <v>1</v>
          </cell>
          <cell r="H34">
            <v>8</v>
          </cell>
          <cell r="I34">
            <v>0</v>
          </cell>
        </row>
        <row r="35">
          <cell r="A35">
            <v>43070</v>
          </cell>
          <cell r="C35" t="str">
            <v>C121H</v>
          </cell>
          <cell r="D35">
            <v>42</v>
          </cell>
          <cell r="E35">
            <v>6</v>
          </cell>
          <cell r="F35">
            <v>0</v>
          </cell>
          <cell r="G35">
            <v>2</v>
          </cell>
          <cell r="H35">
            <v>4</v>
          </cell>
          <cell r="I35">
            <v>0</v>
          </cell>
        </row>
        <row r="36">
          <cell r="A36">
            <v>43101</v>
          </cell>
          <cell r="C36" t="str">
            <v>C121H</v>
          </cell>
          <cell r="D36">
            <v>77</v>
          </cell>
          <cell r="E36">
            <v>19</v>
          </cell>
          <cell r="F36">
            <v>6</v>
          </cell>
          <cell r="G36">
            <v>1</v>
          </cell>
          <cell r="H36">
            <v>12</v>
          </cell>
          <cell r="I36">
            <v>0</v>
          </cell>
        </row>
        <row r="37">
          <cell r="A37">
            <v>43132</v>
          </cell>
          <cell r="C37" t="str">
            <v>C121H</v>
          </cell>
          <cell r="D37">
            <v>70</v>
          </cell>
          <cell r="E37">
            <v>7</v>
          </cell>
          <cell r="F37">
            <v>1</v>
          </cell>
          <cell r="G37">
            <v>0</v>
          </cell>
          <cell r="H37">
            <v>4</v>
          </cell>
          <cell r="I37">
            <v>2</v>
          </cell>
        </row>
        <row r="38">
          <cell r="A38">
            <v>43160</v>
          </cell>
          <cell r="C38" t="str">
            <v>C121H</v>
          </cell>
          <cell r="D38">
            <v>83</v>
          </cell>
          <cell r="E38">
            <v>10</v>
          </cell>
          <cell r="F38">
            <v>1</v>
          </cell>
          <cell r="G38">
            <v>0</v>
          </cell>
          <cell r="H38">
            <v>9</v>
          </cell>
          <cell r="I38">
            <v>0</v>
          </cell>
        </row>
        <row r="39">
          <cell r="A39">
            <v>43191</v>
          </cell>
          <cell r="C39" t="str">
            <v>C121H</v>
          </cell>
          <cell r="D39">
            <v>61</v>
          </cell>
          <cell r="E39">
            <v>7</v>
          </cell>
          <cell r="F39">
            <v>3</v>
          </cell>
          <cell r="G39">
            <v>2</v>
          </cell>
          <cell r="H39">
            <v>2</v>
          </cell>
          <cell r="I39">
            <v>0</v>
          </cell>
        </row>
        <row r="40">
          <cell r="A40">
            <v>43221</v>
          </cell>
          <cell r="C40" t="str">
            <v>C121H</v>
          </cell>
          <cell r="D40">
            <v>92</v>
          </cell>
          <cell r="E40">
            <v>16</v>
          </cell>
          <cell r="F40">
            <v>3</v>
          </cell>
          <cell r="G40">
            <v>4</v>
          </cell>
          <cell r="H40">
            <v>9</v>
          </cell>
          <cell r="I40">
            <v>0</v>
          </cell>
        </row>
        <row r="41">
          <cell r="A41">
            <v>43252</v>
          </cell>
          <cell r="C41" t="str">
            <v>C121H</v>
          </cell>
          <cell r="D41">
            <v>78</v>
          </cell>
          <cell r="E41">
            <v>17</v>
          </cell>
          <cell r="F41">
            <v>3</v>
          </cell>
          <cell r="G41">
            <v>13</v>
          </cell>
          <cell r="H41">
            <v>1</v>
          </cell>
          <cell r="I41">
            <v>0</v>
          </cell>
        </row>
        <row r="42">
          <cell r="A42">
            <v>42979</v>
          </cell>
          <cell r="C42" t="str">
            <v>C206H</v>
          </cell>
          <cell r="D42">
            <v>214</v>
          </cell>
          <cell r="E42">
            <v>22</v>
          </cell>
          <cell r="F42">
            <v>16</v>
          </cell>
          <cell r="G42">
            <v>1</v>
          </cell>
          <cell r="H42">
            <v>5</v>
          </cell>
          <cell r="I42">
            <v>0</v>
          </cell>
        </row>
        <row r="43">
          <cell r="A43">
            <v>43009</v>
          </cell>
          <cell r="C43" t="str">
            <v>C206H</v>
          </cell>
          <cell r="D43">
            <v>235</v>
          </cell>
          <cell r="E43">
            <v>16</v>
          </cell>
          <cell r="F43">
            <v>5</v>
          </cell>
          <cell r="G43">
            <v>0</v>
          </cell>
          <cell r="H43">
            <v>11</v>
          </cell>
          <cell r="I43">
            <v>0</v>
          </cell>
        </row>
        <row r="44">
          <cell r="A44">
            <v>43040</v>
          </cell>
          <cell r="C44" t="str">
            <v>C206H</v>
          </cell>
          <cell r="D44">
            <v>233</v>
          </cell>
          <cell r="E44">
            <v>21</v>
          </cell>
          <cell r="F44">
            <v>16</v>
          </cell>
          <cell r="G44">
            <v>0</v>
          </cell>
          <cell r="H44">
            <v>5</v>
          </cell>
          <cell r="I44">
            <v>0</v>
          </cell>
        </row>
        <row r="45">
          <cell r="A45">
            <v>43070</v>
          </cell>
          <cell r="C45" t="str">
            <v>C206H</v>
          </cell>
          <cell r="D45">
            <v>217</v>
          </cell>
          <cell r="E45">
            <v>34</v>
          </cell>
          <cell r="F45">
            <v>16</v>
          </cell>
          <cell r="G45">
            <v>0</v>
          </cell>
          <cell r="H45">
            <v>6</v>
          </cell>
          <cell r="I45">
            <v>12</v>
          </cell>
        </row>
        <row r="46">
          <cell r="A46">
            <v>43101</v>
          </cell>
          <cell r="C46" t="str">
            <v>C206H</v>
          </cell>
          <cell r="D46">
            <v>254</v>
          </cell>
          <cell r="E46">
            <v>32</v>
          </cell>
          <cell r="F46">
            <v>16</v>
          </cell>
          <cell r="G46">
            <v>0</v>
          </cell>
          <cell r="H46">
            <v>12</v>
          </cell>
          <cell r="I46">
            <v>4</v>
          </cell>
        </row>
        <row r="47">
          <cell r="A47">
            <v>43132</v>
          </cell>
          <cell r="C47" t="str">
            <v>C206H</v>
          </cell>
          <cell r="D47">
            <v>241</v>
          </cell>
          <cell r="E47">
            <v>35</v>
          </cell>
          <cell r="F47">
            <v>22</v>
          </cell>
          <cell r="G47">
            <v>0</v>
          </cell>
          <cell r="H47">
            <v>8</v>
          </cell>
          <cell r="I47">
            <v>5</v>
          </cell>
        </row>
        <row r="48">
          <cell r="A48">
            <v>43160</v>
          </cell>
          <cell r="C48" t="str">
            <v>C206H</v>
          </cell>
          <cell r="D48">
            <v>260</v>
          </cell>
          <cell r="E48">
            <v>26</v>
          </cell>
          <cell r="F48">
            <v>20</v>
          </cell>
          <cell r="G48">
            <v>0</v>
          </cell>
          <cell r="H48">
            <v>6</v>
          </cell>
          <cell r="I48">
            <v>0</v>
          </cell>
        </row>
        <row r="49">
          <cell r="A49">
            <v>43191</v>
          </cell>
          <cell r="C49" t="str">
            <v>C206H</v>
          </cell>
          <cell r="D49">
            <v>232</v>
          </cell>
          <cell r="E49">
            <v>24</v>
          </cell>
          <cell r="F49">
            <v>16</v>
          </cell>
          <cell r="G49">
            <v>0</v>
          </cell>
          <cell r="H49">
            <v>8</v>
          </cell>
          <cell r="I49">
            <v>0</v>
          </cell>
        </row>
        <row r="50">
          <cell r="A50">
            <v>43221</v>
          </cell>
          <cell r="C50" t="str">
            <v>C206H</v>
          </cell>
          <cell r="D50">
            <v>239</v>
          </cell>
          <cell r="E50">
            <v>27</v>
          </cell>
          <cell r="F50">
            <v>20</v>
          </cell>
          <cell r="G50">
            <v>0</v>
          </cell>
          <cell r="H50">
            <v>7</v>
          </cell>
          <cell r="I50">
            <v>0</v>
          </cell>
        </row>
        <row r="51">
          <cell r="A51">
            <v>43252</v>
          </cell>
          <cell r="C51" t="str">
            <v>C206H</v>
          </cell>
          <cell r="D51">
            <v>261</v>
          </cell>
          <cell r="E51">
            <v>29</v>
          </cell>
          <cell r="F51">
            <v>19</v>
          </cell>
          <cell r="G51">
            <v>1</v>
          </cell>
          <cell r="H51">
            <v>9</v>
          </cell>
          <cell r="I51">
            <v>0</v>
          </cell>
        </row>
        <row r="52">
          <cell r="A52">
            <v>42979</v>
          </cell>
          <cell r="C52" t="str">
            <v>C313H</v>
          </cell>
          <cell r="D52">
            <v>419</v>
          </cell>
          <cell r="E52">
            <v>38</v>
          </cell>
          <cell r="F52">
            <v>21</v>
          </cell>
          <cell r="G52">
            <v>1</v>
          </cell>
          <cell r="H52">
            <v>16</v>
          </cell>
          <cell r="I52">
            <v>0</v>
          </cell>
        </row>
        <row r="53">
          <cell r="A53">
            <v>43009</v>
          </cell>
          <cell r="C53" t="str">
            <v>C313H</v>
          </cell>
          <cell r="D53">
            <v>418</v>
          </cell>
          <cell r="E53">
            <v>27</v>
          </cell>
          <cell r="F53">
            <v>13</v>
          </cell>
          <cell r="G53">
            <v>1</v>
          </cell>
          <cell r="H53">
            <v>13</v>
          </cell>
          <cell r="I53">
            <v>0</v>
          </cell>
        </row>
        <row r="54">
          <cell r="A54">
            <v>43040</v>
          </cell>
          <cell r="C54" t="str">
            <v>C313H</v>
          </cell>
          <cell r="D54">
            <v>504</v>
          </cell>
          <cell r="E54">
            <v>35</v>
          </cell>
          <cell r="F54">
            <v>13</v>
          </cell>
          <cell r="G54">
            <v>1</v>
          </cell>
          <cell r="H54">
            <v>19</v>
          </cell>
          <cell r="I54">
            <v>2</v>
          </cell>
        </row>
        <row r="55">
          <cell r="A55">
            <v>43070</v>
          </cell>
          <cell r="C55" t="str">
            <v>C313H</v>
          </cell>
          <cell r="D55">
            <v>307</v>
          </cell>
          <cell r="E55">
            <v>26</v>
          </cell>
          <cell r="F55">
            <v>14</v>
          </cell>
          <cell r="G55">
            <v>3</v>
          </cell>
          <cell r="H55">
            <v>8</v>
          </cell>
          <cell r="I55">
            <v>1</v>
          </cell>
        </row>
        <row r="56">
          <cell r="A56">
            <v>43101</v>
          </cell>
          <cell r="C56" t="str">
            <v>C313H</v>
          </cell>
          <cell r="D56">
            <v>439</v>
          </cell>
          <cell r="E56">
            <v>52</v>
          </cell>
          <cell r="F56">
            <v>26</v>
          </cell>
          <cell r="G56">
            <v>5</v>
          </cell>
          <cell r="H56">
            <v>12</v>
          </cell>
          <cell r="I56">
            <v>9</v>
          </cell>
        </row>
        <row r="57">
          <cell r="A57">
            <v>43132</v>
          </cell>
          <cell r="C57" t="str">
            <v>C313H</v>
          </cell>
          <cell r="D57">
            <v>409</v>
          </cell>
          <cell r="E57">
            <v>43</v>
          </cell>
          <cell r="F57">
            <v>19</v>
          </cell>
          <cell r="G57">
            <v>2</v>
          </cell>
          <cell r="H57">
            <v>15</v>
          </cell>
          <cell r="I57">
            <v>7</v>
          </cell>
        </row>
        <row r="58">
          <cell r="A58">
            <v>43160</v>
          </cell>
          <cell r="C58" t="str">
            <v>C313H</v>
          </cell>
          <cell r="D58">
            <v>494</v>
          </cell>
          <cell r="E58">
            <v>83</v>
          </cell>
          <cell r="F58">
            <v>12</v>
          </cell>
          <cell r="G58">
            <v>13</v>
          </cell>
          <cell r="H58">
            <v>15</v>
          </cell>
          <cell r="I58">
            <v>43</v>
          </cell>
        </row>
        <row r="59">
          <cell r="A59">
            <v>43191</v>
          </cell>
          <cell r="C59" t="str">
            <v>C313H</v>
          </cell>
          <cell r="D59">
            <v>391</v>
          </cell>
          <cell r="E59">
            <v>22</v>
          </cell>
          <cell r="F59">
            <v>14</v>
          </cell>
          <cell r="G59">
            <v>0</v>
          </cell>
          <cell r="H59">
            <v>7</v>
          </cell>
          <cell r="I59">
            <v>1</v>
          </cell>
        </row>
        <row r="60">
          <cell r="A60">
            <v>43221</v>
          </cell>
          <cell r="C60" t="str">
            <v>C313H</v>
          </cell>
          <cell r="D60">
            <v>480</v>
          </cell>
          <cell r="E60">
            <v>42</v>
          </cell>
          <cell r="F60">
            <v>17</v>
          </cell>
          <cell r="G60">
            <v>7</v>
          </cell>
          <cell r="H60">
            <v>16</v>
          </cell>
          <cell r="I60">
            <v>2</v>
          </cell>
        </row>
        <row r="61">
          <cell r="A61">
            <v>43252</v>
          </cell>
          <cell r="C61" t="str">
            <v>C313H</v>
          </cell>
          <cell r="D61">
            <v>450</v>
          </cell>
          <cell r="E61">
            <v>27</v>
          </cell>
          <cell r="F61">
            <v>18</v>
          </cell>
          <cell r="G61">
            <v>0</v>
          </cell>
          <cell r="H61">
            <v>9</v>
          </cell>
          <cell r="I61">
            <v>0</v>
          </cell>
        </row>
        <row r="62">
          <cell r="A62">
            <v>42979</v>
          </cell>
          <cell r="C62" t="str">
            <v>C418H</v>
          </cell>
          <cell r="D62">
            <v>818</v>
          </cell>
          <cell r="E62">
            <v>69</v>
          </cell>
          <cell r="F62">
            <v>22</v>
          </cell>
          <cell r="G62">
            <v>10</v>
          </cell>
          <cell r="H62">
            <v>36</v>
          </cell>
          <cell r="I62">
            <v>1</v>
          </cell>
        </row>
        <row r="63">
          <cell r="A63">
            <v>43009</v>
          </cell>
          <cell r="C63" t="str">
            <v>C418H</v>
          </cell>
          <cell r="D63">
            <v>806</v>
          </cell>
          <cell r="E63">
            <v>66</v>
          </cell>
          <cell r="F63">
            <v>23</v>
          </cell>
          <cell r="G63">
            <v>10</v>
          </cell>
          <cell r="H63">
            <v>29</v>
          </cell>
          <cell r="I63">
            <v>4</v>
          </cell>
        </row>
        <row r="64">
          <cell r="A64">
            <v>43040</v>
          </cell>
          <cell r="C64" t="str">
            <v>C418H</v>
          </cell>
          <cell r="D64">
            <v>869</v>
          </cell>
          <cell r="E64">
            <v>84</v>
          </cell>
          <cell r="F64">
            <v>26</v>
          </cell>
          <cell r="G64">
            <v>15</v>
          </cell>
          <cell r="H64">
            <v>39</v>
          </cell>
          <cell r="I64">
            <v>4</v>
          </cell>
        </row>
        <row r="65">
          <cell r="A65">
            <v>43070</v>
          </cell>
          <cell r="C65" t="str">
            <v>C418H</v>
          </cell>
          <cell r="D65">
            <v>730</v>
          </cell>
          <cell r="E65">
            <v>75</v>
          </cell>
          <cell r="F65">
            <v>22</v>
          </cell>
          <cell r="G65">
            <v>25</v>
          </cell>
          <cell r="H65">
            <v>26</v>
          </cell>
          <cell r="I65">
            <v>2</v>
          </cell>
        </row>
        <row r="66">
          <cell r="A66">
            <v>43101</v>
          </cell>
          <cell r="C66" t="str">
            <v>C418H</v>
          </cell>
          <cell r="D66">
            <v>785</v>
          </cell>
          <cell r="E66">
            <v>134</v>
          </cell>
          <cell r="F66">
            <v>36</v>
          </cell>
          <cell r="G66">
            <v>51</v>
          </cell>
          <cell r="H66">
            <v>33</v>
          </cell>
          <cell r="I66">
            <v>14</v>
          </cell>
        </row>
        <row r="67">
          <cell r="A67">
            <v>43132</v>
          </cell>
          <cell r="C67" t="str">
            <v>C418H</v>
          </cell>
          <cell r="D67">
            <v>812</v>
          </cell>
          <cell r="E67">
            <v>73</v>
          </cell>
          <cell r="F67">
            <v>14</v>
          </cell>
          <cell r="G67">
            <v>18</v>
          </cell>
          <cell r="H67">
            <v>32</v>
          </cell>
          <cell r="I67">
            <v>9</v>
          </cell>
        </row>
        <row r="68">
          <cell r="A68">
            <v>43160</v>
          </cell>
          <cell r="C68" t="str">
            <v>C418H</v>
          </cell>
          <cell r="D68">
            <v>831</v>
          </cell>
          <cell r="E68">
            <v>108</v>
          </cell>
          <cell r="F68">
            <v>24</v>
          </cell>
          <cell r="G68">
            <v>20</v>
          </cell>
          <cell r="H68">
            <v>34</v>
          </cell>
          <cell r="I68">
            <v>30</v>
          </cell>
        </row>
        <row r="69">
          <cell r="A69">
            <v>43191</v>
          </cell>
          <cell r="C69" t="str">
            <v>C418H</v>
          </cell>
          <cell r="D69">
            <v>775</v>
          </cell>
          <cell r="E69">
            <v>69</v>
          </cell>
          <cell r="F69">
            <v>21</v>
          </cell>
          <cell r="G69">
            <v>21</v>
          </cell>
          <cell r="H69">
            <v>27</v>
          </cell>
          <cell r="I69">
            <v>0</v>
          </cell>
        </row>
        <row r="70">
          <cell r="A70">
            <v>43221</v>
          </cell>
          <cell r="C70" t="str">
            <v>C418H</v>
          </cell>
          <cell r="D70">
            <v>765</v>
          </cell>
          <cell r="E70">
            <v>52</v>
          </cell>
          <cell r="F70">
            <v>20</v>
          </cell>
          <cell r="G70">
            <v>8</v>
          </cell>
          <cell r="H70">
            <v>22</v>
          </cell>
          <cell r="I70">
            <v>2</v>
          </cell>
        </row>
        <row r="71">
          <cell r="A71">
            <v>43252</v>
          </cell>
          <cell r="C71" t="str">
            <v>C418H</v>
          </cell>
          <cell r="D71">
            <v>797</v>
          </cell>
          <cell r="E71">
            <v>57</v>
          </cell>
          <cell r="F71">
            <v>20</v>
          </cell>
          <cell r="G71">
            <v>8</v>
          </cell>
          <cell r="H71">
            <v>22</v>
          </cell>
          <cell r="I71">
            <v>7</v>
          </cell>
        </row>
        <row r="72">
          <cell r="A72">
            <v>42979</v>
          </cell>
          <cell r="C72" t="str">
            <v>D102H</v>
          </cell>
          <cell r="D72">
            <v>1449</v>
          </cell>
          <cell r="E72">
            <v>101</v>
          </cell>
          <cell r="F72">
            <v>26</v>
          </cell>
          <cell r="G72">
            <v>48</v>
          </cell>
          <cell r="H72">
            <v>27</v>
          </cell>
          <cell r="I72">
            <v>0</v>
          </cell>
        </row>
        <row r="73">
          <cell r="A73">
            <v>43009</v>
          </cell>
          <cell r="C73" t="str">
            <v>D102H</v>
          </cell>
          <cell r="D73">
            <v>1548</v>
          </cell>
          <cell r="E73">
            <v>92</v>
          </cell>
          <cell r="F73">
            <v>30</v>
          </cell>
          <cell r="G73">
            <v>44</v>
          </cell>
          <cell r="H73">
            <v>18</v>
          </cell>
          <cell r="I73">
            <v>0</v>
          </cell>
        </row>
        <row r="74">
          <cell r="A74">
            <v>43040</v>
          </cell>
          <cell r="C74" t="str">
            <v>D102H</v>
          </cell>
          <cell r="D74">
            <v>1663</v>
          </cell>
          <cell r="E74">
            <v>90</v>
          </cell>
          <cell r="F74">
            <v>30</v>
          </cell>
          <cell r="G74">
            <v>36</v>
          </cell>
          <cell r="H74">
            <v>24</v>
          </cell>
          <cell r="I74">
            <v>0</v>
          </cell>
        </row>
        <row r="75">
          <cell r="A75">
            <v>43070</v>
          </cell>
          <cell r="C75" t="str">
            <v>D102H</v>
          </cell>
          <cell r="D75">
            <v>1328</v>
          </cell>
          <cell r="E75">
            <v>85</v>
          </cell>
          <cell r="F75">
            <v>33</v>
          </cell>
          <cell r="G75">
            <v>29</v>
          </cell>
          <cell r="H75">
            <v>23</v>
          </cell>
          <cell r="I75">
            <v>0</v>
          </cell>
        </row>
        <row r="76">
          <cell r="A76">
            <v>43101</v>
          </cell>
          <cell r="C76" t="str">
            <v>D102H</v>
          </cell>
          <cell r="D76">
            <v>1638</v>
          </cell>
          <cell r="E76">
            <v>89</v>
          </cell>
          <cell r="F76">
            <v>32</v>
          </cell>
          <cell r="G76">
            <v>24</v>
          </cell>
          <cell r="H76">
            <v>33</v>
          </cell>
          <cell r="I76">
            <v>0</v>
          </cell>
        </row>
        <row r="77">
          <cell r="A77">
            <v>43132</v>
          </cell>
          <cell r="C77" t="str">
            <v>D102H</v>
          </cell>
          <cell r="D77">
            <v>1415</v>
          </cell>
          <cell r="E77">
            <v>84</v>
          </cell>
          <cell r="F77">
            <v>29</v>
          </cell>
          <cell r="G77">
            <v>41</v>
          </cell>
          <cell r="H77">
            <v>14</v>
          </cell>
          <cell r="I77">
            <v>0</v>
          </cell>
        </row>
        <row r="78">
          <cell r="A78">
            <v>43160</v>
          </cell>
          <cell r="C78" t="str">
            <v>D102H</v>
          </cell>
          <cell r="D78">
            <v>1425</v>
          </cell>
          <cell r="E78">
            <v>84</v>
          </cell>
          <cell r="F78">
            <v>21</v>
          </cell>
          <cell r="G78">
            <v>38</v>
          </cell>
          <cell r="H78">
            <v>25</v>
          </cell>
          <cell r="I78">
            <v>0</v>
          </cell>
        </row>
        <row r="79">
          <cell r="A79">
            <v>43221</v>
          </cell>
          <cell r="C79" t="str">
            <v>D102H</v>
          </cell>
          <cell r="D79">
            <v>1744</v>
          </cell>
          <cell r="E79">
            <v>63</v>
          </cell>
          <cell r="F79">
            <v>18</v>
          </cell>
          <cell r="G79">
            <v>17</v>
          </cell>
          <cell r="H79">
            <v>28</v>
          </cell>
          <cell r="I79">
            <v>0</v>
          </cell>
        </row>
        <row r="80">
          <cell r="A80">
            <v>43252</v>
          </cell>
          <cell r="C80" t="str">
            <v>D102H</v>
          </cell>
          <cell r="D80">
            <v>1577</v>
          </cell>
          <cell r="E80">
            <v>74</v>
          </cell>
          <cell r="F80">
            <v>34</v>
          </cell>
          <cell r="G80">
            <v>25</v>
          </cell>
          <cell r="H80">
            <v>15</v>
          </cell>
          <cell r="I80">
            <v>0</v>
          </cell>
        </row>
        <row r="81">
          <cell r="A81">
            <v>43191</v>
          </cell>
          <cell r="C81" t="str">
            <v>D102H</v>
          </cell>
          <cell r="D81">
            <v>1499</v>
          </cell>
          <cell r="E81">
            <v>76</v>
          </cell>
          <cell r="F81">
            <v>38</v>
          </cell>
          <cell r="G81">
            <v>23</v>
          </cell>
          <cell r="H81">
            <v>15</v>
          </cell>
          <cell r="I81">
            <v>0</v>
          </cell>
        </row>
        <row r="82">
          <cell r="A82">
            <v>42979</v>
          </cell>
          <cell r="C82" t="str">
            <v>F704H</v>
          </cell>
          <cell r="D82">
            <v>611</v>
          </cell>
          <cell r="E82">
            <v>43</v>
          </cell>
          <cell r="F82">
            <v>21</v>
          </cell>
          <cell r="G82">
            <v>12</v>
          </cell>
          <cell r="H82">
            <v>9</v>
          </cell>
          <cell r="I82">
            <v>1</v>
          </cell>
        </row>
        <row r="83">
          <cell r="A83">
            <v>43009</v>
          </cell>
          <cell r="C83" t="str">
            <v>F704H</v>
          </cell>
          <cell r="D83">
            <v>650</v>
          </cell>
          <cell r="E83">
            <v>40</v>
          </cell>
          <cell r="F83">
            <v>24</v>
          </cell>
          <cell r="G83">
            <v>9</v>
          </cell>
          <cell r="H83">
            <v>7</v>
          </cell>
          <cell r="I83">
            <v>0</v>
          </cell>
        </row>
        <row r="84">
          <cell r="A84">
            <v>43040</v>
          </cell>
          <cell r="C84" t="str">
            <v>F704H</v>
          </cell>
          <cell r="D84">
            <v>731</v>
          </cell>
          <cell r="E84">
            <v>93</v>
          </cell>
          <cell r="F84">
            <v>33</v>
          </cell>
          <cell r="G84">
            <v>51</v>
          </cell>
          <cell r="H84">
            <v>9</v>
          </cell>
          <cell r="I84">
            <v>0</v>
          </cell>
        </row>
        <row r="85">
          <cell r="A85">
            <v>43070</v>
          </cell>
          <cell r="C85" t="str">
            <v>F704H</v>
          </cell>
          <cell r="D85">
            <v>543</v>
          </cell>
          <cell r="E85">
            <v>94</v>
          </cell>
          <cell r="F85">
            <v>23</v>
          </cell>
          <cell r="G85">
            <v>62</v>
          </cell>
          <cell r="H85">
            <v>9</v>
          </cell>
          <cell r="I85">
            <v>0</v>
          </cell>
        </row>
        <row r="86">
          <cell r="A86">
            <v>43101</v>
          </cell>
          <cell r="C86" t="str">
            <v>F704H</v>
          </cell>
          <cell r="D86">
            <v>616</v>
          </cell>
          <cell r="E86">
            <v>155</v>
          </cell>
          <cell r="F86">
            <v>14</v>
          </cell>
          <cell r="G86">
            <v>134</v>
          </cell>
          <cell r="H86">
            <v>7</v>
          </cell>
          <cell r="I86">
            <v>0</v>
          </cell>
        </row>
        <row r="87">
          <cell r="A87">
            <v>43132</v>
          </cell>
          <cell r="C87" t="str">
            <v>F704H</v>
          </cell>
          <cell r="D87">
            <v>580</v>
          </cell>
          <cell r="E87">
            <v>60</v>
          </cell>
          <cell r="F87">
            <v>17</v>
          </cell>
          <cell r="G87">
            <v>33</v>
          </cell>
          <cell r="H87">
            <v>10</v>
          </cell>
          <cell r="I87">
            <v>0</v>
          </cell>
        </row>
        <row r="88">
          <cell r="A88">
            <v>43160</v>
          </cell>
          <cell r="C88" t="str">
            <v>F704H</v>
          </cell>
          <cell r="D88">
            <v>600</v>
          </cell>
          <cell r="E88">
            <v>77</v>
          </cell>
          <cell r="F88">
            <v>18</v>
          </cell>
          <cell r="G88">
            <v>52</v>
          </cell>
          <cell r="H88">
            <v>7</v>
          </cell>
          <cell r="I88">
            <v>0</v>
          </cell>
        </row>
        <row r="89">
          <cell r="A89">
            <v>43191</v>
          </cell>
          <cell r="C89" t="str">
            <v>F704H</v>
          </cell>
          <cell r="D89">
            <v>589</v>
          </cell>
          <cell r="E89">
            <v>62</v>
          </cell>
          <cell r="F89">
            <v>15</v>
          </cell>
          <cell r="G89">
            <v>37</v>
          </cell>
          <cell r="H89">
            <v>10</v>
          </cell>
          <cell r="I89">
            <v>0</v>
          </cell>
        </row>
        <row r="90">
          <cell r="A90">
            <v>43221</v>
          </cell>
          <cell r="C90" t="str">
            <v>F704H</v>
          </cell>
          <cell r="D90">
            <v>692</v>
          </cell>
          <cell r="E90">
            <v>60</v>
          </cell>
          <cell r="F90">
            <v>25</v>
          </cell>
          <cell r="G90">
            <v>22</v>
          </cell>
          <cell r="H90">
            <v>13</v>
          </cell>
          <cell r="I90">
            <v>0</v>
          </cell>
        </row>
        <row r="91">
          <cell r="A91">
            <v>43252</v>
          </cell>
          <cell r="C91" t="str">
            <v>F704H</v>
          </cell>
          <cell r="D91">
            <v>599</v>
          </cell>
          <cell r="E91">
            <v>31</v>
          </cell>
          <cell r="F91">
            <v>15</v>
          </cell>
          <cell r="G91">
            <v>8</v>
          </cell>
          <cell r="H91">
            <v>8</v>
          </cell>
          <cell r="I91">
            <v>0</v>
          </cell>
        </row>
        <row r="92">
          <cell r="A92">
            <v>42979</v>
          </cell>
          <cell r="C92" t="str">
            <v>F805H</v>
          </cell>
          <cell r="D92">
            <v>724</v>
          </cell>
          <cell r="E92">
            <v>52</v>
          </cell>
          <cell r="F92">
            <v>22</v>
          </cell>
          <cell r="G92">
            <v>7</v>
          </cell>
          <cell r="H92">
            <v>22</v>
          </cell>
          <cell r="I92">
            <v>1</v>
          </cell>
        </row>
        <row r="93">
          <cell r="A93">
            <v>43009</v>
          </cell>
          <cell r="C93" t="str">
            <v>F805H</v>
          </cell>
          <cell r="D93">
            <v>766</v>
          </cell>
          <cell r="E93">
            <v>44</v>
          </cell>
          <cell r="F93">
            <v>14</v>
          </cell>
          <cell r="G93">
            <v>2</v>
          </cell>
          <cell r="H93">
            <v>28</v>
          </cell>
          <cell r="I93">
            <v>0</v>
          </cell>
        </row>
        <row r="94">
          <cell r="A94">
            <v>43040</v>
          </cell>
          <cell r="C94" t="str">
            <v>F805H</v>
          </cell>
          <cell r="D94">
            <v>775</v>
          </cell>
          <cell r="E94">
            <v>44</v>
          </cell>
          <cell r="F94">
            <v>19</v>
          </cell>
          <cell r="G94">
            <v>7</v>
          </cell>
          <cell r="H94">
            <v>18</v>
          </cell>
          <cell r="I94">
            <v>0</v>
          </cell>
        </row>
        <row r="95">
          <cell r="A95">
            <v>43070</v>
          </cell>
          <cell r="C95" t="str">
            <v>F805H</v>
          </cell>
          <cell r="D95">
            <v>565</v>
          </cell>
          <cell r="E95">
            <v>35</v>
          </cell>
          <cell r="F95">
            <v>17</v>
          </cell>
          <cell r="G95">
            <v>7</v>
          </cell>
          <cell r="H95">
            <v>11</v>
          </cell>
          <cell r="I95">
            <v>0</v>
          </cell>
        </row>
        <row r="96">
          <cell r="A96">
            <v>43101</v>
          </cell>
          <cell r="C96" t="str">
            <v>F805H</v>
          </cell>
          <cell r="D96">
            <v>704</v>
          </cell>
          <cell r="E96">
            <v>54</v>
          </cell>
          <cell r="F96">
            <v>23</v>
          </cell>
          <cell r="G96">
            <v>17</v>
          </cell>
          <cell r="H96">
            <v>14</v>
          </cell>
          <cell r="I96">
            <v>0</v>
          </cell>
        </row>
        <row r="97">
          <cell r="A97">
            <v>43132</v>
          </cell>
          <cell r="C97" t="str">
            <v>F805H</v>
          </cell>
          <cell r="D97">
            <v>666</v>
          </cell>
          <cell r="E97">
            <v>56</v>
          </cell>
          <cell r="F97">
            <v>15</v>
          </cell>
          <cell r="G97">
            <v>15</v>
          </cell>
          <cell r="H97">
            <v>26</v>
          </cell>
          <cell r="I97">
            <v>0</v>
          </cell>
        </row>
        <row r="98">
          <cell r="A98">
            <v>43160</v>
          </cell>
          <cell r="C98" t="str">
            <v>F805H</v>
          </cell>
          <cell r="D98">
            <v>663</v>
          </cell>
          <cell r="E98">
            <v>100</v>
          </cell>
          <cell r="F98">
            <v>18</v>
          </cell>
          <cell r="G98">
            <v>39</v>
          </cell>
          <cell r="H98">
            <v>43</v>
          </cell>
          <cell r="I98">
            <v>0</v>
          </cell>
        </row>
        <row r="99">
          <cell r="A99">
            <v>43191</v>
          </cell>
          <cell r="C99" t="str">
            <v>F805H</v>
          </cell>
          <cell r="D99">
            <v>607</v>
          </cell>
          <cell r="E99">
            <v>44</v>
          </cell>
          <cell r="F99">
            <v>17</v>
          </cell>
          <cell r="G99">
            <v>5</v>
          </cell>
          <cell r="H99">
            <v>22</v>
          </cell>
          <cell r="I99">
            <v>0</v>
          </cell>
        </row>
        <row r="100">
          <cell r="A100">
            <v>43221</v>
          </cell>
          <cell r="C100" t="str">
            <v>F805H</v>
          </cell>
          <cell r="D100">
            <v>782</v>
          </cell>
          <cell r="E100">
            <v>59</v>
          </cell>
          <cell r="F100">
            <v>26</v>
          </cell>
          <cell r="G100">
            <v>12</v>
          </cell>
          <cell r="H100">
            <v>21</v>
          </cell>
          <cell r="I100">
            <v>0</v>
          </cell>
        </row>
        <row r="101">
          <cell r="A101">
            <v>43252</v>
          </cell>
          <cell r="C101" t="str">
            <v>F805H</v>
          </cell>
          <cell r="D101">
            <v>684</v>
          </cell>
          <cell r="E101">
            <v>63</v>
          </cell>
          <cell r="F101">
            <v>23</v>
          </cell>
          <cell r="G101">
            <v>13</v>
          </cell>
          <cell r="H101">
            <v>27</v>
          </cell>
          <cell r="I101">
            <v>0</v>
          </cell>
        </row>
        <row r="102">
          <cell r="A102">
            <v>42979</v>
          </cell>
          <cell r="C102" t="str">
            <v>G107H</v>
          </cell>
          <cell r="D102">
            <v>1048</v>
          </cell>
          <cell r="E102">
            <v>79</v>
          </cell>
          <cell r="F102">
            <v>36</v>
          </cell>
          <cell r="G102">
            <v>8</v>
          </cell>
          <cell r="H102">
            <v>34</v>
          </cell>
          <cell r="I102">
            <v>1</v>
          </cell>
        </row>
        <row r="103">
          <cell r="A103">
            <v>43009</v>
          </cell>
          <cell r="C103" t="str">
            <v>G107H</v>
          </cell>
          <cell r="D103">
            <v>1085</v>
          </cell>
          <cell r="E103">
            <v>76</v>
          </cell>
          <cell r="F103">
            <v>25</v>
          </cell>
          <cell r="G103">
            <v>27</v>
          </cell>
          <cell r="H103">
            <v>23</v>
          </cell>
          <cell r="I103">
            <v>1</v>
          </cell>
        </row>
        <row r="104">
          <cell r="A104">
            <v>43040</v>
          </cell>
          <cell r="C104" t="str">
            <v>G107H</v>
          </cell>
          <cell r="D104">
            <v>1152</v>
          </cell>
          <cell r="E104">
            <v>68</v>
          </cell>
          <cell r="F104">
            <v>28</v>
          </cell>
          <cell r="G104">
            <v>24</v>
          </cell>
          <cell r="H104">
            <v>16</v>
          </cell>
          <cell r="I104">
            <v>0</v>
          </cell>
        </row>
        <row r="105">
          <cell r="A105">
            <v>43070</v>
          </cell>
          <cell r="C105" t="str">
            <v>G107H</v>
          </cell>
          <cell r="D105">
            <v>890</v>
          </cell>
          <cell r="E105">
            <v>82</v>
          </cell>
          <cell r="F105">
            <v>23</v>
          </cell>
          <cell r="G105">
            <v>28</v>
          </cell>
          <cell r="H105">
            <v>28</v>
          </cell>
          <cell r="I105">
            <v>3</v>
          </cell>
        </row>
        <row r="106">
          <cell r="A106">
            <v>43101</v>
          </cell>
          <cell r="C106" t="str">
            <v>G107H</v>
          </cell>
          <cell r="D106">
            <v>917</v>
          </cell>
          <cell r="E106">
            <v>63</v>
          </cell>
          <cell r="F106">
            <v>25</v>
          </cell>
          <cell r="G106">
            <v>15</v>
          </cell>
          <cell r="H106">
            <v>22</v>
          </cell>
          <cell r="I106">
            <v>1</v>
          </cell>
        </row>
        <row r="107">
          <cell r="A107">
            <v>43132</v>
          </cell>
          <cell r="C107" t="str">
            <v>G107H</v>
          </cell>
          <cell r="D107">
            <v>1014</v>
          </cell>
          <cell r="E107">
            <v>59</v>
          </cell>
          <cell r="F107">
            <v>13</v>
          </cell>
          <cell r="G107">
            <v>11</v>
          </cell>
          <cell r="H107">
            <v>25</v>
          </cell>
          <cell r="I107">
            <v>10</v>
          </cell>
        </row>
        <row r="108">
          <cell r="A108">
            <v>43160</v>
          </cell>
          <cell r="C108" t="str">
            <v>G107H</v>
          </cell>
          <cell r="D108">
            <v>1000</v>
          </cell>
          <cell r="E108">
            <v>84</v>
          </cell>
          <cell r="F108">
            <v>29</v>
          </cell>
          <cell r="G108">
            <v>9</v>
          </cell>
          <cell r="H108">
            <v>20</v>
          </cell>
          <cell r="I108">
            <v>26</v>
          </cell>
        </row>
        <row r="109">
          <cell r="A109">
            <v>43191</v>
          </cell>
          <cell r="C109" t="str">
            <v>G107H</v>
          </cell>
          <cell r="D109">
            <v>910</v>
          </cell>
          <cell r="E109">
            <v>58</v>
          </cell>
          <cell r="F109">
            <v>22</v>
          </cell>
          <cell r="G109">
            <v>18</v>
          </cell>
          <cell r="H109">
            <v>15</v>
          </cell>
          <cell r="I109">
            <v>3</v>
          </cell>
        </row>
        <row r="110">
          <cell r="A110">
            <v>43221</v>
          </cell>
          <cell r="C110" t="str">
            <v>G107H</v>
          </cell>
          <cell r="D110">
            <v>1084</v>
          </cell>
          <cell r="E110">
            <v>56</v>
          </cell>
          <cell r="F110">
            <v>17</v>
          </cell>
          <cell r="G110">
            <v>12</v>
          </cell>
          <cell r="H110">
            <v>26</v>
          </cell>
          <cell r="I110">
            <v>1</v>
          </cell>
        </row>
        <row r="111">
          <cell r="A111">
            <v>43252</v>
          </cell>
          <cell r="C111" t="str">
            <v>G107H</v>
          </cell>
          <cell r="D111">
            <v>1014</v>
          </cell>
          <cell r="E111">
            <v>53</v>
          </cell>
          <cell r="F111">
            <v>21</v>
          </cell>
          <cell r="G111">
            <v>7</v>
          </cell>
          <cell r="H111">
            <v>24</v>
          </cell>
          <cell r="I111">
            <v>1</v>
          </cell>
        </row>
        <row r="112">
          <cell r="A112">
            <v>42979</v>
          </cell>
          <cell r="C112" t="str">
            <v>G207H</v>
          </cell>
          <cell r="D112">
            <v>668</v>
          </cell>
          <cell r="E112">
            <v>53</v>
          </cell>
          <cell r="F112">
            <v>31</v>
          </cell>
          <cell r="G112">
            <v>1</v>
          </cell>
          <cell r="H112">
            <v>20</v>
          </cell>
          <cell r="I112">
            <v>1</v>
          </cell>
        </row>
        <row r="113">
          <cell r="A113">
            <v>43009</v>
          </cell>
          <cell r="C113" t="str">
            <v>G207H</v>
          </cell>
          <cell r="D113">
            <v>664</v>
          </cell>
          <cell r="E113">
            <v>58</v>
          </cell>
          <cell r="F113">
            <v>31</v>
          </cell>
          <cell r="G113">
            <v>1</v>
          </cell>
          <cell r="H113">
            <v>21</v>
          </cell>
          <cell r="I113">
            <v>5</v>
          </cell>
        </row>
        <row r="114">
          <cell r="A114">
            <v>43040</v>
          </cell>
          <cell r="C114" t="str">
            <v>G207H</v>
          </cell>
          <cell r="D114">
            <v>681</v>
          </cell>
          <cell r="E114">
            <v>60</v>
          </cell>
          <cell r="F114">
            <v>30</v>
          </cell>
          <cell r="G114">
            <v>7</v>
          </cell>
          <cell r="H114">
            <v>23</v>
          </cell>
          <cell r="I114">
            <v>0</v>
          </cell>
        </row>
        <row r="115">
          <cell r="A115">
            <v>43070</v>
          </cell>
          <cell r="C115" t="str">
            <v>G207H</v>
          </cell>
          <cell r="D115">
            <v>590</v>
          </cell>
          <cell r="E115">
            <v>55</v>
          </cell>
          <cell r="F115">
            <v>35</v>
          </cell>
          <cell r="G115">
            <v>0</v>
          </cell>
          <cell r="H115">
            <v>20</v>
          </cell>
          <cell r="I115">
            <v>0</v>
          </cell>
        </row>
        <row r="116">
          <cell r="A116">
            <v>43101</v>
          </cell>
          <cell r="C116" t="str">
            <v>G207H</v>
          </cell>
          <cell r="D116">
            <v>714</v>
          </cell>
          <cell r="E116">
            <v>95</v>
          </cell>
          <cell r="F116">
            <v>41</v>
          </cell>
          <cell r="G116">
            <v>9</v>
          </cell>
          <cell r="H116">
            <v>38</v>
          </cell>
          <cell r="I116">
            <v>7</v>
          </cell>
        </row>
        <row r="117">
          <cell r="A117">
            <v>43132</v>
          </cell>
          <cell r="C117" t="str">
            <v>G207H</v>
          </cell>
          <cell r="D117">
            <v>650</v>
          </cell>
          <cell r="E117">
            <v>70</v>
          </cell>
          <cell r="F117">
            <v>23</v>
          </cell>
          <cell r="G117">
            <v>0</v>
          </cell>
          <cell r="H117">
            <v>36</v>
          </cell>
          <cell r="I117">
            <v>11</v>
          </cell>
        </row>
        <row r="118">
          <cell r="A118">
            <v>43160</v>
          </cell>
          <cell r="C118" t="str">
            <v>G207H</v>
          </cell>
          <cell r="D118">
            <v>702</v>
          </cell>
          <cell r="E118">
            <v>116</v>
          </cell>
          <cell r="F118">
            <v>33</v>
          </cell>
          <cell r="G118">
            <v>0</v>
          </cell>
          <cell r="H118">
            <v>34</v>
          </cell>
          <cell r="I118">
            <v>49</v>
          </cell>
        </row>
        <row r="119">
          <cell r="A119">
            <v>43191</v>
          </cell>
          <cell r="C119" t="str">
            <v>G207H</v>
          </cell>
          <cell r="D119">
            <v>623</v>
          </cell>
          <cell r="E119">
            <v>59</v>
          </cell>
          <cell r="F119">
            <v>34</v>
          </cell>
          <cell r="G119">
            <v>0</v>
          </cell>
          <cell r="H119">
            <v>24</v>
          </cell>
          <cell r="I119">
            <v>1</v>
          </cell>
        </row>
        <row r="120">
          <cell r="A120">
            <v>43221</v>
          </cell>
          <cell r="C120" t="str">
            <v>G207H</v>
          </cell>
          <cell r="D120">
            <v>739</v>
          </cell>
          <cell r="E120">
            <v>55</v>
          </cell>
          <cell r="F120">
            <v>25</v>
          </cell>
          <cell r="G120">
            <v>0</v>
          </cell>
          <cell r="H120">
            <v>29</v>
          </cell>
          <cell r="I120">
            <v>1</v>
          </cell>
        </row>
        <row r="121">
          <cell r="A121">
            <v>43252</v>
          </cell>
          <cell r="C121" t="str">
            <v>G207H</v>
          </cell>
          <cell r="D121">
            <v>636</v>
          </cell>
          <cell r="E121">
            <v>61</v>
          </cell>
          <cell r="F121">
            <v>28</v>
          </cell>
          <cell r="G121">
            <v>6</v>
          </cell>
          <cell r="H121">
            <v>27</v>
          </cell>
          <cell r="I121">
            <v>0</v>
          </cell>
        </row>
        <row r="122">
          <cell r="A122">
            <v>42979</v>
          </cell>
          <cell r="C122" t="str">
            <v>G306H</v>
          </cell>
          <cell r="D122">
            <v>838</v>
          </cell>
          <cell r="E122">
            <v>73</v>
          </cell>
          <cell r="F122">
            <v>38</v>
          </cell>
          <cell r="G122">
            <v>1</v>
          </cell>
          <cell r="H122">
            <v>34</v>
          </cell>
          <cell r="I122">
            <v>0</v>
          </cell>
        </row>
        <row r="123">
          <cell r="A123">
            <v>43009</v>
          </cell>
          <cell r="C123" t="str">
            <v>G306H</v>
          </cell>
          <cell r="D123">
            <v>805</v>
          </cell>
          <cell r="E123">
            <v>64</v>
          </cell>
          <cell r="F123">
            <v>37</v>
          </cell>
          <cell r="G123">
            <v>0</v>
          </cell>
          <cell r="H123">
            <v>27</v>
          </cell>
          <cell r="I123">
            <v>0</v>
          </cell>
        </row>
        <row r="124">
          <cell r="A124">
            <v>43040</v>
          </cell>
          <cell r="C124" t="str">
            <v>G306H</v>
          </cell>
          <cell r="D124">
            <v>916</v>
          </cell>
          <cell r="E124">
            <v>87</v>
          </cell>
          <cell r="F124">
            <v>58</v>
          </cell>
          <cell r="G124">
            <v>2</v>
          </cell>
          <cell r="H124">
            <v>23</v>
          </cell>
          <cell r="I124">
            <v>4</v>
          </cell>
        </row>
        <row r="125">
          <cell r="A125">
            <v>43070</v>
          </cell>
          <cell r="C125" t="str">
            <v>G306H</v>
          </cell>
          <cell r="D125">
            <v>714</v>
          </cell>
          <cell r="E125">
            <v>97</v>
          </cell>
          <cell r="F125">
            <v>44</v>
          </cell>
          <cell r="G125">
            <v>15</v>
          </cell>
          <cell r="H125">
            <v>35</v>
          </cell>
          <cell r="I125">
            <v>3</v>
          </cell>
        </row>
        <row r="126">
          <cell r="A126">
            <v>43101</v>
          </cell>
          <cell r="C126" t="str">
            <v>G306H</v>
          </cell>
          <cell r="D126">
            <v>849</v>
          </cell>
          <cell r="E126">
            <v>102</v>
          </cell>
          <cell r="F126">
            <v>67</v>
          </cell>
          <cell r="G126">
            <v>0</v>
          </cell>
          <cell r="H126">
            <v>33</v>
          </cell>
          <cell r="I126">
            <v>2</v>
          </cell>
        </row>
        <row r="127">
          <cell r="A127">
            <v>43132</v>
          </cell>
          <cell r="C127" t="str">
            <v>G306H</v>
          </cell>
          <cell r="D127">
            <v>780</v>
          </cell>
          <cell r="E127">
            <v>81</v>
          </cell>
          <cell r="F127">
            <v>39</v>
          </cell>
          <cell r="G127">
            <v>0</v>
          </cell>
          <cell r="H127">
            <v>31</v>
          </cell>
          <cell r="I127">
            <v>11</v>
          </cell>
        </row>
        <row r="128">
          <cell r="A128">
            <v>43160</v>
          </cell>
          <cell r="C128" t="str">
            <v>G306H</v>
          </cell>
          <cell r="D128">
            <v>815</v>
          </cell>
          <cell r="E128">
            <v>110</v>
          </cell>
          <cell r="F128">
            <v>44</v>
          </cell>
          <cell r="G128">
            <v>1</v>
          </cell>
          <cell r="H128">
            <v>32</v>
          </cell>
          <cell r="I128">
            <v>33</v>
          </cell>
        </row>
        <row r="129">
          <cell r="A129">
            <v>43191</v>
          </cell>
          <cell r="C129" t="str">
            <v>G306H</v>
          </cell>
          <cell r="D129">
            <v>711</v>
          </cell>
          <cell r="E129">
            <v>56</v>
          </cell>
          <cell r="F129">
            <v>26</v>
          </cell>
          <cell r="G129">
            <v>1</v>
          </cell>
          <cell r="H129">
            <v>28</v>
          </cell>
          <cell r="I129">
            <v>1</v>
          </cell>
        </row>
        <row r="130">
          <cell r="A130">
            <v>43221</v>
          </cell>
          <cell r="C130" t="str">
            <v>G306H</v>
          </cell>
          <cell r="D130">
            <v>934</v>
          </cell>
          <cell r="E130">
            <v>65</v>
          </cell>
          <cell r="F130">
            <v>30</v>
          </cell>
          <cell r="G130">
            <v>1</v>
          </cell>
          <cell r="H130">
            <v>34</v>
          </cell>
          <cell r="I130">
            <v>0</v>
          </cell>
        </row>
        <row r="131">
          <cell r="A131">
            <v>43252</v>
          </cell>
          <cell r="C131" t="str">
            <v>G306H</v>
          </cell>
          <cell r="D131">
            <v>791</v>
          </cell>
          <cell r="E131">
            <v>79</v>
          </cell>
          <cell r="F131">
            <v>42</v>
          </cell>
          <cell r="G131">
            <v>2</v>
          </cell>
          <cell r="H131">
            <v>28</v>
          </cell>
          <cell r="I131">
            <v>7</v>
          </cell>
        </row>
        <row r="132">
          <cell r="A132">
            <v>42979</v>
          </cell>
          <cell r="C132" t="str">
            <v>G405H</v>
          </cell>
          <cell r="D132">
            <v>981</v>
          </cell>
          <cell r="E132">
            <v>77</v>
          </cell>
          <cell r="F132">
            <v>41</v>
          </cell>
          <cell r="G132">
            <v>19</v>
          </cell>
          <cell r="H132">
            <v>15</v>
          </cell>
          <cell r="I132">
            <v>2</v>
          </cell>
        </row>
        <row r="133">
          <cell r="A133">
            <v>43009</v>
          </cell>
          <cell r="C133" t="str">
            <v>G405H</v>
          </cell>
          <cell r="D133">
            <v>1088</v>
          </cell>
          <cell r="E133">
            <v>86</v>
          </cell>
          <cell r="F133">
            <v>45</v>
          </cell>
          <cell r="G133">
            <v>30</v>
          </cell>
          <cell r="H133">
            <v>11</v>
          </cell>
          <cell r="I133">
            <v>0</v>
          </cell>
        </row>
        <row r="134">
          <cell r="A134">
            <v>43040</v>
          </cell>
          <cell r="C134" t="str">
            <v>G405H</v>
          </cell>
          <cell r="D134">
            <v>1130</v>
          </cell>
          <cell r="E134">
            <v>102</v>
          </cell>
          <cell r="F134">
            <v>41</v>
          </cell>
          <cell r="G134">
            <v>45</v>
          </cell>
          <cell r="H134">
            <v>14</v>
          </cell>
          <cell r="I134">
            <v>2</v>
          </cell>
        </row>
        <row r="135">
          <cell r="A135">
            <v>43070</v>
          </cell>
          <cell r="C135" t="str">
            <v>G405H</v>
          </cell>
          <cell r="D135">
            <v>908</v>
          </cell>
          <cell r="E135">
            <v>60</v>
          </cell>
          <cell r="F135">
            <v>21</v>
          </cell>
          <cell r="G135">
            <v>22</v>
          </cell>
          <cell r="H135">
            <v>14</v>
          </cell>
          <cell r="I135">
            <v>3</v>
          </cell>
        </row>
        <row r="136">
          <cell r="A136">
            <v>43101</v>
          </cell>
          <cell r="C136" t="str">
            <v>G405H</v>
          </cell>
          <cell r="D136">
            <v>959</v>
          </cell>
          <cell r="E136">
            <v>99</v>
          </cell>
          <cell r="F136">
            <v>37</v>
          </cell>
          <cell r="G136">
            <v>44</v>
          </cell>
          <cell r="H136">
            <v>16</v>
          </cell>
          <cell r="I136">
            <v>2</v>
          </cell>
        </row>
        <row r="137">
          <cell r="A137">
            <v>43132</v>
          </cell>
          <cell r="C137" t="str">
            <v>G405H</v>
          </cell>
          <cell r="D137">
            <v>964</v>
          </cell>
          <cell r="E137">
            <v>93</v>
          </cell>
          <cell r="F137">
            <v>35</v>
          </cell>
          <cell r="G137">
            <v>20</v>
          </cell>
          <cell r="H137">
            <v>15</v>
          </cell>
          <cell r="I137">
            <v>23</v>
          </cell>
        </row>
        <row r="138">
          <cell r="A138">
            <v>43160</v>
          </cell>
          <cell r="C138" t="str">
            <v>G405H</v>
          </cell>
          <cell r="D138">
            <v>1039</v>
          </cell>
          <cell r="E138">
            <v>137</v>
          </cell>
          <cell r="F138">
            <v>39</v>
          </cell>
          <cell r="G138">
            <v>56</v>
          </cell>
          <cell r="H138">
            <v>14</v>
          </cell>
          <cell r="I138">
            <v>28</v>
          </cell>
        </row>
        <row r="139">
          <cell r="A139">
            <v>43191</v>
          </cell>
          <cell r="C139" t="str">
            <v>G405H</v>
          </cell>
          <cell r="D139">
            <v>922</v>
          </cell>
          <cell r="E139">
            <v>70</v>
          </cell>
          <cell r="F139">
            <v>30</v>
          </cell>
          <cell r="G139">
            <v>25</v>
          </cell>
          <cell r="H139">
            <v>12</v>
          </cell>
          <cell r="I139">
            <v>3</v>
          </cell>
        </row>
        <row r="140">
          <cell r="A140">
            <v>43221</v>
          </cell>
          <cell r="C140" t="str">
            <v>G405H</v>
          </cell>
          <cell r="D140">
            <v>1069</v>
          </cell>
          <cell r="E140">
            <v>84</v>
          </cell>
          <cell r="F140">
            <v>37</v>
          </cell>
          <cell r="G140">
            <v>26</v>
          </cell>
          <cell r="H140">
            <v>13</v>
          </cell>
          <cell r="I140">
            <v>8</v>
          </cell>
        </row>
        <row r="141">
          <cell r="A141">
            <v>43252</v>
          </cell>
          <cell r="C141" t="str">
            <v>G405H</v>
          </cell>
          <cell r="D141">
            <v>941</v>
          </cell>
          <cell r="E141">
            <v>67</v>
          </cell>
          <cell r="F141">
            <v>36</v>
          </cell>
          <cell r="G141">
            <v>15</v>
          </cell>
          <cell r="H141">
            <v>16</v>
          </cell>
          <cell r="I141">
            <v>0</v>
          </cell>
        </row>
        <row r="142">
          <cell r="A142">
            <v>42979</v>
          </cell>
          <cell r="C142" t="str">
            <v>G513H</v>
          </cell>
          <cell r="D142">
            <v>706</v>
          </cell>
          <cell r="E142">
            <v>55</v>
          </cell>
          <cell r="F142">
            <v>22</v>
          </cell>
          <cell r="G142">
            <v>13</v>
          </cell>
          <cell r="H142">
            <v>20</v>
          </cell>
          <cell r="I142">
            <v>0</v>
          </cell>
        </row>
        <row r="143">
          <cell r="A143">
            <v>43009</v>
          </cell>
          <cell r="C143" t="str">
            <v>G513H</v>
          </cell>
          <cell r="D143">
            <v>771</v>
          </cell>
          <cell r="E143">
            <v>66</v>
          </cell>
          <cell r="F143">
            <v>30</v>
          </cell>
          <cell r="G143">
            <v>14</v>
          </cell>
          <cell r="H143">
            <v>11</v>
          </cell>
          <cell r="I143">
            <v>11</v>
          </cell>
        </row>
        <row r="144">
          <cell r="A144">
            <v>43040</v>
          </cell>
          <cell r="C144" t="str">
            <v>G513H</v>
          </cell>
          <cell r="D144">
            <v>806</v>
          </cell>
          <cell r="E144">
            <v>62</v>
          </cell>
          <cell r="F144">
            <v>27</v>
          </cell>
          <cell r="G144">
            <v>15</v>
          </cell>
          <cell r="H144">
            <v>19</v>
          </cell>
          <cell r="I144">
            <v>1</v>
          </cell>
        </row>
        <row r="145">
          <cell r="A145">
            <v>43070</v>
          </cell>
          <cell r="C145" t="str">
            <v>G513H</v>
          </cell>
          <cell r="D145">
            <v>753</v>
          </cell>
          <cell r="E145">
            <v>86</v>
          </cell>
          <cell r="F145">
            <v>42</v>
          </cell>
          <cell r="G145">
            <v>17</v>
          </cell>
          <cell r="H145">
            <v>27</v>
          </cell>
          <cell r="I145">
            <v>0</v>
          </cell>
        </row>
        <row r="146">
          <cell r="A146">
            <v>43101</v>
          </cell>
          <cell r="C146" t="str">
            <v>G513H</v>
          </cell>
          <cell r="D146">
            <v>860</v>
          </cell>
          <cell r="E146">
            <v>81</v>
          </cell>
          <cell r="F146">
            <v>39</v>
          </cell>
          <cell r="G146">
            <v>6</v>
          </cell>
          <cell r="H146">
            <v>35</v>
          </cell>
          <cell r="I146">
            <v>1</v>
          </cell>
        </row>
        <row r="147">
          <cell r="A147">
            <v>43132</v>
          </cell>
          <cell r="C147" t="str">
            <v>G513H</v>
          </cell>
          <cell r="D147">
            <v>822</v>
          </cell>
          <cell r="E147">
            <v>77</v>
          </cell>
          <cell r="F147">
            <v>38</v>
          </cell>
          <cell r="G147">
            <v>10</v>
          </cell>
          <cell r="H147">
            <v>21</v>
          </cell>
          <cell r="I147">
            <v>8</v>
          </cell>
        </row>
        <row r="148">
          <cell r="A148">
            <v>43160</v>
          </cell>
          <cell r="C148" t="str">
            <v>G513H</v>
          </cell>
          <cell r="D148">
            <v>899</v>
          </cell>
          <cell r="E148">
            <v>84</v>
          </cell>
          <cell r="F148">
            <v>37</v>
          </cell>
          <cell r="G148">
            <v>12</v>
          </cell>
          <cell r="H148">
            <v>22</v>
          </cell>
          <cell r="I148">
            <v>13</v>
          </cell>
        </row>
        <row r="149">
          <cell r="A149">
            <v>43191</v>
          </cell>
          <cell r="C149" t="str">
            <v>G513H</v>
          </cell>
          <cell r="D149">
            <v>834</v>
          </cell>
          <cell r="E149">
            <v>73</v>
          </cell>
          <cell r="F149">
            <v>37</v>
          </cell>
          <cell r="G149">
            <v>10</v>
          </cell>
          <cell r="H149">
            <v>26</v>
          </cell>
          <cell r="I149">
            <v>0</v>
          </cell>
        </row>
        <row r="150">
          <cell r="A150">
            <v>43221</v>
          </cell>
          <cell r="C150" t="str">
            <v>G513H</v>
          </cell>
          <cell r="D150">
            <v>934</v>
          </cell>
          <cell r="E150">
            <v>85</v>
          </cell>
          <cell r="F150">
            <v>43</v>
          </cell>
          <cell r="G150">
            <v>9</v>
          </cell>
          <cell r="H150">
            <v>32</v>
          </cell>
          <cell r="I150">
            <v>1</v>
          </cell>
        </row>
        <row r="151">
          <cell r="A151">
            <v>43252</v>
          </cell>
          <cell r="C151" t="str">
            <v>G513H</v>
          </cell>
          <cell r="D151">
            <v>874</v>
          </cell>
          <cell r="E151">
            <v>73</v>
          </cell>
          <cell r="F151">
            <v>33</v>
          </cell>
          <cell r="G151">
            <v>13</v>
          </cell>
          <cell r="H151">
            <v>27</v>
          </cell>
          <cell r="I151">
            <v>0</v>
          </cell>
        </row>
        <row r="152">
          <cell r="A152">
            <v>42979</v>
          </cell>
          <cell r="C152" t="str">
            <v>G516H</v>
          </cell>
          <cell r="D152">
            <v>828</v>
          </cell>
          <cell r="E152">
            <v>82</v>
          </cell>
          <cell r="F152">
            <v>31</v>
          </cell>
          <cell r="G152">
            <v>8</v>
          </cell>
          <cell r="H152">
            <v>28</v>
          </cell>
          <cell r="I152">
            <v>15</v>
          </cell>
        </row>
        <row r="153">
          <cell r="A153">
            <v>43009</v>
          </cell>
          <cell r="C153" t="str">
            <v>G516H</v>
          </cell>
          <cell r="D153">
            <v>797</v>
          </cell>
          <cell r="E153">
            <v>58</v>
          </cell>
          <cell r="F153">
            <v>26</v>
          </cell>
          <cell r="G153">
            <v>7</v>
          </cell>
          <cell r="H153">
            <v>24</v>
          </cell>
          <cell r="I153">
            <v>1</v>
          </cell>
        </row>
        <row r="154">
          <cell r="A154">
            <v>43040</v>
          </cell>
          <cell r="C154" t="str">
            <v>G516H</v>
          </cell>
          <cell r="D154">
            <v>951</v>
          </cell>
          <cell r="E154">
            <v>79</v>
          </cell>
          <cell r="F154">
            <v>34</v>
          </cell>
          <cell r="G154">
            <v>11</v>
          </cell>
          <cell r="H154">
            <v>27</v>
          </cell>
          <cell r="I154">
            <v>7</v>
          </cell>
        </row>
        <row r="155">
          <cell r="A155">
            <v>43070</v>
          </cell>
          <cell r="C155" t="str">
            <v>G516H</v>
          </cell>
          <cell r="D155">
            <v>749</v>
          </cell>
          <cell r="E155">
            <v>91</v>
          </cell>
          <cell r="F155">
            <v>28</v>
          </cell>
          <cell r="G155">
            <v>19</v>
          </cell>
          <cell r="H155">
            <v>38</v>
          </cell>
          <cell r="I155">
            <v>6</v>
          </cell>
        </row>
        <row r="156">
          <cell r="A156">
            <v>43101</v>
          </cell>
          <cell r="C156" t="str">
            <v>G516H</v>
          </cell>
          <cell r="D156">
            <v>861</v>
          </cell>
          <cell r="E156">
            <v>79</v>
          </cell>
          <cell r="F156">
            <v>32</v>
          </cell>
          <cell r="G156">
            <v>9</v>
          </cell>
          <cell r="H156">
            <v>34</v>
          </cell>
          <cell r="I156">
            <v>4</v>
          </cell>
        </row>
        <row r="157">
          <cell r="A157">
            <v>43132</v>
          </cell>
          <cell r="C157" t="str">
            <v>G516H</v>
          </cell>
          <cell r="D157">
            <v>814</v>
          </cell>
          <cell r="E157">
            <v>77</v>
          </cell>
          <cell r="F157">
            <v>26</v>
          </cell>
          <cell r="G157">
            <v>9</v>
          </cell>
          <cell r="H157">
            <v>26</v>
          </cell>
          <cell r="I157">
            <v>16</v>
          </cell>
        </row>
        <row r="158">
          <cell r="A158">
            <v>43160</v>
          </cell>
          <cell r="C158" t="str">
            <v>G516H</v>
          </cell>
          <cell r="D158">
            <v>815</v>
          </cell>
          <cell r="E158">
            <v>104</v>
          </cell>
          <cell r="F158">
            <v>15</v>
          </cell>
          <cell r="G158">
            <v>11</v>
          </cell>
          <cell r="H158">
            <v>21</v>
          </cell>
          <cell r="I158">
            <v>57</v>
          </cell>
        </row>
        <row r="159">
          <cell r="A159">
            <v>43191</v>
          </cell>
          <cell r="C159" t="str">
            <v>G516H</v>
          </cell>
          <cell r="D159">
            <v>784</v>
          </cell>
          <cell r="E159">
            <v>41</v>
          </cell>
          <cell r="F159">
            <v>10</v>
          </cell>
          <cell r="G159">
            <v>9</v>
          </cell>
          <cell r="H159">
            <v>21</v>
          </cell>
          <cell r="I159">
            <v>1</v>
          </cell>
        </row>
        <row r="160">
          <cell r="A160">
            <v>43221</v>
          </cell>
          <cell r="C160" t="str">
            <v>G516H</v>
          </cell>
          <cell r="D160">
            <v>922</v>
          </cell>
          <cell r="E160">
            <v>76</v>
          </cell>
          <cell r="F160">
            <v>29</v>
          </cell>
          <cell r="G160">
            <v>9</v>
          </cell>
          <cell r="H160">
            <v>36</v>
          </cell>
          <cell r="I160">
            <v>2</v>
          </cell>
        </row>
        <row r="161">
          <cell r="A161">
            <v>43252</v>
          </cell>
          <cell r="C161" t="str">
            <v>G516H</v>
          </cell>
          <cell r="D161">
            <v>872</v>
          </cell>
          <cell r="E161">
            <v>68</v>
          </cell>
          <cell r="F161">
            <v>32</v>
          </cell>
          <cell r="G161">
            <v>5</v>
          </cell>
          <cell r="H161">
            <v>30</v>
          </cell>
          <cell r="I161">
            <v>1</v>
          </cell>
        </row>
        <row r="162">
          <cell r="A162">
            <v>42979</v>
          </cell>
          <cell r="C162" t="str">
            <v>H103H</v>
          </cell>
          <cell r="D162">
            <v>109</v>
          </cell>
          <cell r="E162">
            <v>9</v>
          </cell>
          <cell r="F162">
            <v>6</v>
          </cell>
          <cell r="G162">
            <v>0</v>
          </cell>
          <cell r="H162">
            <v>3</v>
          </cell>
          <cell r="I162">
            <v>0</v>
          </cell>
        </row>
        <row r="163">
          <cell r="A163">
            <v>43009</v>
          </cell>
          <cell r="C163" t="str">
            <v>H103H</v>
          </cell>
          <cell r="D163">
            <v>116</v>
          </cell>
          <cell r="E163">
            <v>12</v>
          </cell>
          <cell r="F163">
            <v>6</v>
          </cell>
          <cell r="G163">
            <v>1</v>
          </cell>
          <cell r="H163">
            <v>5</v>
          </cell>
          <cell r="I163">
            <v>0</v>
          </cell>
        </row>
        <row r="164">
          <cell r="A164">
            <v>43040</v>
          </cell>
          <cell r="C164" t="str">
            <v>H103H</v>
          </cell>
          <cell r="D164">
            <v>126</v>
          </cell>
          <cell r="E164">
            <v>23</v>
          </cell>
          <cell r="F164">
            <v>8</v>
          </cell>
          <cell r="G164">
            <v>2</v>
          </cell>
          <cell r="H164">
            <v>13</v>
          </cell>
          <cell r="I164">
            <v>0</v>
          </cell>
        </row>
        <row r="165">
          <cell r="A165">
            <v>43070</v>
          </cell>
          <cell r="C165" t="str">
            <v>H103H</v>
          </cell>
          <cell r="D165">
            <v>110</v>
          </cell>
          <cell r="E165">
            <v>17</v>
          </cell>
          <cell r="F165">
            <v>4</v>
          </cell>
          <cell r="G165">
            <v>5</v>
          </cell>
          <cell r="H165">
            <v>8</v>
          </cell>
          <cell r="I165">
            <v>0</v>
          </cell>
        </row>
        <row r="166">
          <cell r="A166">
            <v>43101</v>
          </cell>
          <cell r="C166" t="str">
            <v>H103H</v>
          </cell>
          <cell r="D166">
            <v>103</v>
          </cell>
          <cell r="E166">
            <v>16</v>
          </cell>
          <cell r="F166">
            <v>10</v>
          </cell>
          <cell r="G166">
            <v>0</v>
          </cell>
          <cell r="H166">
            <v>6</v>
          </cell>
          <cell r="I166">
            <v>0</v>
          </cell>
        </row>
        <row r="167">
          <cell r="A167">
            <v>43132</v>
          </cell>
          <cell r="C167" t="str">
            <v>H103H</v>
          </cell>
          <cell r="D167">
            <v>120</v>
          </cell>
          <cell r="E167">
            <v>14</v>
          </cell>
          <cell r="F167">
            <v>6</v>
          </cell>
          <cell r="G167">
            <v>3</v>
          </cell>
          <cell r="H167">
            <v>5</v>
          </cell>
          <cell r="I167">
            <v>0</v>
          </cell>
        </row>
        <row r="168">
          <cell r="A168">
            <v>43160</v>
          </cell>
          <cell r="C168" t="str">
            <v>H103H</v>
          </cell>
          <cell r="D168">
            <v>100</v>
          </cell>
          <cell r="E168">
            <v>12</v>
          </cell>
          <cell r="F168">
            <v>4</v>
          </cell>
          <cell r="G168">
            <v>1</v>
          </cell>
          <cell r="H168">
            <v>7</v>
          </cell>
          <cell r="I168">
            <v>0</v>
          </cell>
        </row>
        <row r="169">
          <cell r="A169">
            <v>43191</v>
          </cell>
          <cell r="C169" t="str">
            <v>H103H</v>
          </cell>
          <cell r="D169">
            <v>90</v>
          </cell>
          <cell r="E169">
            <v>20</v>
          </cell>
          <cell r="F169">
            <v>3</v>
          </cell>
          <cell r="G169">
            <v>13</v>
          </cell>
          <cell r="H169">
            <v>4</v>
          </cell>
          <cell r="I169">
            <v>0</v>
          </cell>
        </row>
        <row r="170">
          <cell r="A170">
            <v>43221</v>
          </cell>
          <cell r="C170" t="str">
            <v>H103H</v>
          </cell>
          <cell r="D170">
            <v>126</v>
          </cell>
          <cell r="E170">
            <v>10</v>
          </cell>
          <cell r="F170">
            <v>5</v>
          </cell>
          <cell r="G170">
            <v>0</v>
          </cell>
          <cell r="H170">
            <v>5</v>
          </cell>
          <cell r="I170">
            <v>0</v>
          </cell>
        </row>
        <row r="171">
          <cell r="A171">
            <v>43252</v>
          </cell>
          <cell r="C171" t="str">
            <v>H103H</v>
          </cell>
          <cell r="D171">
            <v>126</v>
          </cell>
          <cell r="E171">
            <v>7</v>
          </cell>
          <cell r="F171">
            <v>3</v>
          </cell>
          <cell r="G171">
            <v>0</v>
          </cell>
          <cell r="H171">
            <v>4</v>
          </cell>
          <cell r="I171">
            <v>0</v>
          </cell>
        </row>
        <row r="172">
          <cell r="A172">
            <v>42979</v>
          </cell>
          <cell r="C172" t="str">
            <v>H202H</v>
          </cell>
          <cell r="D172">
            <v>1007</v>
          </cell>
          <cell r="E172">
            <v>93</v>
          </cell>
          <cell r="F172">
            <v>27</v>
          </cell>
          <cell r="G172">
            <v>23</v>
          </cell>
          <cell r="H172">
            <v>43</v>
          </cell>
          <cell r="I172">
            <v>0</v>
          </cell>
        </row>
        <row r="173">
          <cell r="A173">
            <v>43009</v>
          </cell>
          <cell r="C173" t="str">
            <v>H202H</v>
          </cell>
          <cell r="D173">
            <v>980</v>
          </cell>
          <cell r="E173">
            <v>122</v>
          </cell>
          <cell r="F173">
            <v>26</v>
          </cell>
          <cell r="G173">
            <v>37</v>
          </cell>
          <cell r="H173">
            <v>59</v>
          </cell>
          <cell r="I173">
            <v>0</v>
          </cell>
        </row>
        <row r="174">
          <cell r="A174">
            <v>43040</v>
          </cell>
          <cell r="C174" t="str">
            <v>H202H</v>
          </cell>
          <cell r="D174">
            <v>1057</v>
          </cell>
          <cell r="E174">
            <v>115</v>
          </cell>
          <cell r="F174">
            <v>36</v>
          </cell>
          <cell r="G174">
            <v>23</v>
          </cell>
          <cell r="H174">
            <v>55</v>
          </cell>
          <cell r="I174">
            <v>1</v>
          </cell>
        </row>
        <row r="175">
          <cell r="A175">
            <v>43070</v>
          </cell>
          <cell r="C175" t="str">
            <v>H202H</v>
          </cell>
          <cell r="D175">
            <v>921</v>
          </cell>
          <cell r="E175">
            <v>102</v>
          </cell>
          <cell r="F175">
            <v>25</v>
          </cell>
          <cell r="G175">
            <v>26</v>
          </cell>
          <cell r="H175">
            <v>48</v>
          </cell>
          <cell r="I175">
            <v>3</v>
          </cell>
        </row>
        <row r="176">
          <cell r="A176">
            <v>43101</v>
          </cell>
          <cell r="C176" t="str">
            <v>H202H</v>
          </cell>
          <cell r="D176">
            <v>886</v>
          </cell>
          <cell r="E176">
            <v>230</v>
          </cell>
          <cell r="F176">
            <v>21</v>
          </cell>
          <cell r="G176">
            <v>161</v>
          </cell>
          <cell r="H176">
            <v>43</v>
          </cell>
          <cell r="I176">
            <v>5</v>
          </cell>
        </row>
        <row r="177">
          <cell r="A177">
            <v>43132</v>
          </cell>
          <cell r="C177" t="str">
            <v>H202H</v>
          </cell>
          <cell r="D177">
            <v>675</v>
          </cell>
          <cell r="E177">
            <v>166</v>
          </cell>
          <cell r="F177">
            <v>14</v>
          </cell>
          <cell r="G177">
            <v>122</v>
          </cell>
          <cell r="H177">
            <v>26</v>
          </cell>
          <cell r="I177">
            <v>4</v>
          </cell>
        </row>
        <row r="178">
          <cell r="A178">
            <v>43160</v>
          </cell>
          <cell r="C178" t="str">
            <v>H202H</v>
          </cell>
          <cell r="D178">
            <v>966</v>
          </cell>
          <cell r="E178">
            <v>134</v>
          </cell>
          <cell r="F178">
            <v>21</v>
          </cell>
          <cell r="G178">
            <v>67</v>
          </cell>
          <cell r="H178">
            <v>41</v>
          </cell>
          <cell r="I178">
            <v>5</v>
          </cell>
        </row>
        <row r="179">
          <cell r="A179">
            <v>43191</v>
          </cell>
          <cell r="C179" t="str">
            <v>H202H</v>
          </cell>
          <cell r="D179">
            <v>985</v>
          </cell>
          <cell r="E179">
            <v>108</v>
          </cell>
          <cell r="F179">
            <v>33</v>
          </cell>
          <cell r="G179">
            <v>22</v>
          </cell>
          <cell r="H179">
            <v>53</v>
          </cell>
          <cell r="I179">
            <v>0</v>
          </cell>
        </row>
        <row r="180">
          <cell r="A180">
            <v>43221</v>
          </cell>
          <cell r="C180" t="str">
            <v>H202H</v>
          </cell>
          <cell r="D180">
            <v>1078</v>
          </cell>
          <cell r="E180">
            <v>89</v>
          </cell>
          <cell r="F180">
            <v>29</v>
          </cell>
          <cell r="G180">
            <v>23</v>
          </cell>
          <cell r="H180">
            <v>37</v>
          </cell>
          <cell r="I180">
            <v>0</v>
          </cell>
        </row>
        <row r="181">
          <cell r="A181">
            <v>43252</v>
          </cell>
          <cell r="C181" t="str">
            <v>H202H</v>
          </cell>
          <cell r="D181">
            <v>911</v>
          </cell>
          <cell r="E181">
            <v>85</v>
          </cell>
          <cell r="F181">
            <v>26</v>
          </cell>
          <cell r="G181">
            <v>21</v>
          </cell>
          <cell r="H181">
            <v>38</v>
          </cell>
          <cell r="I181">
            <v>0</v>
          </cell>
        </row>
        <row r="182">
          <cell r="A182">
            <v>42979</v>
          </cell>
          <cell r="C182" t="str">
            <v>H212H</v>
          </cell>
          <cell r="D182">
            <v>32</v>
          </cell>
          <cell r="E182">
            <v>7</v>
          </cell>
          <cell r="F182">
            <v>1</v>
          </cell>
          <cell r="G182">
            <v>2</v>
          </cell>
          <cell r="H182">
            <v>4</v>
          </cell>
          <cell r="I182">
            <v>0</v>
          </cell>
        </row>
        <row r="183">
          <cell r="A183">
            <v>43009</v>
          </cell>
          <cell r="C183" t="str">
            <v>H212H</v>
          </cell>
          <cell r="D183">
            <v>39</v>
          </cell>
          <cell r="E183">
            <v>7</v>
          </cell>
          <cell r="F183">
            <v>2</v>
          </cell>
          <cell r="G183">
            <v>0</v>
          </cell>
          <cell r="H183">
            <v>5</v>
          </cell>
          <cell r="I183">
            <v>0</v>
          </cell>
        </row>
        <row r="184">
          <cell r="A184">
            <v>43040</v>
          </cell>
          <cell r="C184" t="str">
            <v>H212H</v>
          </cell>
          <cell r="D184">
            <v>54</v>
          </cell>
          <cell r="E184">
            <v>7</v>
          </cell>
          <cell r="F184">
            <v>0</v>
          </cell>
          <cell r="G184">
            <v>0</v>
          </cell>
          <cell r="H184">
            <v>7</v>
          </cell>
          <cell r="I184">
            <v>0</v>
          </cell>
        </row>
        <row r="185">
          <cell r="A185">
            <v>43070</v>
          </cell>
          <cell r="C185" t="str">
            <v>H212H</v>
          </cell>
          <cell r="D185">
            <v>30</v>
          </cell>
          <cell r="E185">
            <v>8</v>
          </cell>
          <cell r="F185">
            <v>1</v>
          </cell>
          <cell r="G185">
            <v>0</v>
          </cell>
          <cell r="H185">
            <v>7</v>
          </cell>
          <cell r="I185">
            <v>0</v>
          </cell>
        </row>
        <row r="186">
          <cell r="A186">
            <v>43101</v>
          </cell>
          <cell r="C186" t="str">
            <v>H212H</v>
          </cell>
          <cell r="D186">
            <v>48</v>
          </cell>
          <cell r="E186">
            <v>8</v>
          </cell>
          <cell r="F186">
            <v>3</v>
          </cell>
          <cell r="G186">
            <v>4</v>
          </cell>
          <cell r="H186">
            <v>1</v>
          </cell>
          <cell r="I186">
            <v>0</v>
          </cell>
        </row>
        <row r="187">
          <cell r="A187">
            <v>43132</v>
          </cell>
          <cell r="C187" t="str">
            <v>H212H</v>
          </cell>
          <cell r="D187">
            <v>52</v>
          </cell>
          <cell r="E187">
            <v>6</v>
          </cell>
          <cell r="F187">
            <v>2</v>
          </cell>
          <cell r="G187">
            <v>0</v>
          </cell>
          <cell r="H187">
            <v>4</v>
          </cell>
          <cell r="I187">
            <v>0</v>
          </cell>
        </row>
        <row r="188">
          <cell r="A188">
            <v>43160</v>
          </cell>
          <cell r="C188" t="str">
            <v>H212H</v>
          </cell>
          <cell r="D188">
            <v>55</v>
          </cell>
          <cell r="E188">
            <v>8</v>
          </cell>
          <cell r="F188">
            <v>1</v>
          </cell>
          <cell r="G188">
            <v>0</v>
          </cell>
          <cell r="H188">
            <v>7</v>
          </cell>
          <cell r="I188">
            <v>0</v>
          </cell>
        </row>
        <row r="189">
          <cell r="A189">
            <v>43191</v>
          </cell>
          <cell r="C189" t="str">
            <v>H212H</v>
          </cell>
          <cell r="D189">
            <v>65</v>
          </cell>
          <cell r="E189">
            <v>9</v>
          </cell>
          <cell r="F189">
            <v>1</v>
          </cell>
          <cell r="G189">
            <v>0</v>
          </cell>
          <cell r="H189">
            <v>8</v>
          </cell>
          <cell r="I189">
            <v>0</v>
          </cell>
        </row>
        <row r="190">
          <cell r="A190">
            <v>43221</v>
          </cell>
          <cell r="C190" t="str">
            <v>H212H</v>
          </cell>
          <cell r="D190">
            <v>45</v>
          </cell>
          <cell r="E190">
            <v>3</v>
          </cell>
          <cell r="F190">
            <v>1</v>
          </cell>
          <cell r="G190">
            <v>0</v>
          </cell>
          <cell r="H190">
            <v>2</v>
          </cell>
          <cell r="I190">
            <v>0</v>
          </cell>
        </row>
        <row r="191">
          <cell r="A191">
            <v>43252</v>
          </cell>
          <cell r="C191" t="str">
            <v>H212H</v>
          </cell>
          <cell r="D191">
            <v>61</v>
          </cell>
          <cell r="E191">
            <v>7</v>
          </cell>
          <cell r="F191">
            <v>1</v>
          </cell>
          <cell r="G191">
            <v>0</v>
          </cell>
          <cell r="H191">
            <v>6</v>
          </cell>
          <cell r="I191">
            <v>0</v>
          </cell>
        </row>
        <row r="192">
          <cell r="A192">
            <v>42979</v>
          </cell>
          <cell r="C192" t="str">
            <v>L106H</v>
          </cell>
          <cell r="D192">
            <v>632</v>
          </cell>
          <cell r="E192">
            <v>65</v>
          </cell>
          <cell r="F192">
            <v>23</v>
          </cell>
          <cell r="G192">
            <v>20</v>
          </cell>
          <cell r="H192">
            <v>22</v>
          </cell>
          <cell r="I192">
            <v>0</v>
          </cell>
        </row>
        <row r="193">
          <cell r="A193">
            <v>43009</v>
          </cell>
          <cell r="C193" t="str">
            <v>L106H</v>
          </cell>
          <cell r="D193">
            <v>793</v>
          </cell>
          <cell r="E193">
            <v>109</v>
          </cell>
          <cell r="F193">
            <v>33</v>
          </cell>
          <cell r="G193">
            <v>16</v>
          </cell>
          <cell r="H193">
            <v>60</v>
          </cell>
          <cell r="I193">
            <v>0</v>
          </cell>
        </row>
        <row r="194">
          <cell r="A194">
            <v>43040</v>
          </cell>
          <cell r="C194" t="str">
            <v>L106H</v>
          </cell>
          <cell r="D194">
            <v>862</v>
          </cell>
          <cell r="E194">
            <v>86</v>
          </cell>
          <cell r="F194">
            <v>37</v>
          </cell>
          <cell r="G194">
            <v>9</v>
          </cell>
          <cell r="H194">
            <v>40</v>
          </cell>
          <cell r="I194">
            <v>0</v>
          </cell>
        </row>
        <row r="195">
          <cell r="A195">
            <v>43070</v>
          </cell>
          <cell r="C195" t="str">
            <v>L106H</v>
          </cell>
          <cell r="D195">
            <v>648</v>
          </cell>
          <cell r="E195">
            <v>62</v>
          </cell>
          <cell r="F195">
            <v>34</v>
          </cell>
          <cell r="G195">
            <v>9</v>
          </cell>
          <cell r="H195">
            <v>19</v>
          </cell>
          <cell r="I195">
            <v>0</v>
          </cell>
        </row>
        <row r="196">
          <cell r="A196">
            <v>43101</v>
          </cell>
          <cell r="C196" t="str">
            <v>L106H</v>
          </cell>
          <cell r="D196">
            <v>815</v>
          </cell>
          <cell r="E196">
            <v>56</v>
          </cell>
          <cell r="F196">
            <v>31</v>
          </cell>
          <cell r="G196">
            <v>9</v>
          </cell>
          <cell r="H196">
            <v>16</v>
          </cell>
          <cell r="I196">
            <v>0</v>
          </cell>
        </row>
        <row r="197">
          <cell r="A197">
            <v>43132</v>
          </cell>
          <cell r="C197" t="str">
            <v>L106H</v>
          </cell>
          <cell r="D197">
            <v>847</v>
          </cell>
          <cell r="E197">
            <v>98</v>
          </cell>
          <cell r="F197">
            <v>28</v>
          </cell>
          <cell r="G197">
            <v>15</v>
          </cell>
          <cell r="H197">
            <v>53</v>
          </cell>
          <cell r="I197">
            <v>2</v>
          </cell>
        </row>
        <row r="198">
          <cell r="A198">
            <v>43160</v>
          </cell>
          <cell r="C198" t="str">
            <v>L106H</v>
          </cell>
          <cell r="D198">
            <v>816</v>
          </cell>
          <cell r="E198">
            <v>79</v>
          </cell>
          <cell r="F198">
            <v>31</v>
          </cell>
          <cell r="G198">
            <v>15</v>
          </cell>
          <cell r="H198">
            <v>32</v>
          </cell>
          <cell r="I198">
            <v>1</v>
          </cell>
        </row>
        <row r="199">
          <cell r="A199">
            <v>43191</v>
          </cell>
          <cell r="C199" t="str">
            <v>L106H</v>
          </cell>
          <cell r="D199">
            <v>694</v>
          </cell>
          <cell r="E199">
            <v>57</v>
          </cell>
          <cell r="F199">
            <v>28</v>
          </cell>
          <cell r="G199">
            <v>11</v>
          </cell>
          <cell r="H199">
            <v>18</v>
          </cell>
          <cell r="I199">
            <v>0</v>
          </cell>
        </row>
        <row r="200">
          <cell r="A200">
            <v>43221</v>
          </cell>
          <cell r="C200" t="str">
            <v>L106H</v>
          </cell>
          <cell r="D200">
            <v>848</v>
          </cell>
          <cell r="E200">
            <v>81</v>
          </cell>
          <cell r="F200">
            <v>31</v>
          </cell>
          <cell r="G200">
            <v>20</v>
          </cell>
          <cell r="H200">
            <v>28</v>
          </cell>
          <cell r="I200">
            <v>2</v>
          </cell>
        </row>
        <row r="201">
          <cell r="A201">
            <v>43252</v>
          </cell>
          <cell r="C201" t="str">
            <v>L106H</v>
          </cell>
          <cell r="D201">
            <v>684</v>
          </cell>
          <cell r="E201">
            <v>50</v>
          </cell>
          <cell r="F201">
            <v>27</v>
          </cell>
          <cell r="G201">
            <v>5</v>
          </cell>
          <cell r="H201">
            <v>15</v>
          </cell>
          <cell r="I201">
            <v>3</v>
          </cell>
        </row>
        <row r="202">
          <cell r="A202">
            <v>42979</v>
          </cell>
          <cell r="C202" t="str">
            <v>L302H</v>
          </cell>
          <cell r="D202">
            <v>917</v>
          </cell>
          <cell r="E202">
            <v>82</v>
          </cell>
          <cell r="F202">
            <v>27</v>
          </cell>
          <cell r="G202">
            <v>16</v>
          </cell>
          <cell r="H202">
            <v>39</v>
          </cell>
          <cell r="I202">
            <v>0</v>
          </cell>
        </row>
        <row r="203">
          <cell r="A203">
            <v>43009</v>
          </cell>
          <cell r="C203" t="str">
            <v>L302H</v>
          </cell>
          <cell r="D203">
            <v>886</v>
          </cell>
          <cell r="E203">
            <v>80</v>
          </cell>
          <cell r="F203">
            <v>25</v>
          </cell>
          <cell r="G203">
            <v>24</v>
          </cell>
          <cell r="H203">
            <v>31</v>
          </cell>
          <cell r="I203">
            <v>0</v>
          </cell>
        </row>
        <row r="204">
          <cell r="A204">
            <v>43040</v>
          </cell>
          <cell r="C204" t="str">
            <v>L302H</v>
          </cell>
          <cell r="D204">
            <v>997</v>
          </cell>
          <cell r="E204">
            <v>71</v>
          </cell>
          <cell r="F204">
            <v>23</v>
          </cell>
          <cell r="G204">
            <v>12</v>
          </cell>
          <cell r="H204">
            <v>36</v>
          </cell>
          <cell r="I204">
            <v>0</v>
          </cell>
        </row>
        <row r="205">
          <cell r="A205">
            <v>43070</v>
          </cell>
          <cell r="C205" t="str">
            <v>L302H</v>
          </cell>
          <cell r="D205">
            <v>812</v>
          </cell>
          <cell r="E205">
            <v>85</v>
          </cell>
          <cell r="F205">
            <v>25</v>
          </cell>
          <cell r="G205">
            <v>23</v>
          </cell>
          <cell r="H205">
            <v>37</v>
          </cell>
          <cell r="I205">
            <v>0</v>
          </cell>
        </row>
        <row r="206">
          <cell r="A206">
            <v>43101</v>
          </cell>
          <cell r="C206" t="str">
            <v>L302H</v>
          </cell>
          <cell r="D206">
            <v>1031</v>
          </cell>
          <cell r="E206">
            <v>102</v>
          </cell>
          <cell r="F206">
            <v>37</v>
          </cell>
          <cell r="G206">
            <v>28</v>
          </cell>
          <cell r="H206">
            <v>37</v>
          </cell>
          <cell r="I206">
            <v>0</v>
          </cell>
        </row>
        <row r="207">
          <cell r="A207">
            <v>43132</v>
          </cell>
          <cell r="C207" t="str">
            <v>L302H</v>
          </cell>
          <cell r="D207">
            <v>896</v>
          </cell>
          <cell r="E207">
            <v>116</v>
          </cell>
          <cell r="F207">
            <v>29</v>
          </cell>
          <cell r="G207">
            <v>28</v>
          </cell>
          <cell r="H207">
            <v>55</v>
          </cell>
          <cell r="I207">
            <v>4</v>
          </cell>
        </row>
        <row r="208">
          <cell r="A208">
            <v>43160</v>
          </cell>
          <cell r="C208" t="str">
            <v>L302H</v>
          </cell>
          <cell r="D208">
            <v>993</v>
          </cell>
          <cell r="E208">
            <v>99</v>
          </cell>
          <cell r="F208">
            <v>28</v>
          </cell>
          <cell r="G208">
            <v>19</v>
          </cell>
          <cell r="H208">
            <v>46</v>
          </cell>
          <cell r="I208">
            <v>6</v>
          </cell>
        </row>
        <row r="209">
          <cell r="A209">
            <v>43191</v>
          </cell>
          <cell r="C209" t="str">
            <v>L302H</v>
          </cell>
          <cell r="D209">
            <v>966</v>
          </cell>
          <cell r="E209">
            <v>105</v>
          </cell>
          <cell r="F209">
            <v>32</v>
          </cell>
          <cell r="G209">
            <v>10</v>
          </cell>
          <cell r="H209">
            <v>54</v>
          </cell>
          <cell r="I209">
            <v>9</v>
          </cell>
        </row>
        <row r="210">
          <cell r="A210">
            <v>43221</v>
          </cell>
          <cell r="C210" t="str">
            <v>L302H</v>
          </cell>
          <cell r="D210">
            <v>1024</v>
          </cell>
          <cell r="E210">
            <v>88</v>
          </cell>
          <cell r="F210">
            <v>13</v>
          </cell>
          <cell r="G210">
            <v>27</v>
          </cell>
          <cell r="H210">
            <v>37</v>
          </cell>
          <cell r="I210">
            <v>11</v>
          </cell>
        </row>
        <row r="211">
          <cell r="A211">
            <v>43252</v>
          </cell>
          <cell r="C211" t="str">
            <v>L302H</v>
          </cell>
          <cell r="D211">
            <v>900</v>
          </cell>
          <cell r="E211">
            <v>89</v>
          </cell>
          <cell r="F211">
            <v>22</v>
          </cell>
          <cell r="G211">
            <v>30</v>
          </cell>
          <cell r="H211">
            <v>32</v>
          </cell>
          <cell r="I211">
            <v>5</v>
          </cell>
        </row>
        <row r="212">
          <cell r="A212">
            <v>42979</v>
          </cell>
          <cell r="C212" t="str">
            <v>L308H</v>
          </cell>
          <cell r="D212">
            <v>886</v>
          </cell>
          <cell r="E212">
            <v>81</v>
          </cell>
          <cell r="F212">
            <v>36</v>
          </cell>
          <cell r="G212">
            <v>18</v>
          </cell>
          <cell r="H212">
            <v>27</v>
          </cell>
          <cell r="I212">
            <v>0</v>
          </cell>
        </row>
        <row r="213">
          <cell r="A213">
            <v>43009</v>
          </cell>
          <cell r="C213" t="str">
            <v>L308H</v>
          </cell>
          <cell r="D213">
            <v>914</v>
          </cell>
          <cell r="E213">
            <v>80</v>
          </cell>
          <cell r="F213">
            <v>38</v>
          </cell>
          <cell r="G213">
            <v>9</v>
          </cell>
          <cell r="H213">
            <v>33</v>
          </cell>
          <cell r="I213">
            <v>0</v>
          </cell>
        </row>
        <row r="214">
          <cell r="A214">
            <v>43040</v>
          </cell>
          <cell r="C214" t="str">
            <v>L308H</v>
          </cell>
          <cell r="D214">
            <v>965</v>
          </cell>
          <cell r="E214">
            <v>99</v>
          </cell>
          <cell r="F214">
            <v>39</v>
          </cell>
          <cell r="G214">
            <v>15</v>
          </cell>
          <cell r="H214">
            <v>45</v>
          </cell>
          <cell r="I214">
            <v>0</v>
          </cell>
        </row>
        <row r="215">
          <cell r="A215">
            <v>43070</v>
          </cell>
          <cell r="C215" t="str">
            <v>L308H</v>
          </cell>
          <cell r="D215">
            <v>705</v>
          </cell>
          <cell r="E215">
            <v>100</v>
          </cell>
          <cell r="F215">
            <v>29</v>
          </cell>
          <cell r="G215">
            <v>34</v>
          </cell>
          <cell r="H215">
            <v>37</v>
          </cell>
          <cell r="I215">
            <v>0</v>
          </cell>
        </row>
        <row r="216">
          <cell r="A216">
            <v>43101</v>
          </cell>
          <cell r="C216" t="str">
            <v>L308H</v>
          </cell>
          <cell r="D216">
            <v>796</v>
          </cell>
          <cell r="E216">
            <v>92</v>
          </cell>
          <cell r="F216">
            <v>29</v>
          </cell>
          <cell r="G216">
            <v>20</v>
          </cell>
          <cell r="H216">
            <v>43</v>
          </cell>
          <cell r="I216">
            <v>0</v>
          </cell>
        </row>
        <row r="217">
          <cell r="A217">
            <v>43132</v>
          </cell>
          <cell r="C217" t="str">
            <v>L308H</v>
          </cell>
          <cell r="D217">
            <v>777</v>
          </cell>
          <cell r="E217">
            <v>82</v>
          </cell>
          <cell r="F217">
            <v>32</v>
          </cell>
          <cell r="G217">
            <v>28</v>
          </cell>
          <cell r="H217">
            <v>21</v>
          </cell>
          <cell r="I217">
            <v>1</v>
          </cell>
        </row>
        <row r="218">
          <cell r="A218">
            <v>43160</v>
          </cell>
          <cell r="C218" t="str">
            <v>L308H</v>
          </cell>
          <cell r="D218">
            <v>792</v>
          </cell>
          <cell r="E218">
            <v>110</v>
          </cell>
          <cell r="F218">
            <v>39</v>
          </cell>
          <cell r="G218">
            <v>35</v>
          </cell>
          <cell r="H218">
            <v>28</v>
          </cell>
          <cell r="I218">
            <v>8</v>
          </cell>
        </row>
        <row r="219">
          <cell r="A219">
            <v>43191</v>
          </cell>
          <cell r="C219" t="str">
            <v>L308H</v>
          </cell>
          <cell r="D219">
            <v>751</v>
          </cell>
          <cell r="E219">
            <v>69</v>
          </cell>
          <cell r="F219">
            <v>23</v>
          </cell>
          <cell r="G219">
            <v>19</v>
          </cell>
          <cell r="H219">
            <v>24</v>
          </cell>
          <cell r="I219">
            <v>3</v>
          </cell>
        </row>
        <row r="220">
          <cell r="A220">
            <v>43221</v>
          </cell>
          <cell r="C220" t="str">
            <v>L308H</v>
          </cell>
          <cell r="D220">
            <v>867</v>
          </cell>
          <cell r="E220">
            <v>75</v>
          </cell>
          <cell r="F220">
            <v>26</v>
          </cell>
          <cell r="G220">
            <v>10</v>
          </cell>
          <cell r="H220">
            <v>37</v>
          </cell>
          <cell r="I220">
            <v>2</v>
          </cell>
        </row>
        <row r="221">
          <cell r="A221">
            <v>43252</v>
          </cell>
          <cell r="C221" t="str">
            <v>L308H</v>
          </cell>
          <cell r="D221">
            <v>634</v>
          </cell>
          <cell r="E221">
            <v>48</v>
          </cell>
          <cell r="F221">
            <v>17</v>
          </cell>
          <cell r="G221">
            <v>6</v>
          </cell>
          <cell r="H221">
            <v>23</v>
          </cell>
          <cell r="I221">
            <v>2</v>
          </cell>
        </row>
        <row r="222">
          <cell r="A222">
            <v>42979</v>
          </cell>
          <cell r="C222" t="str">
            <v>N101H</v>
          </cell>
          <cell r="D222">
            <v>1497</v>
          </cell>
          <cell r="E222">
            <v>190</v>
          </cell>
          <cell r="F222">
            <v>62</v>
          </cell>
          <cell r="G222">
            <v>79</v>
          </cell>
          <cell r="H222">
            <v>38</v>
          </cell>
          <cell r="I222">
            <v>11</v>
          </cell>
        </row>
        <row r="223">
          <cell r="A223">
            <v>43009</v>
          </cell>
          <cell r="C223" t="str">
            <v>N101H</v>
          </cell>
          <cell r="D223">
            <v>1546</v>
          </cell>
          <cell r="E223">
            <v>186</v>
          </cell>
          <cell r="F223">
            <v>53</v>
          </cell>
          <cell r="G223">
            <v>57</v>
          </cell>
          <cell r="H223">
            <v>66</v>
          </cell>
          <cell r="I223">
            <v>10</v>
          </cell>
        </row>
        <row r="224">
          <cell r="A224">
            <v>43040</v>
          </cell>
          <cell r="C224" t="str">
            <v>N101H</v>
          </cell>
          <cell r="D224">
            <v>1623</v>
          </cell>
          <cell r="E224">
            <v>225</v>
          </cell>
          <cell r="F224">
            <v>65</v>
          </cell>
          <cell r="G224">
            <v>95</v>
          </cell>
          <cell r="H224">
            <v>52</v>
          </cell>
          <cell r="I224">
            <v>13</v>
          </cell>
        </row>
        <row r="225">
          <cell r="A225">
            <v>43070</v>
          </cell>
          <cell r="C225" t="str">
            <v>N101H</v>
          </cell>
          <cell r="D225">
            <v>1389</v>
          </cell>
          <cell r="E225">
            <v>215</v>
          </cell>
          <cell r="F225">
            <v>55</v>
          </cell>
          <cell r="G225">
            <v>83</v>
          </cell>
          <cell r="H225">
            <v>59</v>
          </cell>
          <cell r="I225">
            <v>18</v>
          </cell>
        </row>
        <row r="226">
          <cell r="A226">
            <v>43101</v>
          </cell>
          <cell r="C226" t="str">
            <v>N101H</v>
          </cell>
          <cell r="D226">
            <v>1310</v>
          </cell>
          <cell r="E226">
            <v>157</v>
          </cell>
          <cell r="F226">
            <v>72</v>
          </cell>
          <cell r="G226">
            <v>41</v>
          </cell>
          <cell r="H226">
            <v>38</v>
          </cell>
          <cell r="I226">
            <v>6</v>
          </cell>
        </row>
        <row r="227">
          <cell r="A227">
            <v>43132</v>
          </cell>
          <cell r="C227" t="str">
            <v>N101H</v>
          </cell>
          <cell r="D227">
            <v>1322</v>
          </cell>
          <cell r="E227">
            <v>135</v>
          </cell>
          <cell r="F227">
            <v>38</v>
          </cell>
          <cell r="G227">
            <v>40</v>
          </cell>
          <cell r="H227">
            <v>47</v>
          </cell>
          <cell r="I227">
            <v>10</v>
          </cell>
        </row>
        <row r="228">
          <cell r="A228">
            <v>43160</v>
          </cell>
          <cell r="C228" t="str">
            <v>N101H</v>
          </cell>
          <cell r="D228">
            <v>1591</v>
          </cell>
          <cell r="E228">
            <v>225</v>
          </cell>
          <cell r="F228">
            <v>80</v>
          </cell>
          <cell r="G228">
            <v>67</v>
          </cell>
          <cell r="H228">
            <v>60</v>
          </cell>
          <cell r="I228">
            <v>18</v>
          </cell>
        </row>
        <row r="229">
          <cell r="A229">
            <v>43191</v>
          </cell>
          <cell r="C229" t="str">
            <v>N101H</v>
          </cell>
          <cell r="D229">
            <v>1365</v>
          </cell>
          <cell r="E229">
            <v>146</v>
          </cell>
          <cell r="F229">
            <v>57</v>
          </cell>
          <cell r="G229">
            <v>24</v>
          </cell>
          <cell r="H229">
            <v>59</v>
          </cell>
          <cell r="I229">
            <v>6</v>
          </cell>
        </row>
        <row r="230">
          <cell r="A230">
            <v>43221</v>
          </cell>
          <cell r="C230" t="str">
            <v>N101H</v>
          </cell>
          <cell r="D230">
            <v>1590</v>
          </cell>
          <cell r="E230">
            <v>181</v>
          </cell>
          <cell r="F230">
            <v>73</v>
          </cell>
          <cell r="G230">
            <v>54</v>
          </cell>
          <cell r="H230">
            <v>49</v>
          </cell>
          <cell r="I230">
            <v>5</v>
          </cell>
        </row>
        <row r="231">
          <cell r="A231">
            <v>43252</v>
          </cell>
          <cell r="C231" t="str">
            <v>N101H</v>
          </cell>
          <cell r="D231">
            <v>1588</v>
          </cell>
          <cell r="E231">
            <v>175</v>
          </cell>
          <cell r="F231">
            <v>73</v>
          </cell>
          <cell r="G231">
            <v>44</v>
          </cell>
          <cell r="H231">
            <v>54</v>
          </cell>
          <cell r="I231">
            <v>4</v>
          </cell>
        </row>
        <row r="232">
          <cell r="A232">
            <v>42979</v>
          </cell>
          <cell r="C232" t="str">
            <v>N102H</v>
          </cell>
          <cell r="D232">
            <v>272</v>
          </cell>
          <cell r="E232">
            <v>29</v>
          </cell>
          <cell r="F232">
            <v>11</v>
          </cell>
          <cell r="G232">
            <v>8</v>
          </cell>
          <cell r="H232">
            <v>8</v>
          </cell>
          <cell r="I232">
            <v>2</v>
          </cell>
        </row>
        <row r="233">
          <cell r="A233">
            <v>43009</v>
          </cell>
          <cell r="C233" t="str">
            <v>N102H</v>
          </cell>
          <cell r="D233">
            <v>313</v>
          </cell>
          <cell r="E233">
            <v>22</v>
          </cell>
          <cell r="F233">
            <v>9</v>
          </cell>
          <cell r="G233">
            <v>4</v>
          </cell>
          <cell r="H233">
            <v>8</v>
          </cell>
          <cell r="I233">
            <v>1</v>
          </cell>
        </row>
        <row r="234">
          <cell r="A234">
            <v>43040</v>
          </cell>
          <cell r="C234" t="str">
            <v>N102H</v>
          </cell>
          <cell r="D234">
            <v>350</v>
          </cell>
          <cell r="E234">
            <v>15</v>
          </cell>
          <cell r="F234">
            <v>7</v>
          </cell>
          <cell r="G234">
            <v>5</v>
          </cell>
          <cell r="H234">
            <v>3</v>
          </cell>
          <cell r="I234">
            <v>0</v>
          </cell>
        </row>
        <row r="235">
          <cell r="A235">
            <v>43070</v>
          </cell>
          <cell r="C235" t="str">
            <v>N102H</v>
          </cell>
          <cell r="D235">
            <v>254</v>
          </cell>
          <cell r="E235">
            <v>19</v>
          </cell>
          <cell r="F235">
            <v>1</v>
          </cell>
          <cell r="G235">
            <v>10</v>
          </cell>
          <cell r="H235">
            <v>8</v>
          </cell>
          <cell r="I235">
            <v>0</v>
          </cell>
        </row>
        <row r="236">
          <cell r="A236">
            <v>43101</v>
          </cell>
          <cell r="C236" t="str">
            <v>N102H</v>
          </cell>
          <cell r="D236">
            <v>334</v>
          </cell>
          <cell r="E236">
            <v>40</v>
          </cell>
          <cell r="F236">
            <v>3</v>
          </cell>
          <cell r="G236">
            <v>27</v>
          </cell>
          <cell r="H236">
            <v>9</v>
          </cell>
          <cell r="I236">
            <v>1</v>
          </cell>
        </row>
        <row r="237">
          <cell r="A237">
            <v>43132</v>
          </cell>
          <cell r="C237" t="str">
            <v>N102H</v>
          </cell>
          <cell r="D237">
            <v>326</v>
          </cell>
          <cell r="E237">
            <v>23</v>
          </cell>
          <cell r="F237">
            <v>7</v>
          </cell>
          <cell r="G237">
            <v>7</v>
          </cell>
          <cell r="H237">
            <v>7</v>
          </cell>
          <cell r="I237">
            <v>2</v>
          </cell>
        </row>
        <row r="238">
          <cell r="A238">
            <v>43160</v>
          </cell>
          <cell r="C238" t="str">
            <v>N102H</v>
          </cell>
          <cell r="D238">
            <v>291</v>
          </cell>
          <cell r="E238">
            <v>22</v>
          </cell>
          <cell r="F238">
            <v>5</v>
          </cell>
          <cell r="G238">
            <v>5</v>
          </cell>
          <cell r="H238">
            <v>12</v>
          </cell>
          <cell r="I238">
            <v>0</v>
          </cell>
        </row>
        <row r="239">
          <cell r="A239">
            <v>43191</v>
          </cell>
          <cell r="C239" t="str">
            <v>N102H</v>
          </cell>
          <cell r="D239">
            <v>312</v>
          </cell>
          <cell r="E239">
            <v>17</v>
          </cell>
          <cell r="F239">
            <v>4</v>
          </cell>
          <cell r="G239">
            <v>4</v>
          </cell>
          <cell r="H239">
            <v>9</v>
          </cell>
          <cell r="I239">
            <v>0</v>
          </cell>
        </row>
        <row r="240">
          <cell r="A240">
            <v>43221</v>
          </cell>
          <cell r="C240" t="str">
            <v>N102H</v>
          </cell>
          <cell r="D240">
            <v>364</v>
          </cell>
          <cell r="E240">
            <v>21</v>
          </cell>
          <cell r="F240">
            <v>6</v>
          </cell>
          <cell r="G240">
            <v>6</v>
          </cell>
          <cell r="H240">
            <v>9</v>
          </cell>
          <cell r="I240">
            <v>0</v>
          </cell>
        </row>
        <row r="241">
          <cell r="A241">
            <v>43252</v>
          </cell>
          <cell r="C241" t="str">
            <v>N102H</v>
          </cell>
          <cell r="D241">
            <v>335</v>
          </cell>
          <cell r="E241">
            <v>13</v>
          </cell>
          <cell r="F241">
            <v>3</v>
          </cell>
          <cell r="G241">
            <v>0</v>
          </cell>
          <cell r="H241">
            <v>10</v>
          </cell>
          <cell r="I241">
            <v>0</v>
          </cell>
        </row>
        <row r="242">
          <cell r="A242">
            <v>42979</v>
          </cell>
          <cell r="C242" t="str">
            <v>N121H</v>
          </cell>
          <cell r="D242">
            <v>229</v>
          </cell>
          <cell r="E242">
            <v>13</v>
          </cell>
          <cell r="F242">
            <v>6</v>
          </cell>
          <cell r="G242">
            <v>0</v>
          </cell>
          <cell r="H242">
            <v>4</v>
          </cell>
          <cell r="I242">
            <v>3</v>
          </cell>
        </row>
        <row r="243">
          <cell r="A243">
            <v>43009</v>
          </cell>
          <cell r="C243" t="str">
            <v>N121H</v>
          </cell>
          <cell r="D243">
            <v>256</v>
          </cell>
          <cell r="E243">
            <v>19</v>
          </cell>
          <cell r="F243">
            <v>3</v>
          </cell>
          <cell r="G243">
            <v>2</v>
          </cell>
          <cell r="H243">
            <v>13</v>
          </cell>
          <cell r="I243">
            <v>1</v>
          </cell>
        </row>
        <row r="244">
          <cell r="A244">
            <v>43040</v>
          </cell>
          <cell r="C244" t="str">
            <v>N121H</v>
          </cell>
          <cell r="D244">
            <v>273</v>
          </cell>
          <cell r="E244">
            <v>21</v>
          </cell>
          <cell r="F244">
            <v>10</v>
          </cell>
          <cell r="G244">
            <v>3</v>
          </cell>
          <cell r="H244">
            <v>7</v>
          </cell>
          <cell r="I244">
            <v>1</v>
          </cell>
        </row>
        <row r="245">
          <cell r="A245">
            <v>43070</v>
          </cell>
          <cell r="C245" t="str">
            <v>N121H</v>
          </cell>
          <cell r="D245">
            <v>216</v>
          </cell>
          <cell r="E245">
            <v>14</v>
          </cell>
          <cell r="F245">
            <v>2</v>
          </cell>
          <cell r="G245">
            <v>2</v>
          </cell>
          <cell r="H245">
            <v>10</v>
          </cell>
          <cell r="I245">
            <v>0</v>
          </cell>
        </row>
        <row r="246">
          <cell r="A246">
            <v>43101</v>
          </cell>
          <cell r="C246" t="str">
            <v>N121H</v>
          </cell>
          <cell r="D246">
            <v>290</v>
          </cell>
          <cell r="E246">
            <v>26</v>
          </cell>
          <cell r="F246">
            <v>5</v>
          </cell>
          <cell r="G246">
            <v>5</v>
          </cell>
          <cell r="H246">
            <v>16</v>
          </cell>
          <cell r="I246">
            <v>0</v>
          </cell>
        </row>
        <row r="247">
          <cell r="A247">
            <v>43132</v>
          </cell>
          <cell r="C247" t="str">
            <v>N121H</v>
          </cell>
          <cell r="D247">
            <v>271</v>
          </cell>
          <cell r="E247">
            <v>22</v>
          </cell>
          <cell r="F247">
            <v>6</v>
          </cell>
          <cell r="G247">
            <v>0</v>
          </cell>
          <cell r="H247">
            <v>16</v>
          </cell>
          <cell r="I247">
            <v>0</v>
          </cell>
        </row>
        <row r="248">
          <cell r="A248">
            <v>43160</v>
          </cell>
          <cell r="C248" t="str">
            <v>N121H</v>
          </cell>
          <cell r="D248">
            <v>299</v>
          </cell>
          <cell r="E248">
            <v>29</v>
          </cell>
          <cell r="F248">
            <v>4</v>
          </cell>
          <cell r="G248">
            <v>5</v>
          </cell>
          <cell r="H248">
            <v>17</v>
          </cell>
          <cell r="I248">
            <v>3</v>
          </cell>
        </row>
        <row r="249">
          <cell r="A249">
            <v>43191</v>
          </cell>
          <cell r="C249" t="str">
            <v>N121H</v>
          </cell>
          <cell r="D249">
            <v>269</v>
          </cell>
          <cell r="E249">
            <v>20</v>
          </cell>
          <cell r="F249">
            <v>5</v>
          </cell>
          <cell r="G249">
            <v>1</v>
          </cell>
          <cell r="H249">
            <v>14</v>
          </cell>
          <cell r="I249">
            <v>0</v>
          </cell>
        </row>
        <row r="250">
          <cell r="A250">
            <v>43221</v>
          </cell>
          <cell r="C250" t="str">
            <v>N121H</v>
          </cell>
          <cell r="D250">
            <v>261</v>
          </cell>
          <cell r="E250">
            <v>14</v>
          </cell>
          <cell r="F250">
            <v>4</v>
          </cell>
          <cell r="G250">
            <v>2</v>
          </cell>
          <cell r="H250">
            <v>6</v>
          </cell>
          <cell r="I250">
            <v>2</v>
          </cell>
        </row>
        <row r="251">
          <cell r="A251">
            <v>43252</v>
          </cell>
          <cell r="C251" t="str">
            <v>N121H</v>
          </cell>
          <cell r="D251">
            <v>256</v>
          </cell>
          <cell r="E251">
            <v>17</v>
          </cell>
          <cell r="F251">
            <v>4</v>
          </cell>
          <cell r="G251">
            <v>3</v>
          </cell>
          <cell r="H251">
            <v>9</v>
          </cell>
          <cell r="I251">
            <v>1</v>
          </cell>
        </row>
        <row r="252">
          <cell r="A252">
            <v>42979</v>
          </cell>
          <cell r="C252" t="str">
            <v>N161H</v>
          </cell>
          <cell r="D252">
            <v>20</v>
          </cell>
          <cell r="E252">
            <v>0</v>
          </cell>
          <cell r="F252">
            <v>0</v>
          </cell>
          <cell r="G252">
            <v>0</v>
          </cell>
          <cell r="H252">
            <v>0</v>
          </cell>
          <cell r="I252">
            <v>0</v>
          </cell>
        </row>
        <row r="253">
          <cell r="A253">
            <v>43009</v>
          </cell>
          <cell r="C253" t="str">
            <v>N161H</v>
          </cell>
          <cell r="D253">
            <v>17</v>
          </cell>
          <cell r="E253">
            <v>0</v>
          </cell>
          <cell r="F253">
            <v>0</v>
          </cell>
          <cell r="G253">
            <v>0</v>
          </cell>
          <cell r="H253">
            <v>0</v>
          </cell>
          <cell r="I253">
            <v>0</v>
          </cell>
        </row>
        <row r="254">
          <cell r="A254">
            <v>43040</v>
          </cell>
          <cell r="C254" t="str">
            <v>N161H</v>
          </cell>
          <cell r="D254">
            <v>22</v>
          </cell>
          <cell r="E254">
            <v>0</v>
          </cell>
          <cell r="F254">
            <v>0</v>
          </cell>
          <cell r="G254">
            <v>0</v>
          </cell>
          <cell r="H254">
            <v>0</v>
          </cell>
          <cell r="I254">
            <v>0</v>
          </cell>
        </row>
        <row r="255">
          <cell r="A255">
            <v>43070</v>
          </cell>
          <cell r="C255" t="str">
            <v>N161H</v>
          </cell>
          <cell r="D255">
            <v>16</v>
          </cell>
          <cell r="E255">
            <v>1</v>
          </cell>
          <cell r="F255">
            <v>0</v>
          </cell>
          <cell r="G255">
            <v>0</v>
          </cell>
          <cell r="H255">
            <v>1</v>
          </cell>
          <cell r="I255">
            <v>0</v>
          </cell>
        </row>
        <row r="256">
          <cell r="A256">
            <v>43101</v>
          </cell>
          <cell r="C256" t="str">
            <v>N161H</v>
          </cell>
          <cell r="D256">
            <v>13</v>
          </cell>
          <cell r="E256">
            <v>0</v>
          </cell>
          <cell r="F256">
            <v>0</v>
          </cell>
          <cell r="G256">
            <v>0</v>
          </cell>
          <cell r="H256">
            <v>0</v>
          </cell>
          <cell r="I256">
            <v>0</v>
          </cell>
        </row>
        <row r="257">
          <cell r="A257">
            <v>43132</v>
          </cell>
          <cell r="C257" t="str">
            <v>N161H</v>
          </cell>
          <cell r="D257">
            <v>17</v>
          </cell>
          <cell r="E257">
            <v>2</v>
          </cell>
          <cell r="F257">
            <v>1</v>
          </cell>
          <cell r="G257">
            <v>0</v>
          </cell>
          <cell r="H257">
            <v>0</v>
          </cell>
          <cell r="I257">
            <v>1</v>
          </cell>
        </row>
        <row r="258">
          <cell r="A258">
            <v>43160</v>
          </cell>
          <cell r="C258" t="str">
            <v>N161H</v>
          </cell>
          <cell r="D258">
            <v>16</v>
          </cell>
          <cell r="E258">
            <v>0</v>
          </cell>
          <cell r="F258">
            <v>0</v>
          </cell>
          <cell r="G258">
            <v>0</v>
          </cell>
          <cell r="H258">
            <v>0</v>
          </cell>
          <cell r="I258">
            <v>0</v>
          </cell>
        </row>
        <row r="259">
          <cell r="A259">
            <v>43191</v>
          </cell>
          <cell r="C259" t="str">
            <v>N161H</v>
          </cell>
          <cell r="D259">
            <v>24</v>
          </cell>
          <cell r="E259">
            <v>1</v>
          </cell>
          <cell r="F259">
            <v>0</v>
          </cell>
          <cell r="G259">
            <v>0</v>
          </cell>
          <cell r="H259">
            <v>0</v>
          </cell>
          <cell r="I259">
            <v>1</v>
          </cell>
        </row>
        <row r="260">
          <cell r="A260">
            <v>43221</v>
          </cell>
          <cell r="C260" t="str">
            <v>N161H</v>
          </cell>
          <cell r="D260">
            <v>21</v>
          </cell>
          <cell r="E260">
            <v>0</v>
          </cell>
          <cell r="F260">
            <v>0</v>
          </cell>
          <cell r="G260">
            <v>0</v>
          </cell>
          <cell r="H260">
            <v>0</v>
          </cell>
          <cell r="I260">
            <v>0</v>
          </cell>
        </row>
        <row r="261">
          <cell r="A261">
            <v>43252</v>
          </cell>
          <cell r="C261" t="str">
            <v>N161H</v>
          </cell>
          <cell r="D261">
            <v>10</v>
          </cell>
          <cell r="E261">
            <v>0</v>
          </cell>
          <cell r="F261">
            <v>0</v>
          </cell>
          <cell r="G261">
            <v>0</v>
          </cell>
          <cell r="H261">
            <v>0</v>
          </cell>
          <cell r="I261">
            <v>0</v>
          </cell>
        </row>
        <row r="262">
          <cell r="A262">
            <v>42979</v>
          </cell>
          <cell r="C262" t="str">
            <v>N411H</v>
          </cell>
          <cell r="D262">
            <v>621</v>
          </cell>
          <cell r="E262">
            <v>62</v>
          </cell>
          <cell r="F262">
            <v>18</v>
          </cell>
          <cell r="G262">
            <v>19</v>
          </cell>
          <cell r="H262">
            <v>25</v>
          </cell>
          <cell r="I262">
            <v>0</v>
          </cell>
        </row>
        <row r="263">
          <cell r="A263">
            <v>43009</v>
          </cell>
          <cell r="C263" t="str">
            <v>N411H</v>
          </cell>
          <cell r="D263">
            <v>542</v>
          </cell>
          <cell r="E263">
            <v>44</v>
          </cell>
          <cell r="F263">
            <v>9</v>
          </cell>
          <cell r="G263">
            <v>15</v>
          </cell>
          <cell r="H263">
            <v>19</v>
          </cell>
          <cell r="I263">
            <v>1</v>
          </cell>
        </row>
        <row r="264">
          <cell r="A264">
            <v>43040</v>
          </cell>
          <cell r="C264" t="str">
            <v>N411H</v>
          </cell>
          <cell r="D264">
            <v>626</v>
          </cell>
          <cell r="E264">
            <v>54</v>
          </cell>
          <cell r="F264">
            <v>16</v>
          </cell>
          <cell r="G264">
            <v>14</v>
          </cell>
          <cell r="H264">
            <v>24</v>
          </cell>
          <cell r="I264">
            <v>0</v>
          </cell>
        </row>
        <row r="265">
          <cell r="A265">
            <v>43070</v>
          </cell>
          <cell r="C265" t="str">
            <v>N411H</v>
          </cell>
          <cell r="D265">
            <v>572</v>
          </cell>
          <cell r="E265">
            <v>45</v>
          </cell>
          <cell r="F265">
            <v>10</v>
          </cell>
          <cell r="G265">
            <v>8</v>
          </cell>
          <cell r="H265">
            <v>27</v>
          </cell>
          <cell r="I265">
            <v>0</v>
          </cell>
        </row>
        <row r="266">
          <cell r="A266">
            <v>43101</v>
          </cell>
          <cell r="C266" t="str">
            <v>N411H</v>
          </cell>
          <cell r="D266">
            <v>523</v>
          </cell>
          <cell r="E266">
            <v>37</v>
          </cell>
          <cell r="F266">
            <v>11</v>
          </cell>
          <cell r="G266">
            <v>3</v>
          </cell>
          <cell r="H266">
            <v>22</v>
          </cell>
          <cell r="I266">
            <v>1</v>
          </cell>
        </row>
        <row r="267">
          <cell r="A267">
            <v>43132</v>
          </cell>
          <cell r="C267" t="str">
            <v>N411H</v>
          </cell>
          <cell r="D267">
            <v>564</v>
          </cell>
          <cell r="E267">
            <v>42</v>
          </cell>
          <cell r="F267">
            <v>11</v>
          </cell>
          <cell r="G267">
            <v>2</v>
          </cell>
          <cell r="H267">
            <v>29</v>
          </cell>
          <cell r="I267">
            <v>0</v>
          </cell>
        </row>
        <row r="268">
          <cell r="A268">
            <v>43160</v>
          </cell>
          <cell r="C268" t="str">
            <v>N411H</v>
          </cell>
          <cell r="D268">
            <v>644</v>
          </cell>
          <cell r="E268">
            <v>60</v>
          </cell>
          <cell r="F268">
            <v>7</v>
          </cell>
          <cell r="G268">
            <v>16</v>
          </cell>
          <cell r="H268">
            <v>31</v>
          </cell>
          <cell r="I268">
            <v>6</v>
          </cell>
        </row>
        <row r="269">
          <cell r="A269">
            <v>43191</v>
          </cell>
          <cell r="C269" t="str">
            <v>N411H</v>
          </cell>
          <cell r="D269">
            <v>565</v>
          </cell>
          <cell r="E269">
            <v>89</v>
          </cell>
          <cell r="F269">
            <v>7</v>
          </cell>
          <cell r="G269">
            <v>67</v>
          </cell>
          <cell r="H269">
            <v>14</v>
          </cell>
          <cell r="I269">
            <v>1</v>
          </cell>
        </row>
        <row r="270">
          <cell r="A270">
            <v>43221</v>
          </cell>
          <cell r="C270" t="str">
            <v>N411H</v>
          </cell>
          <cell r="D270">
            <v>748</v>
          </cell>
          <cell r="E270">
            <v>52</v>
          </cell>
          <cell r="F270">
            <v>19</v>
          </cell>
          <cell r="G270">
            <v>7</v>
          </cell>
          <cell r="H270">
            <v>26</v>
          </cell>
          <cell r="I270">
            <v>0</v>
          </cell>
        </row>
        <row r="271">
          <cell r="A271">
            <v>43252</v>
          </cell>
          <cell r="C271" t="str">
            <v>N411H</v>
          </cell>
          <cell r="D271">
            <v>648</v>
          </cell>
          <cell r="E271">
            <v>47</v>
          </cell>
          <cell r="F271">
            <v>14</v>
          </cell>
          <cell r="G271">
            <v>6</v>
          </cell>
          <cell r="H271">
            <v>26</v>
          </cell>
          <cell r="I271">
            <v>1</v>
          </cell>
        </row>
        <row r="272">
          <cell r="A272">
            <v>43160</v>
          </cell>
          <cell r="C272" t="str">
            <v>r101h</v>
          </cell>
          <cell r="D272">
            <v>286</v>
          </cell>
          <cell r="E272">
            <v>16</v>
          </cell>
          <cell r="F272">
            <v>1</v>
          </cell>
          <cell r="G272">
            <v>2</v>
          </cell>
          <cell r="H272">
            <v>10</v>
          </cell>
          <cell r="I272">
            <v>3</v>
          </cell>
        </row>
        <row r="273">
          <cell r="A273">
            <v>43191</v>
          </cell>
          <cell r="C273" t="str">
            <v>r101h</v>
          </cell>
          <cell r="D273">
            <v>215</v>
          </cell>
          <cell r="E273">
            <v>9</v>
          </cell>
          <cell r="F273">
            <v>3</v>
          </cell>
          <cell r="G273">
            <v>0</v>
          </cell>
          <cell r="H273">
            <v>6</v>
          </cell>
          <cell r="I273">
            <v>0</v>
          </cell>
        </row>
        <row r="274">
          <cell r="A274">
            <v>42979</v>
          </cell>
          <cell r="C274" t="str">
            <v>R101H</v>
          </cell>
          <cell r="D274">
            <v>162</v>
          </cell>
          <cell r="E274">
            <v>7</v>
          </cell>
          <cell r="F274">
            <v>1</v>
          </cell>
          <cell r="G274">
            <v>0</v>
          </cell>
          <cell r="H274">
            <v>4</v>
          </cell>
          <cell r="I274">
            <v>2</v>
          </cell>
        </row>
        <row r="275">
          <cell r="A275">
            <v>43009</v>
          </cell>
          <cell r="C275" t="str">
            <v>R101H</v>
          </cell>
          <cell r="D275">
            <v>219</v>
          </cell>
          <cell r="E275">
            <v>22</v>
          </cell>
          <cell r="F275">
            <v>9</v>
          </cell>
          <cell r="G275">
            <v>1</v>
          </cell>
          <cell r="H275">
            <v>11</v>
          </cell>
          <cell r="I275">
            <v>1</v>
          </cell>
        </row>
        <row r="276">
          <cell r="A276">
            <v>43040</v>
          </cell>
          <cell r="C276" t="str">
            <v>R101H</v>
          </cell>
          <cell r="D276">
            <v>253</v>
          </cell>
          <cell r="E276">
            <v>18</v>
          </cell>
          <cell r="F276">
            <v>2</v>
          </cell>
          <cell r="G276">
            <v>3</v>
          </cell>
          <cell r="H276">
            <v>12</v>
          </cell>
          <cell r="I276">
            <v>1</v>
          </cell>
        </row>
        <row r="277">
          <cell r="A277">
            <v>43070</v>
          </cell>
          <cell r="C277" t="str">
            <v>R101H</v>
          </cell>
          <cell r="D277">
            <v>209</v>
          </cell>
          <cell r="E277">
            <v>6</v>
          </cell>
          <cell r="F277">
            <v>0</v>
          </cell>
          <cell r="G277">
            <v>0</v>
          </cell>
          <cell r="H277">
            <v>4</v>
          </cell>
          <cell r="I277">
            <v>2</v>
          </cell>
        </row>
        <row r="278">
          <cell r="A278">
            <v>43101</v>
          </cell>
          <cell r="C278" t="str">
            <v>R101H</v>
          </cell>
          <cell r="D278">
            <v>227</v>
          </cell>
          <cell r="E278">
            <v>12</v>
          </cell>
          <cell r="F278">
            <v>3</v>
          </cell>
          <cell r="G278">
            <v>1</v>
          </cell>
          <cell r="H278">
            <v>5</v>
          </cell>
          <cell r="I278">
            <v>3</v>
          </cell>
        </row>
        <row r="279">
          <cell r="A279">
            <v>43132</v>
          </cell>
          <cell r="C279" t="str">
            <v>R101H</v>
          </cell>
          <cell r="D279">
            <v>204</v>
          </cell>
          <cell r="E279">
            <v>12</v>
          </cell>
          <cell r="F279">
            <v>4</v>
          </cell>
          <cell r="G279">
            <v>0</v>
          </cell>
          <cell r="H279">
            <v>7</v>
          </cell>
          <cell r="I279">
            <v>1</v>
          </cell>
        </row>
        <row r="280">
          <cell r="A280">
            <v>43221</v>
          </cell>
          <cell r="C280" t="str">
            <v>R101H</v>
          </cell>
          <cell r="D280">
            <v>231</v>
          </cell>
          <cell r="E280">
            <v>8</v>
          </cell>
          <cell r="F280">
            <v>3</v>
          </cell>
          <cell r="G280">
            <v>2</v>
          </cell>
          <cell r="H280">
            <v>3</v>
          </cell>
          <cell r="I280">
            <v>0</v>
          </cell>
        </row>
        <row r="281">
          <cell r="A281">
            <v>43252</v>
          </cell>
          <cell r="C281" t="str">
            <v>R101H</v>
          </cell>
          <cell r="D281">
            <v>215</v>
          </cell>
          <cell r="E281">
            <v>11</v>
          </cell>
          <cell r="F281">
            <v>1</v>
          </cell>
          <cell r="G281">
            <v>2</v>
          </cell>
          <cell r="H281">
            <v>5</v>
          </cell>
          <cell r="I281">
            <v>3</v>
          </cell>
        </row>
        <row r="282">
          <cell r="A282">
            <v>42979</v>
          </cell>
          <cell r="C282" t="str">
            <v>S113H</v>
          </cell>
          <cell r="D282">
            <v>111</v>
          </cell>
          <cell r="E282">
            <v>14</v>
          </cell>
          <cell r="F282">
            <v>6</v>
          </cell>
          <cell r="G282">
            <v>0</v>
          </cell>
          <cell r="H282">
            <v>8</v>
          </cell>
          <cell r="I282">
            <v>0</v>
          </cell>
        </row>
        <row r="283">
          <cell r="A283">
            <v>43009</v>
          </cell>
          <cell r="C283" t="str">
            <v>S113H</v>
          </cell>
          <cell r="D283">
            <v>59</v>
          </cell>
          <cell r="E283">
            <v>11</v>
          </cell>
          <cell r="F283">
            <v>4</v>
          </cell>
          <cell r="G283">
            <v>0</v>
          </cell>
          <cell r="H283">
            <v>7</v>
          </cell>
          <cell r="I283">
            <v>0</v>
          </cell>
        </row>
        <row r="284">
          <cell r="A284">
            <v>43040</v>
          </cell>
          <cell r="C284" t="str">
            <v>S113H</v>
          </cell>
          <cell r="D284">
            <v>107</v>
          </cell>
          <cell r="E284">
            <v>8</v>
          </cell>
          <cell r="F284">
            <v>1</v>
          </cell>
          <cell r="G284">
            <v>1</v>
          </cell>
          <cell r="H284">
            <v>6</v>
          </cell>
          <cell r="I284">
            <v>0</v>
          </cell>
        </row>
        <row r="285">
          <cell r="A285">
            <v>43070</v>
          </cell>
          <cell r="C285" t="str">
            <v>S113H</v>
          </cell>
          <cell r="D285">
            <v>88</v>
          </cell>
          <cell r="E285">
            <v>20</v>
          </cell>
          <cell r="F285">
            <v>4</v>
          </cell>
          <cell r="G285">
            <v>7</v>
          </cell>
          <cell r="H285">
            <v>9</v>
          </cell>
          <cell r="I285">
            <v>0</v>
          </cell>
        </row>
        <row r="286">
          <cell r="A286">
            <v>43101</v>
          </cell>
          <cell r="C286" t="str">
            <v>S113H</v>
          </cell>
          <cell r="D286">
            <v>102</v>
          </cell>
          <cell r="E286">
            <v>6</v>
          </cell>
          <cell r="F286">
            <v>2</v>
          </cell>
          <cell r="G286">
            <v>0</v>
          </cell>
          <cell r="H286">
            <v>4</v>
          </cell>
          <cell r="I286">
            <v>0</v>
          </cell>
        </row>
        <row r="287">
          <cell r="A287">
            <v>43132</v>
          </cell>
          <cell r="C287" t="str">
            <v>S113H</v>
          </cell>
          <cell r="D287">
            <v>76</v>
          </cell>
          <cell r="E287">
            <v>8</v>
          </cell>
          <cell r="F287">
            <v>6</v>
          </cell>
          <cell r="G287">
            <v>0</v>
          </cell>
          <cell r="H287">
            <v>2</v>
          </cell>
          <cell r="I287">
            <v>0</v>
          </cell>
        </row>
        <row r="288">
          <cell r="A288">
            <v>43160</v>
          </cell>
          <cell r="C288" t="str">
            <v>S113H</v>
          </cell>
          <cell r="D288">
            <v>81</v>
          </cell>
          <cell r="E288">
            <v>12</v>
          </cell>
          <cell r="F288">
            <v>1</v>
          </cell>
          <cell r="G288">
            <v>0</v>
          </cell>
          <cell r="H288">
            <v>4</v>
          </cell>
          <cell r="I288">
            <v>7</v>
          </cell>
        </row>
        <row r="289">
          <cell r="A289">
            <v>43191</v>
          </cell>
          <cell r="C289" t="str">
            <v>S113H</v>
          </cell>
          <cell r="D289">
            <v>79</v>
          </cell>
          <cell r="E289">
            <v>5</v>
          </cell>
          <cell r="F289">
            <v>0</v>
          </cell>
          <cell r="G289">
            <v>0</v>
          </cell>
          <cell r="H289">
            <v>5</v>
          </cell>
          <cell r="I289">
            <v>0</v>
          </cell>
        </row>
        <row r="290">
          <cell r="A290">
            <v>43221</v>
          </cell>
          <cell r="C290" t="str">
            <v>S113H</v>
          </cell>
          <cell r="D290">
            <v>85</v>
          </cell>
          <cell r="E290">
            <v>11</v>
          </cell>
          <cell r="F290">
            <v>4</v>
          </cell>
          <cell r="G290">
            <v>0</v>
          </cell>
          <cell r="H290">
            <v>7</v>
          </cell>
          <cell r="I290">
            <v>0</v>
          </cell>
        </row>
        <row r="291">
          <cell r="A291">
            <v>43252</v>
          </cell>
          <cell r="C291" t="str">
            <v>S113H</v>
          </cell>
          <cell r="D291">
            <v>97</v>
          </cell>
          <cell r="E291">
            <v>8</v>
          </cell>
          <cell r="F291">
            <v>0</v>
          </cell>
          <cell r="G291">
            <v>4</v>
          </cell>
          <cell r="H291">
            <v>4</v>
          </cell>
          <cell r="I291">
            <v>0</v>
          </cell>
        </row>
        <row r="292">
          <cell r="A292">
            <v>42979</v>
          </cell>
          <cell r="C292" t="str">
            <v>S116H</v>
          </cell>
          <cell r="D292">
            <v>1297</v>
          </cell>
          <cell r="E292">
            <v>180</v>
          </cell>
          <cell r="F292">
            <v>53</v>
          </cell>
          <cell r="G292">
            <v>20</v>
          </cell>
          <cell r="H292">
            <v>87</v>
          </cell>
          <cell r="I292">
            <v>20</v>
          </cell>
        </row>
        <row r="293">
          <cell r="A293">
            <v>43009</v>
          </cell>
          <cell r="C293" t="str">
            <v>S116H</v>
          </cell>
          <cell r="D293">
            <v>1415</v>
          </cell>
          <cell r="E293">
            <v>119</v>
          </cell>
          <cell r="F293">
            <v>38</v>
          </cell>
          <cell r="G293">
            <v>16</v>
          </cell>
          <cell r="H293">
            <v>59</v>
          </cell>
          <cell r="I293">
            <v>6</v>
          </cell>
        </row>
        <row r="294">
          <cell r="A294">
            <v>43040</v>
          </cell>
          <cell r="C294" t="str">
            <v>S116H</v>
          </cell>
          <cell r="D294">
            <v>1445</v>
          </cell>
          <cell r="E294">
            <v>123</v>
          </cell>
          <cell r="F294">
            <v>40</v>
          </cell>
          <cell r="G294">
            <v>8</v>
          </cell>
          <cell r="H294">
            <v>63</v>
          </cell>
          <cell r="I294">
            <v>12</v>
          </cell>
        </row>
        <row r="295">
          <cell r="A295">
            <v>43070</v>
          </cell>
          <cell r="C295" t="str">
            <v>S116H</v>
          </cell>
          <cell r="D295">
            <v>1174</v>
          </cell>
          <cell r="E295">
            <v>110</v>
          </cell>
          <cell r="F295">
            <v>24</v>
          </cell>
          <cell r="G295">
            <v>15</v>
          </cell>
          <cell r="H295">
            <v>62</v>
          </cell>
          <cell r="I295">
            <v>9</v>
          </cell>
        </row>
        <row r="296">
          <cell r="A296">
            <v>43101</v>
          </cell>
          <cell r="C296" t="str">
            <v>S116H</v>
          </cell>
          <cell r="D296">
            <v>1461</v>
          </cell>
          <cell r="E296">
            <v>235</v>
          </cell>
          <cell r="F296">
            <v>55</v>
          </cell>
          <cell r="G296">
            <v>72</v>
          </cell>
          <cell r="H296">
            <v>101</v>
          </cell>
          <cell r="I296">
            <v>7</v>
          </cell>
        </row>
        <row r="297">
          <cell r="A297">
            <v>43132</v>
          </cell>
          <cell r="C297" t="str">
            <v>S116H</v>
          </cell>
          <cell r="D297">
            <v>1179</v>
          </cell>
          <cell r="E297">
            <v>147</v>
          </cell>
          <cell r="F297">
            <v>36</v>
          </cell>
          <cell r="G297">
            <v>23</v>
          </cell>
          <cell r="H297">
            <v>75</v>
          </cell>
          <cell r="I297">
            <v>13</v>
          </cell>
        </row>
        <row r="298">
          <cell r="A298">
            <v>43160</v>
          </cell>
          <cell r="C298" t="str">
            <v>S116H</v>
          </cell>
          <cell r="D298">
            <v>1391</v>
          </cell>
          <cell r="E298">
            <v>246</v>
          </cell>
          <cell r="F298">
            <v>27</v>
          </cell>
          <cell r="G298">
            <v>110</v>
          </cell>
          <cell r="H298">
            <v>95</v>
          </cell>
          <cell r="I298">
            <v>14</v>
          </cell>
        </row>
        <row r="299">
          <cell r="A299">
            <v>43191</v>
          </cell>
          <cell r="C299" t="str">
            <v>S116H</v>
          </cell>
          <cell r="D299">
            <v>1346</v>
          </cell>
          <cell r="E299">
            <v>149</v>
          </cell>
          <cell r="F299">
            <v>45</v>
          </cell>
          <cell r="G299">
            <v>44</v>
          </cell>
          <cell r="H299">
            <v>55</v>
          </cell>
          <cell r="I299">
            <v>5</v>
          </cell>
        </row>
        <row r="300">
          <cell r="A300">
            <v>43221</v>
          </cell>
          <cell r="C300" t="str">
            <v>S116H</v>
          </cell>
          <cell r="D300">
            <v>1569</v>
          </cell>
          <cell r="E300">
            <v>152</v>
          </cell>
          <cell r="F300">
            <v>40</v>
          </cell>
          <cell r="G300">
            <v>15</v>
          </cell>
          <cell r="H300">
            <v>86</v>
          </cell>
          <cell r="I300">
            <v>11</v>
          </cell>
        </row>
        <row r="301">
          <cell r="A301">
            <v>43252</v>
          </cell>
          <cell r="C301" t="str">
            <v>S116H</v>
          </cell>
          <cell r="D301">
            <v>1454</v>
          </cell>
          <cell r="E301">
            <v>175</v>
          </cell>
          <cell r="F301">
            <v>51</v>
          </cell>
          <cell r="G301">
            <v>7</v>
          </cell>
          <cell r="H301">
            <v>102</v>
          </cell>
          <cell r="I301">
            <v>15</v>
          </cell>
        </row>
        <row r="302">
          <cell r="A302">
            <v>42979</v>
          </cell>
          <cell r="C302" t="str">
            <v>S225H</v>
          </cell>
          <cell r="D302">
            <v>514</v>
          </cell>
          <cell r="E302">
            <v>48</v>
          </cell>
          <cell r="F302">
            <v>22</v>
          </cell>
          <cell r="G302">
            <v>3</v>
          </cell>
          <cell r="H302">
            <v>23</v>
          </cell>
          <cell r="I302">
            <v>0</v>
          </cell>
        </row>
        <row r="303">
          <cell r="A303">
            <v>43009</v>
          </cell>
          <cell r="C303" t="str">
            <v>S225H</v>
          </cell>
          <cell r="D303">
            <v>563</v>
          </cell>
          <cell r="E303">
            <v>68</v>
          </cell>
          <cell r="F303">
            <v>21</v>
          </cell>
          <cell r="G303">
            <v>8</v>
          </cell>
          <cell r="H303">
            <v>39</v>
          </cell>
          <cell r="I303">
            <v>0</v>
          </cell>
        </row>
        <row r="304">
          <cell r="A304">
            <v>43040</v>
          </cell>
          <cell r="C304" t="str">
            <v>S225H</v>
          </cell>
          <cell r="D304">
            <v>568</v>
          </cell>
          <cell r="E304">
            <v>64</v>
          </cell>
          <cell r="F304">
            <v>23</v>
          </cell>
          <cell r="G304">
            <v>6</v>
          </cell>
          <cell r="H304">
            <v>34</v>
          </cell>
          <cell r="I304">
            <v>1</v>
          </cell>
        </row>
        <row r="305">
          <cell r="A305">
            <v>43070</v>
          </cell>
          <cell r="C305" t="str">
            <v>S225H</v>
          </cell>
          <cell r="D305">
            <v>472</v>
          </cell>
          <cell r="E305">
            <v>77</v>
          </cell>
          <cell r="F305">
            <v>37</v>
          </cell>
          <cell r="G305">
            <v>3</v>
          </cell>
          <cell r="H305">
            <v>37</v>
          </cell>
          <cell r="I305">
            <v>0</v>
          </cell>
        </row>
        <row r="306">
          <cell r="A306">
            <v>43101</v>
          </cell>
          <cell r="C306" t="str">
            <v>S225H</v>
          </cell>
          <cell r="D306">
            <v>511</v>
          </cell>
          <cell r="E306">
            <v>72</v>
          </cell>
          <cell r="F306">
            <v>16</v>
          </cell>
          <cell r="G306">
            <v>16</v>
          </cell>
          <cell r="H306">
            <v>37</v>
          </cell>
          <cell r="I306">
            <v>3</v>
          </cell>
        </row>
        <row r="307">
          <cell r="A307">
            <v>43132</v>
          </cell>
          <cell r="C307" t="str">
            <v>S225H</v>
          </cell>
          <cell r="D307">
            <v>460</v>
          </cell>
          <cell r="E307">
            <v>59</v>
          </cell>
          <cell r="F307">
            <v>16</v>
          </cell>
          <cell r="G307">
            <v>12</v>
          </cell>
          <cell r="H307">
            <v>31</v>
          </cell>
          <cell r="I307">
            <v>0</v>
          </cell>
        </row>
        <row r="308">
          <cell r="A308">
            <v>43160</v>
          </cell>
          <cell r="C308" t="str">
            <v>S225H</v>
          </cell>
          <cell r="D308">
            <v>518</v>
          </cell>
          <cell r="E308">
            <v>85</v>
          </cell>
          <cell r="F308">
            <v>21</v>
          </cell>
          <cell r="G308">
            <v>40</v>
          </cell>
          <cell r="H308">
            <v>24</v>
          </cell>
          <cell r="I308">
            <v>0</v>
          </cell>
        </row>
        <row r="309">
          <cell r="A309">
            <v>43191</v>
          </cell>
          <cell r="C309" t="str">
            <v>S225H</v>
          </cell>
          <cell r="D309">
            <v>509</v>
          </cell>
          <cell r="E309">
            <v>47</v>
          </cell>
          <cell r="F309">
            <v>25</v>
          </cell>
          <cell r="G309">
            <v>1</v>
          </cell>
          <cell r="H309">
            <v>20</v>
          </cell>
          <cell r="I309">
            <v>1</v>
          </cell>
        </row>
        <row r="310">
          <cell r="A310">
            <v>43221</v>
          </cell>
          <cell r="C310" t="str">
            <v>S225H</v>
          </cell>
          <cell r="D310">
            <v>563</v>
          </cell>
          <cell r="E310">
            <v>64</v>
          </cell>
          <cell r="F310">
            <v>26</v>
          </cell>
          <cell r="G310">
            <v>11</v>
          </cell>
          <cell r="H310">
            <v>26</v>
          </cell>
          <cell r="I310">
            <v>1</v>
          </cell>
        </row>
        <row r="311">
          <cell r="A311">
            <v>43252</v>
          </cell>
          <cell r="C311" t="str">
            <v>S225H</v>
          </cell>
          <cell r="D311">
            <v>581</v>
          </cell>
          <cell r="E311">
            <v>54</v>
          </cell>
          <cell r="F311">
            <v>33</v>
          </cell>
          <cell r="G311">
            <v>6</v>
          </cell>
          <cell r="H311">
            <v>15</v>
          </cell>
          <cell r="I311">
            <v>0</v>
          </cell>
        </row>
        <row r="312">
          <cell r="A312">
            <v>42979</v>
          </cell>
          <cell r="C312" t="str">
            <v>S308H</v>
          </cell>
          <cell r="D312">
            <v>1444</v>
          </cell>
          <cell r="E312">
            <v>122</v>
          </cell>
          <cell r="F312">
            <v>40</v>
          </cell>
          <cell r="G312">
            <v>6</v>
          </cell>
          <cell r="H312">
            <v>67</v>
          </cell>
          <cell r="I312">
            <v>9</v>
          </cell>
        </row>
        <row r="313">
          <cell r="A313">
            <v>43009</v>
          </cell>
          <cell r="C313" t="str">
            <v>S308H</v>
          </cell>
          <cell r="D313">
            <v>1432</v>
          </cell>
          <cell r="E313">
            <v>98</v>
          </cell>
          <cell r="F313">
            <v>30</v>
          </cell>
          <cell r="G313">
            <v>8</v>
          </cell>
          <cell r="H313">
            <v>53</v>
          </cell>
          <cell r="I313">
            <v>7</v>
          </cell>
        </row>
        <row r="314">
          <cell r="A314">
            <v>43040</v>
          </cell>
          <cell r="C314" t="str">
            <v>S308H</v>
          </cell>
          <cell r="D314">
            <v>1605</v>
          </cell>
          <cell r="E314">
            <v>124</v>
          </cell>
          <cell r="F314">
            <v>42</v>
          </cell>
          <cell r="G314">
            <v>7</v>
          </cell>
          <cell r="H314">
            <v>65</v>
          </cell>
          <cell r="I314">
            <v>10</v>
          </cell>
        </row>
        <row r="315">
          <cell r="A315">
            <v>43070</v>
          </cell>
          <cell r="C315" t="str">
            <v>S308H</v>
          </cell>
          <cell r="D315">
            <v>1421</v>
          </cell>
          <cell r="E315">
            <v>144</v>
          </cell>
          <cell r="F315">
            <v>36</v>
          </cell>
          <cell r="G315">
            <v>19</v>
          </cell>
          <cell r="H315">
            <v>85</v>
          </cell>
          <cell r="I315">
            <v>4</v>
          </cell>
        </row>
        <row r="316">
          <cell r="A316">
            <v>43101</v>
          </cell>
          <cell r="C316" t="str">
            <v>S308H</v>
          </cell>
          <cell r="D316">
            <v>1454</v>
          </cell>
          <cell r="E316">
            <v>327</v>
          </cell>
          <cell r="F316">
            <v>40</v>
          </cell>
          <cell r="G316">
            <v>176</v>
          </cell>
          <cell r="H316">
            <v>100</v>
          </cell>
          <cell r="I316">
            <v>11</v>
          </cell>
        </row>
        <row r="317">
          <cell r="A317">
            <v>43132</v>
          </cell>
          <cell r="C317" t="str">
            <v>S308H</v>
          </cell>
          <cell r="D317">
            <v>1350</v>
          </cell>
          <cell r="E317">
            <v>109</v>
          </cell>
          <cell r="F317">
            <v>32</v>
          </cell>
          <cell r="G317">
            <v>8</v>
          </cell>
          <cell r="H317">
            <v>58</v>
          </cell>
          <cell r="I317">
            <v>11</v>
          </cell>
        </row>
        <row r="318">
          <cell r="A318">
            <v>43160</v>
          </cell>
          <cell r="C318" t="str">
            <v>S308H</v>
          </cell>
          <cell r="D318">
            <v>1416</v>
          </cell>
          <cell r="E318">
            <v>232</v>
          </cell>
          <cell r="F318">
            <v>47</v>
          </cell>
          <cell r="G318">
            <v>85</v>
          </cell>
          <cell r="H318">
            <v>96</v>
          </cell>
          <cell r="I318">
            <v>4</v>
          </cell>
        </row>
        <row r="319">
          <cell r="A319">
            <v>43191</v>
          </cell>
          <cell r="C319" t="str">
            <v>S308H</v>
          </cell>
          <cell r="D319">
            <v>1461</v>
          </cell>
          <cell r="E319">
            <v>156</v>
          </cell>
          <cell r="F319">
            <v>46</v>
          </cell>
          <cell r="G319">
            <v>29</v>
          </cell>
          <cell r="H319">
            <v>79</v>
          </cell>
          <cell r="I319">
            <v>2</v>
          </cell>
        </row>
        <row r="320">
          <cell r="A320">
            <v>43221</v>
          </cell>
          <cell r="C320" t="str">
            <v>S308H</v>
          </cell>
          <cell r="D320">
            <v>1582</v>
          </cell>
          <cell r="E320">
            <v>141</v>
          </cell>
          <cell r="F320">
            <v>41</v>
          </cell>
          <cell r="G320">
            <v>14</v>
          </cell>
          <cell r="H320">
            <v>79</v>
          </cell>
          <cell r="I320">
            <v>7</v>
          </cell>
        </row>
        <row r="321">
          <cell r="A321">
            <v>43252</v>
          </cell>
          <cell r="C321" t="str">
            <v>S308H</v>
          </cell>
          <cell r="D321">
            <v>1568</v>
          </cell>
          <cell r="E321">
            <v>127</v>
          </cell>
          <cell r="F321">
            <v>40</v>
          </cell>
          <cell r="G321">
            <v>8</v>
          </cell>
          <cell r="H321">
            <v>70</v>
          </cell>
          <cell r="I321">
            <v>9</v>
          </cell>
        </row>
        <row r="322">
          <cell r="A322">
            <v>42979</v>
          </cell>
          <cell r="C322" t="str">
            <v>S314H</v>
          </cell>
          <cell r="D322">
            <v>1380</v>
          </cell>
          <cell r="E322">
            <v>84</v>
          </cell>
          <cell r="F322">
            <v>38</v>
          </cell>
          <cell r="G322">
            <v>13</v>
          </cell>
          <cell r="H322">
            <v>32</v>
          </cell>
          <cell r="I322">
            <v>1</v>
          </cell>
        </row>
        <row r="323">
          <cell r="A323">
            <v>43009</v>
          </cell>
          <cell r="C323" t="str">
            <v>S314H</v>
          </cell>
          <cell r="D323">
            <v>1458</v>
          </cell>
          <cell r="E323">
            <v>109</v>
          </cell>
          <cell r="F323">
            <v>48</v>
          </cell>
          <cell r="G323">
            <v>37</v>
          </cell>
          <cell r="H323">
            <v>22</v>
          </cell>
          <cell r="I323">
            <v>2</v>
          </cell>
        </row>
        <row r="324">
          <cell r="A324">
            <v>43040</v>
          </cell>
          <cell r="C324" t="str">
            <v>S314H</v>
          </cell>
          <cell r="D324">
            <v>1479</v>
          </cell>
          <cell r="E324">
            <v>142</v>
          </cell>
          <cell r="F324">
            <v>45</v>
          </cell>
          <cell r="G324">
            <v>67</v>
          </cell>
          <cell r="H324">
            <v>26</v>
          </cell>
          <cell r="I324">
            <v>4</v>
          </cell>
        </row>
        <row r="325">
          <cell r="A325">
            <v>43070</v>
          </cell>
          <cell r="C325" t="str">
            <v>S314H</v>
          </cell>
          <cell r="D325">
            <v>1298</v>
          </cell>
          <cell r="E325">
            <v>215</v>
          </cell>
          <cell r="F325">
            <v>42</v>
          </cell>
          <cell r="G325">
            <v>131</v>
          </cell>
          <cell r="H325">
            <v>27</v>
          </cell>
          <cell r="I325">
            <v>15</v>
          </cell>
        </row>
        <row r="326">
          <cell r="A326">
            <v>43101</v>
          </cell>
          <cell r="C326" t="str">
            <v>S314H</v>
          </cell>
          <cell r="D326">
            <v>1308</v>
          </cell>
          <cell r="E326">
            <v>160</v>
          </cell>
          <cell r="F326">
            <v>30</v>
          </cell>
          <cell r="G326">
            <v>96</v>
          </cell>
          <cell r="H326">
            <v>28</v>
          </cell>
          <cell r="I326">
            <v>6</v>
          </cell>
        </row>
        <row r="327">
          <cell r="A327">
            <v>43132</v>
          </cell>
          <cell r="C327" t="str">
            <v>S314H</v>
          </cell>
          <cell r="D327">
            <v>1239</v>
          </cell>
          <cell r="E327">
            <v>98</v>
          </cell>
          <cell r="F327">
            <v>26</v>
          </cell>
          <cell r="G327">
            <v>29</v>
          </cell>
          <cell r="H327">
            <v>26</v>
          </cell>
          <cell r="I327">
            <v>17</v>
          </cell>
        </row>
        <row r="328">
          <cell r="A328">
            <v>43160</v>
          </cell>
          <cell r="C328" t="str">
            <v>S314H</v>
          </cell>
          <cell r="D328">
            <v>1388</v>
          </cell>
          <cell r="E328">
            <v>242</v>
          </cell>
          <cell r="F328">
            <v>34</v>
          </cell>
          <cell r="G328">
            <v>160</v>
          </cell>
          <cell r="H328">
            <v>32</v>
          </cell>
          <cell r="I328">
            <v>16</v>
          </cell>
        </row>
        <row r="329">
          <cell r="A329">
            <v>43191</v>
          </cell>
          <cell r="C329" t="str">
            <v>S314H</v>
          </cell>
          <cell r="D329">
            <v>1337</v>
          </cell>
          <cell r="E329">
            <v>109</v>
          </cell>
          <cell r="F329">
            <v>35</v>
          </cell>
          <cell r="G329">
            <v>34</v>
          </cell>
          <cell r="H329">
            <v>30</v>
          </cell>
          <cell r="I329">
            <v>10</v>
          </cell>
        </row>
        <row r="330">
          <cell r="A330">
            <v>43221</v>
          </cell>
          <cell r="C330" t="str">
            <v>S314H</v>
          </cell>
          <cell r="D330">
            <v>1486</v>
          </cell>
          <cell r="E330">
            <v>95</v>
          </cell>
          <cell r="F330">
            <v>44</v>
          </cell>
          <cell r="G330">
            <v>20</v>
          </cell>
          <cell r="H330">
            <v>24</v>
          </cell>
          <cell r="I330">
            <v>7</v>
          </cell>
        </row>
        <row r="331">
          <cell r="A331">
            <v>43252</v>
          </cell>
          <cell r="C331" t="str">
            <v>S314H</v>
          </cell>
          <cell r="D331">
            <v>1428</v>
          </cell>
          <cell r="E331">
            <v>93</v>
          </cell>
          <cell r="F331">
            <v>34</v>
          </cell>
          <cell r="G331">
            <v>27</v>
          </cell>
          <cell r="H331">
            <v>22</v>
          </cell>
          <cell r="I331">
            <v>10</v>
          </cell>
        </row>
        <row r="332">
          <cell r="A332">
            <v>42979</v>
          </cell>
          <cell r="C332" t="str">
            <v>S316H</v>
          </cell>
          <cell r="D332">
            <v>487</v>
          </cell>
          <cell r="E332">
            <v>65</v>
          </cell>
          <cell r="F332">
            <v>8</v>
          </cell>
          <cell r="G332">
            <v>20</v>
          </cell>
          <cell r="H332">
            <v>37</v>
          </cell>
          <cell r="I332">
            <v>0</v>
          </cell>
        </row>
        <row r="333">
          <cell r="A333">
            <v>43009</v>
          </cell>
          <cell r="C333" t="str">
            <v>S316H</v>
          </cell>
          <cell r="D333">
            <v>505</v>
          </cell>
          <cell r="E333">
            <v>51</v>
          </cell>
          <cell r="F333">
            <v>8</v>
          </cell>
          <cell r="G333">
            <v>8</v>
          </cell>
          <cell r="H333">
            <v>35</v>
          </cell>
          <cell r="I333">
            <v>0</v>
          </cell>
        </row>
        <row r="334">
          <cell r="A334">
            <v>43040</v>
          </cell>
          <cell r="C334" t="str">
            <v>S316H</v>
          </cell>
          <cell r="D334">
            <v>499</v>
          </cell>
          <cell r="E334">
            <v>49</v>
          </cell>
          <cell r="F334">
            <v>7</v>
          </cell>
          <cell r="G334">
            <v>8</v>
          </cell>
          <cell r="H334">
            <v>34</v>
          </cell>
          <cell r="I334">
            <v>0</v>
          </cell>
        </row>
        <row r="335">
          <cell r="A335">
            <v>43070</v>
          </cell>
          <cell r="C335" t="str">
            <v>S316H</v>
          </cell>
          <cell r="D335">
            <v>419</v>
          </cell>
          <cell r="E335">
            <v>53</v>
          </cell>
          <cell r="F335">
            <v>7</v>
          </cell>
          <cell r="G335">
            <v>5</v>
          </cell>
          <cell r="H335">
            <v>41</v>
          </cell>
          <cell r="I335">
            <v>0</v>
          </cell>
        </row>
        <row r="336">
          <cell r="A336">
            <v>43101</v>
          </cell>
          <cell r="C336" t="str">
            <v>S316H</v>
          </cell>
          <cell r="D336">
            <v>488</v>
          </cell>
          <cell r="E336">
            <v>69</v>
          </cell>
          <cell r="F336">
            <v>8</v>
          </cell>
          <cell r="G336">
            <v>10</v>
          </cell>
          <cell r="H336">
            <v>51</v>
          </cell>
          <cell r="I336">
            <v>0</v>
          </cell>
        </row>
        <row r="337">
          <cell r="A337">
            <v>43132</v>
          </cell>
          <cell r="C337" t="str">
            <v>S316H</v>
          </cell>
          <cell r="D337">
            <v>394</v>
          </cell>
          <cell r="E337">
            <v>62</v>
          </cell>
          <cell r="F337">
            <v>7</v>
          </cell>
          <cell r="G337">
            <v>34</v>
          </cell>
          <cell r="H337">
            <v>18</v>
          </cell>
          <cell r="I337">
            <v>3</v>
          </cell>
        </row>
        <row r="338">
          <cell r="A338">
            <v>43160</v>
          </cell>
          <cell r="C338" t="str">
            <v>S316H</v>
          </cell>
          <cell r="D338">
            <v>487</v>
          </cell>
          <cell r="E338">
            <v>81</v>
          </cell>
          <cell r="F338">
            <v>6</v>
          </cell>
          <cell r="G338">
            <v>22</v>
          </cell>
          <cell r="H338">
            <v>53</v>
          </cell>
          <cell r="I338">
            <v>0</v>
          </cell>
        </row>
        <row r="339">
          <cell r="A339">
            <v>43191</v>
          </cell>
          <cell r="C339" t="str">
            <v>S316H</v>
          </cell>
          <cell r="D339">
            <v>468</v>
          </cell>
          <cell r="E339">
            <v>59</v>
          </cell>
          <cell r="F339">
            <v>8</v>
          </cell>
          <cell r="G339">
            <v>10</v>
          </cell>
          <cell r="H339">
            <v>41</v>
          </cell>
          <cell r="I339">
            <v>0</v>
          </cell>
        </row>
        <row r="340">
          <cell r="A340">
            <v>43221</v>
          </cell>
          <cell r="C340" t="str">
            <v>S316H</v>
          </cell>
          <cell r="D340">
            <v>586</v>
          </cell>
          <cell r="E340">
            <v>65</v>
          </cell>
          <cell r="F340">
            <v>13</v>
          </cell>
          <cell r="G340">
            <v>7</v>
          </cell>
          <cell r="H340">
            <v>45</v>
          </cell>
          <cell r="I340">
            <v>0</v>
          </cell>
        </row>
        <row r="341">
          <cell r="A341">
            <v>43252</v>
          </cell>
          <cell r="C341" t="str">
            <v>S316H</v>
          </cell>
          <cell r="D341">
            <v>380</v>
          </cell>
          <cell r="E341">
            <v>39</v>
          </cell>
          <cell r="F341">
            <v>8</v>
          </cell>
          <cell r="G341">
            <v>3</v>
          </cell>
          <cell r="H341">
            <v>28</v>
          </cell>
          <cell r="I341">
            <v>0</v>
          </cell>
        </row>
        <row r="342">
          <cell r="A342">
            <v>42979</v>
          </cell>
          <cell r="C342" t="str">
            <v>T101H</v>
          </cell>
          <cell r="D342">
            <v>1311</v>
          </cell>
          <cell r="E342">
            <v>116</v>
          </cell>
          <cell r="F342">
            <v>39</v>
          </cell>
          <cell r="G342">
            <v>35</v>
          </cell>
          <cell r="H342">
            <v>36</v>
          </cell>
          <cell r="I342">
            <v>6</v>
          </cell>
        </row>
        <row r="343">
          <cell r="A343">
            <v>43009</v>
          </cell>
          <cell r="C343" t="str">
            <v>T101H</v>
          </cell>
          <cell r="D343">
            <v>1205</v>
          </cell>
          <cell r="E343">
            <v>91</v>
          </cell>
          <cell r="F343">
            <v>36</v>
          </cell>
          <cell r="G343">
            <v>25</v>
          </cell>
          <cell r="H343">
            <v>21</v>
          </cell>
          <cell r="I343">
            <v>9</v>
          </cell>
        </row>
        <row r="344">
          <cell r="A344">
            <v>43040</v>
          </cell>
          <cell r="C344" t="str">
            <v>T101H</v>
          </cell>
          <cell r="D344">
            <v>1376</v>
          </cell>
          <cell r="E344">
            <v>107</v>
          </cell>
          <cell r="F344">
            <v>29</v>
          </cell>
          <cell r="G344">
            <v>41</v>
          </cell>
          <cell r="H344">
            <v>33</v>
          </cell>
          <cell r="I344">
            <v>4</v>
          </cell>
        </row>
        <row r="345">
          <cell r="A345">
            <v>43070</v>
          </cell>
          <cell r="C345" t="str">
            <v>T101H</v>
          </cell>
          <cell r="D345">
            <v>916</v>
          </cell>
          <cell r="E345">
            <v>99</v>
          </cell>
          <cell r="F345">
            <v>33</v>
          </cell>
          <cell r="G345">
            <v>37</v>
          </cell>
          <cell r="H345">
            <v>26</v>
          </cell>
          <cell r="I345">
            <v>3</v>
          </cell>
        </row>
        <row r="346">
          <cell r="A346">
            <v>43101</v>
          </cell>
          <cell r="C346" t="str">
            <v>T101H</v>
          </cell>
          <cell r="D346">
            <v>1090</v>
          </cell>
          <cell r="E346">
            <v>79</v>
          </cell>
          <cell r="F346">
            <v>23</v>
          </cell>
          <cell r="G346">
            <v>25</v>
          </cell>
          <cell r="H346">
            <v>25</v>
          </cell>
          <cell r="I346">
            <v>6</v>
          </cell>
        </row>
        <row r="347">
          <cell r="A347">
            <v>43132</v>
          </cell>
          <cell r="C347" t="str">
            <v>T101H</v>
          </cell>
          <cell r="D347">
            <v>1057</v>
          </cell>
          <cell r="E347">
            <v>90</v>
          </cell>
          <cell r="F347">
            <v>19</v>
          </cell>
          <cell r="G347">
            <v>28</v>
          </cell>
          <cell r="H347">
            <v>35</v>
          </cell>
          <cell r="I347">
            <v>8</v>
          </cell>
        </row>
        <row r="348">
          <cell r="A348">
            <v>43160</v>
          </cell>
          <cell r="C348" t="str">
            <v>T101H</v>
          </cell>
          <cell r="D348">
            <v>1255</v>
          </cell>
          <cell r="E348">
            <v>110</v>
          </cell>
          <cell r="F348">
            <v>35</v>
          </cell>
          <cell r="G348">
            <v>42</v>
          </cell>
          <cell r="H348">
            <v>29</v>
          </cell>
          <cell r="I348">
            <v>4</v>
          </cell>
        </row>
        <row r="349">
          <cell r="A349">
            <v>43191</v>
          </cell>
          <cell r="C349" t="str">
            <v>T101H</v>
          </cell>
          <cell r="D349">
            <v>1141</v>
          </cell>
          <cell r="E349">
            <v>90</v>
          </cell>
          <cell r="F349">
            <v>28</v>
          </cell>
          <cell r="G349">
            <v>26</v>
          </cell>
          <cell r="H349">
            <v>33</v>
          </cell>
          <cell r="I349">
            <v>3</v>
          </cell>
        </row>
        <row r="350">
          <cell r="A350">
            <v>43221</v>
          </cell>
          <cell r="C350" t="str">
            <v>T101H</v>
          </cell>
          <cell r="D350">
            <v>1377</v>
          </cell>
          <cell r="E350">
            <v>99</v>
          </cell>
          <cell r="F350">
            <v>33</v>
          </cell>
          <cell r="G350">
            <v>29</v>
          </cell>
          <cell r="H350">
            <v>34</v>
          </cell>
          <cell r="I350">
            <v>3</v>
          </cell>
        </row>
        <row r="351">
          <cell r="A351">
            <v>43252</v>
          </cell>
          <cell r="C351" t="str">
            <v>T101H</v>
          </cell>
          <cell r="D351">
            <v>1294</v>
          </cell>
          <cell r="E351">
            <v>100</v>
          </cell>
          <cell r="F351">
            <v>35</v>
          </cell>
          <cell r="G351">
            <v>33</v>
          </cell>
          <cell r="H351">
            <v>27</v>
          </cell>
          <cell r="I351">
            <v>5</v>
          </cell>
        </row>
        <row r="352">
          <cell r="A352">
            <v>42979</v>
          </cell>
          <cell r="C352" t="str">
            <v>T202H</v>
          </cell>
          <cell r="D352">
            <v>415</v>
          </cell>
          <cell r="E352">
            <v>46</v>
          </cell>
          <cell r="F352">
            <v>16</v>
          </cell>
          <cell r="G352">
            <v>14</v>
          </cell>
          <cell r="H352">
            <v>14</v>
          </cell>
          <cell r="I352">
            <v>2</v>
          </cell>
        </row>
        <row r="353">
          <cell r="A353">
            <v>43009</v>
          </cell>
          <cell r="C353" t="str">
            <v>T202H</v>
          </cell>
          <cell r="D353">
            <v>421</v>
          </cell>
          <cell r="E353">
            <v>29</v>
          </cell>
          <cell r="F353">
            <v>14</v>
          </cell>
          <cell r="G353">
            <v>3</v>
          </cell>
          <cell r="H353">
            <v>10</v>
          </cell>
          <cell r="I353">
            <v>2</v>
          </cell>
        </row>
        <row r="354">
          <cell r="A354">
            <v>43040</v>
          </cell>
          <cell r="C354" t="str">
            <v>T202H</v>
          </cell>
          <cell r="D354">
            <v>488</v>
          </cell>
          <cell r="E354">
            <v>40</v>
          </cell>
          <cell r="F354">
            <v>22</v>
          </cell>
          <cell r="G354">
            <v>10</v>
          </cell>
          <cell r="H354">
            <v>8</v>
          </cell>
          <cell r="I354">
            <v>0</v>
          </cell>
        </row>
        <row r="355">
          <cell r="A355">
            <v>43070</v>
          </cell>
          <cell r="C355" t="str">
            <v>T202H</v>
          </cell>
          <cell r="D355">
            <v>274</v>
          </cell>
          <cell r="E355">
            <v>28</v>
          </cell>
          <cell r="F355">
            <v>5</v>
          </cell>
          <cell r="G355">
            <v>10</v>
          </cell>
          <cell r="H355">
            <v>12</v>
          </cell>
          <cell r="I355">
            <v>1</v>
          </cell>
        </row>
        <row r="356">
          <cell r="A356">
            <v>43101</v>
          </cell>
          <cell r="C356" t="str">
            <v>T202H</v>
          </cell>
          <cell r="D356">
            <v>321</v>
          </cell>
          <cell r="E356">
            <v>22</v>
          </cell>
          <cell r="F356">
            <v>6</v>
          </cell>
          <cell r="G356">
            <v>4</v>
          </cell>
          <cell r="H356">
            <v>12</v>
          </cell>
          <cell r="I356">
            <v>0</v>
          </cell>
        </row>
        <row r="357">
          <cell r="A357">
            <v>43132</v>
          </cell>
          <cell r="C357" t="str">
            <v>T202H</v>
          </cell>
          <cell r="D357">
            <v>418</v>
          </cell>
          <cell r="E357">
            <v>33</v>
          </cell>
          <cell r="F357">
            <v>12</v>
          </cell>
          <cell r="G357">
            <v>8</v>
          </cell>
          <cell r="H357">
            <v>13</v>
          </cell>
          <cell r="I357">
            <v>0</v>
          </cell>
        </row>
        <row r="358">
          <cell r="A358">
            <v>43160</v>
          </cell>
          <cell r="C358" t="str">
            <v>T202H</v>
          </cell>
          <cell r="D358">
            <v>465</v>
          </cell>
          <cell r="E358">
            <v>55</v>
          </cell>
          <cell r="F358">
            <v>8</v>
          </cell>
          <cell r="G358">
            <v>27</v>
          </cell>
          <cell r="H358">
            <v>19</v>
          </cell>
          <cell r="I358">
            <v>1</v>
          </cell>
        </row>
        <row r="359">
          <cell r="A359">
            <v>43191</v>
          </cell>
          <cell r="C359" t="str">
            <v>T202H</v>
          </cell>
          <cell r="D359">
            <v>436</v>
          </cell>
          <cell r="E359">
            <v>33</v>
          </cell>
          <cell r="F359">
            <v>4</v>
          </cell>
          <cell r="G359">
            <v>6</v>
          </cell>
          <cell r="H359">
            <v>22</v>
          </cell>
          <cell r="I359">
            <v>1</v>
          </cell>
        </row>
        <row r="360">
          <cell r="A360">
            <v>43221</v>
          </cell>
          <cell r="C360" t="str">
            <v>T202H</v>
          </cell>
          <cell r="D360">
            <v>530</v>
          </cell>
          <cell r="E360">
            <v>50</v>
          </cell>
          <cell r="F360">
            <v>11</v>
          </cell>
          <cell r="G360">
            <v>21</v>
          </cell>
          <cell r="H360">
            <v>17</v>
          </cell>
          <cell r="I360">
            <v>1</v>
          </cell>
        </row>
        <row r="361">
          <cell r="A361">
            <v>43252</v>
          </cell>
          <cell r="C361" t="str">
            <v>T202H</v>
          </cell>
          <cell r="D361">
            <v>491</v>
          </cell>
          <cell r="E361">
            <v>33</v>
          </cell>
          <cell r="F361">
            <v>13</v>
          </cell>
          <cell r="G361">
            <v>5</v>
          </cell>
          <cell r="H361">
            <v>15</v>
          </cell>
          <cell r="I361">
            <v>0</v>
          </cell>
        </row>
        <row r="362">
          <cell r="A362">
            <v>42979</v>
          </cell>
          <cell r="C362" t="str">
            <v>T312H</v>
          </cell>
          <cell r="D362">
            <v>309</v>
          </cell>
          <cell r="E362">
            <v>22</v>
          </cell>
          <cell r="F362">
            <v>7</v>
          </cell>
          <cell r="G362">
            <v>5</v>
          </cell>
          <cell r="H362">
            <v>10</v>
          </cell>
          <cell r="I362">
            <v>0</v>
          </cell>
        </row>
        <row r="363">
          <cell r="A363">
            <v>43009</v>
          </cell>
          <cell r="C363" t="str">
            <v>T312H</v>
          </cell>
          <cell r="D363">
            <v>327</v>
          </cell>
          <cell r="E363">
            <v>8</v>
          </cell>
          <cell r="F363">
            <v>2</v>
          </cell>
          <cell r="G363">
            <v>1</v>
          </cell>
          <cell r="H363">
            <v>5</v>
          </cell>
          <cell r="I363">
            <v>0</v>
          </cell>
        </row>
        <row r="364">
          <cell r="A364">
            <v>43040</v>
          </cell>
          <cell r="C364" t="str">
            <v>T312H</v>
          </cell>
          <cell r="D364">
            <v>342</v>
          </cell>
          <cell r="E364">
            <v>20</v>
          </cell>
          <cell r="F364">
            <v>11</v>
          </cell>
          <cell r="G364">
            <v>3</v>
          </cell>
          <cell r="H364">
            <v>6</v>
          </cell>
          <cell r="I364">
            <v>0</v>
          </cell>
        </row>
        <row r="365">
          <cell r="A365">
            <v>43070</v>
          </cell>
          <cell r="C365" t="str">
            <v>T312H</v>
          </cell>
          <cell r="D365">
            <v>267</v>
          </cell>
          <cell r="E365">
            <v>9</v>
          </cell>
          <cell r="F365">
            <v>3</v>
          </cell>
          <cell r="G365">
            <v>0</v>
          </cell>
          <cell r="H365">
            <v>6</v>
          </cell>
          <cell r="I365">
            <v>0</v>
          </cell>
        </row>
        <row r="366">
          <cell r="A366">
            <v>43101</v>
          </cell>
          <cell r="C366" t="str">
            <v>T312H</v>
          </cell>
          <cell r="D366">
            <v>298</v>
          </cell>
          <cell r="E366">
            <v>17</v>
          </cell>
          <cell r="F366">
            <v>4</v>
          </cell>
          <cell r="G366">
            <v>7</v>
          </cell>
          <cell r="H366">
            <v>5</v>
          </cell>
          <cell r="I366">
            <v>1</v>
          </cell>
        </row>
        <row r="367">
          <cell r="A367">
            <v>43132</v>
          </cell>
          <cell r="C367" t="str">
            <v>T312H</v>
          </cell>
          <cell r="D367">
            <v>299</v>
          </cell>
          <cell r="E367">
            <v>20</v>
          </cell>
          <cell r="F367">
            <v>5</v>
          </cell>
          <cell r="G367">
            <v>14</v>
          </cell>
          <cell r="H367">
            <v>1</v>
          </cell>
          <cell r="I367">
            <v>0</v>
          </cell>
        </row>
        <row r="368">
          <cell r="A368">
            <v>43160</v>
          </cell>
          <cell r="C368" t="str">
            <v>T312H</v>
          </cell>
          <cell r="D368">
            <v>319</v>
          </cell>
          <cell r="E368">
            <v>17</v>
          </cell>
          <cell r="F368">
            <v>6</v>
          </cell>
          <cell r="G368">
            <v>5</v>
          </cell>
          <cell r="H368">
            <v>6</v>
          </cell>
          <cell r="I368">
            <v>0</v>
          </cell>
        </row>
        <row r="369">
          <cell r="A369">
            <v>43191</v>
          </cell>
          <cell r="C369" t="str">
            <v>T312H</v>
          </cell>
          <cell r="D369">
            <v>277</v>
          </cell>
          <cell r="E369">
            <v>19</v>
          </cell>
          <cell r="F369">
            <v>6</v>
          </cell>
          <cell r="G369">
            <v>4</v>
          </cell>
          <cell r="H369">
            <v>8</v>
          </cell>
          <cell r="I369">
            <v>1</v>
          </cell>
        </row>
        <row r="370">
          <cell r="A370">
            <v>43221</v>
          </cell>
          <cell r="C370" t="str">
            <v>T312H</v>
          </cell>
          <cell r="D370">
            <v>337</v>
          </cell>
          <cell r="E370">
            <v>16</v>
          </cell>
          <cell r="F370">
            <v>6</v>
          </cell>
          <cell r="G370">
            <v>3</v>
          </cell>
          <cell r="H370">
            <v>6</v>
          </cell>
          <cell r="I370">
            <v>1</v>
          </cell>
        </row>
        <row r="371">
          <cell r="A371">
            <v>43252</v>
          </cell>
          <cell r="C371" t="str">
            <v>T312H</v>
          </cell>
          <cell r="D371">
            <v>270</v>
          </cell>
          <cell r="E371">
            <v>11</v>
          </cell>
          <cell r="F371">
            <v>2</v>
          </cell>
          <cell r="G371">
            <v>6</v>
          </cell>
          <cell r="H371">
            <v>2</v>
          </cell>
          <cell r="I371">
            <v>1</v>
          </cell>
        </row>
        <row r="372">
          <cell r="A372">
            <v>42979</v>
          </cell>
          <cell r="C372" t="str">
            <v>V102H</v>
          </cell>
          <cell r="D372">
            <v>138</v>
          </cell>
          <cell r="E372">
            <v>10</v>
          </cell>
          <cell r="F372">
            <v>6</v>
          </cell>
          <cell r="G372">
            <v>0</v>
          </cell>
          <cell r="H372">
            <v>4</v>
          </cell>
          <cell r="I372">
            <v>0</v>
          </cell>
        </row>
        <row r="373">
          <cell r="A373">
            <v>43009</v>
          </cell>
          <cell r="C373" t="str">
            <v>V102H</v>
          </cell>
          <cell r="D373">
            <v>155</v>
          </cell>
          <cell r="E373">
            <v>8</v>
          </cell>
          <cell r="F373">
            <v>4</v>
          </cell>
          <cell r="G373">
            <v>0</v>
          </cell>
          <cell r="H373">
            <v>4</v>
          </cell>
          <cell r="I373">
            <v>0</v>
          </cell>
        </row>
        <row r="374">
          <cell r="A374">
            <v>43040</v>
          </cell>
          <cell r="C374" t="str">
            <v>V102H</v>
          </cell>
          <cell r="D374">
            <v>137</v>
          </cell>
          <cell r="E374">
            <v>5</v>
          </cell>
          <cell r="F374">
            <v>1</v>
          </cell>
          <cell r="G374">
            <v>0</v>
          </cell>
          <cell r="H374">
            <v>4</v>
          </cell>
          <cell r="I374">
            <v>0</v>
          </cell>
        </row>
        <row r="375">
          <cell r="A375">
            <v>43070</v>
          </cell>
          <cell r="C375" t="str">
            <v>V102H</v>
          </cell>
          <cell r="D375">
            <v>167</v>
          </cell>
          <cell r="E375">
            <v>11</v>
          </cell>
          <cell r="F375">
            <v>5</v>
          </cell>
          <cell r="G375">
            <v>1</v>
          </cell>
          <cell r="H375">
            <v>5</v>
          </cell>
          <cell r="I375">
            <v>0</v>
          </cell>
        </row>
        <row r="376">
          <cell r="A376">
            <v>43101</v>
          </cell>
          <cell r="C376" t="str">
            <v>V102H</v>
          </cell>
          <cell r="D376">
            <v>169</v>
          </cell>
          <cell r="E376">
            <v>7</v>
          </cell>
          <cell r="F376">
            <v>0</v>
          </cell>
          <cell r="G376">
            <v>0</v>
          </cell>
          <cell r="H376">
            <v>7</v>
          </cell>
          <cell r="I376">
            <v>0</v>
          </cell>
        </row>
        <row r="377">
          <cell r="A377">
            <v>43132</v>
          </cell>
          <cell r="C377" t="str">
            <v>V102H</v>
          </cell>
          <cell r="D377">
            <v>101</v>
          </cell>
          <cell r="E377">
            <v>4</v>
          </cell>
          <cell r="F377">
            <v>2</v>
          </cell>
          <cell r="G377">
            <v>0</v>
          </cell>
          <cell r="H377">
            <v>2</v>
          </cell>
          <cell r="I377">
            <v>0</v>
          </cell>
        </row>
        <row r="378">
          <cell r="A378">
            <v>43160</v>
          </cell>
          <cell r="C378" t="str">
            <v>V102H</v>
          </cell>
          <cell r="D378">
            <v>152</v>
          </cell>
          <cell r="E378">
            <v>25</v>
          </cell>
          <cell r="F378">
            <v>4</v>
          </cell>
          <cell r="G378">
            <v>13</v>
          </cell>
          <cell r="H378">
            <v>8</v>
          </cell>
          <cell r="I378">
            <v>0</v>
          </cell>
        </row>
        <row r="379">
          <cell r="A379">
            <v>43191</v>
          </cell>
          <cell r="C379" t="str">
            <v>V102H</v>
          </cell>
          <cell r="D379">
            <v>160</v>
          </cell>
          <cell r="E379">
            <v>9</v>
          </cell>
          <cell r="F379">
            <v>1</v>
          </cell>
          <cell r="G379">
            <v>7</v>
          </cell>
          <cell r="H379">
            <v>1</v>
          </cell>
          <cell r="I379">
            <v>0</v>
          </cell>
        </row>
        <row r="380">
          <cell r="A380">
            <v>43221</v>
          </cell>
          <cell r="C380" t="str">
            <v>V102H</v>
          </cell>
          <cell r="D380">
            <v>129</v>
          </cell>
          <cell r="E380">
            <v>8</v>
          </cell>
          <cell r="F380">
            <v>2</v>
          </cell>
          <cell r="G380">
            <v>0</v>
          </cell>
          <cell r="H380">
            <v>6</v>
          </cell>
          <cell r="I380">
            <v>0</v>
          </cell>
        </row>
        <row r="381">
          <cell r="A381">
            <v>43252</v>
          </cell>
          <cell r="C381" t="str">
            <v>V102H</v>
          </cell>
          <cell r="D381">
            <v>117</v>
          </cell>
          <cell r="E381">
            <v>6</v>
          </cell>
          <cell r="F381">
            <v>3</v>
          </cell>
          <cell r="G381">
            <v>0</v>
          </cell>
          <cell r="H381">
            <v>3</v>
          </cell>
          <cell r="I381">
            <v>0</v>
          </cell>
        </row>
        <row r="382">
          <cell r="A382">
            <v>42979</v>
          </cell>
          <cell r="C382" t="str">
            <v>V217H</v>
          </cell>
          <cell r="D382">
            <v>952</v>
          </cell>
          <cell r="E382">
            <v>115</v>
          </cell>
          <cell r="F382">
            <v>34</v>
          </cell>
          <cell r="G382">
            <v>35</v>
          </cell>
          <cell r="H382">
            <v>46</v>
          </cell>
          <cell r="I382">
            <v>0</v>
          </cell>
        </row>
        <row r="383">
          <cell r="A383">
            <v>43009</v>
          </cell>
          <cell r="C383" t="str">
            <v>V217H</v>
          </cell>
          <cell r="D383">
            <v>929</v>
          </cell>
          <cell r="E383">
            <v>106</v>
          </cell>
          <cell r="F383">
            <v>30</v>
          </cell>
          <cell r="G383">
            <v>42</v>
          </cell>
          <cell r="H383">
            <v>34</v>
          </cell>
          <cell r="I383">
            <v>0</v>
          </cell>
        </row>
        <row r="384">
          <cell r="A384">
            <v>43040</v>
          </cell>
          <cell r="C384" t="str">
            <v>V217H</v>
          </cell>
          <cell r="D384">
            <v>975</v>
          </cell>
          <cell r="E384">
            <v>91</v>
          </cell>
          <cell r="F384">
            <v>33</v>
          </cell>
          <cell r="G384">
            <v>29</v>
          </cell>
          <cell r="H384">
            <v>29</v>
          </cell>
          <cell r="I384">
            <v>0</v>
          </cell>
        </row>
        <row r="385">
          <cell r="A385">
            <v>43070</v>
          </cell>
          <cell r="C385" t="str">
            <v>V217H</v>
          </cell>
          <cell r="D385">
            <v>756</v>
          </cell>
          <cell r="E385">
            <v>89</v>
          </cell>
          <cell r="F385">
            <v>30</v>
          </cell>
          <cell r="G385">
            <v>39</v>
          </cell>
          <cell r="H385">
            <v>20</v>
          </cell>
          <cell r="I385">
            <v>0</v>
          </cell>
        </row>
        <row r="386">
          <cell r="A386">
            <v>43101</v>
          </cell>
          <cell r="C386" t="str">
            <v>V217H</v>
          </cell>
          <cell r="D386">
            <v>841</v>
          </cell>
          <cell r="E386">
            <v>126</v>
          </cell>
          <cell r="F386">
            <v>46</v>
          </cell>
          <cell r="G386">
            <v>41</v>
          </cell>
          <cell r="H386">
            <v>39</v>
          </cell>
          <cell r="I386">
            <v>0</v>
          </cell>
        </row>
        <row r="387">
          <cell r="A387">
            <v>43132</v>
          </cell>
          <cell r="C387" t="str">
            <v>V217H</v>
          </cell>
          <cell r="D387">
            <v>846</v>
          </cell>
          <cell r="E387">
            <v>98</v>
          </cell>
          <cell r="F387">
            <v>37</v>
          </cell>
          <cell r="G387">
            <v>21</v>
          </cell>
          <cell r="H387">
            <v>40</v>
          </cell>
          <cell r="I387">
            <v>0</v>
          </cell>
        </row>
        <row r="388">
          <cell r="A388">
            <v>43160</v>
          </cell>
          <cell r="C388" t="str">
            <v>V217H</v>
          </cell>
          <cell r="D388">
            <v>981</v>
          </cell>
          <cell r="E388">
            <v>175</v>
          </cell>
          <cell r="F388">
            <v>24</v>
          </cell>
          <cell r="G388">
            <v>109</v>
          </cell>
          <cell r="H388">
            <v>42</v>
          </cell>
          <cell r="I388">
            <v>0</v>
          </cell>
        </row>
        <row r="389">
          <cell r="A389">
            <v>43191</v>
          </cell>
          <cell r="C389" t="str">
            <v>V217H</v>
          </cell>
          <cell r="D389">
            <v>815</v>
          </cell>
          <cell r="E389">
            <v>87</v>
          </cell>
          <cell r="F389">
            <v>18</v>
          </cell>
          <cell r="G389">
            <v>32</v>
          </cell>
          <cell r="H389">
            <v>37</v>
          </cell>
          <cell r="I389">
            <v>0</v>
          </cell>
        </row>
        <row r="390">
          <cell r="A390">
            <v>43221</v>
          </cell>
          <cell r="C390" t="str">
            <v>V217H</v>
          </cell>
          <cell r="D390">
            <v>1010</v>
          </cell>
          <cell r="E390">
            <v>94</v>
          </cell>
          <cell r="F390">
            <v>31</v>
          </cell>
          <cell r="G390">
            <v>33</v>
          </cell>
          <cell r="H390">
            <v>30</v>
          </cell>
          <cell r="I390">
            <v>0</v>
          </cell>
        </row>
        <row r="391">
          <cell r="A391">
            <v>43252</v>
          </cell>
          <cell r="C391" t="str">
            <v>V217H</v>
          </cell>
          <cell r="D391">
            <v>872</v>
          </cell>
          <cell r="E391">
            <v>71</v>
          </cell>
          <cell r="F391">
            <v>32</v>
          </cell>
          <cell r="G391">
            <v>13</v>
          </cell>
          <cell r="H391">
            <v>26</v>
          </cell>
          <cell r="I391">
            <v>0</v>
          </cell>
        </row>
        <row r="392">
          <cell r="A392">
            <v>42979</v>
          </cell>
          <cell r="C392" t="str">
            <v>W107H</v>
          </cell>
          <cell r="D392">
            <v>68</v>
          </cell>
          <cell r="E392">
            <v>16</v>
          </cell>
          <cell r="F392">
            <v>2</v>
          </cell>
          <cell r="G392">
            <v>14</v>
          </cell>
          <cell r="H392">
            <v>0</v>
          </cell>
          <cell r="I392">
            <v>0</v>
          </cell>
        </row>
        <row r="393">
          <cell r="A393">
            <v>43009</v>
          </cell>
          <cell r="C393" t="str">
            <v>W107H</v>
          </cell>
          <cell r="D393">
            <v>107</v>
          </cell>
          <cell r="E393">
            <v>17</v>
          </cell>
          <cell r="F393">
            <v>6</v>
          </cell>
          <cell r="G393">
            <v>8</v>
          </cell>
          <cell r="H393">
            <v>2</v>
          </cell>
          <cell r="I393">
            <v>1</v>
          </cell>
        </row>
        <row r="394">
          <cell r="A394">
            <v>43040</v>
          </cell>
          <cell r="C394" t="str">
            <v>W107H</v>
          </cell>
          <cell r="D394">
            <v>124</v>
          </cell>
          <cell r="E394">
            <v>19</v>
          </cell>
          <cell r="F394">
            <v>8</v>
          </cell>
          <cell r="G394">
            <v>8</v>
          </cell>
          <cell r="H394">
            <v>3</v>
          </cell>
          <cell r="I394">
            <v>0</v>
          </cell>
        </row>
        <row r="395">
          <cell r="A395">
            <v>43070</v>
          </cell>
          <cell r="C395" t="str">
            <v>W107H</v>
          </cell>
          <cell r="D395">
            <v>102</v>
          </cell>
          <cell r="E395">
            <v>8</v>
          </cell>
          <cell r="F395">
            <v>4</v>
          </cell>
          <cell r="G395">
            <v>1</v>
          </cell>
          <cell r="H395">
            <v>3</v>
          </cell>
          <cell r="I395">
            <v>0</v>
          </cell>
        </row>
        <row r="396">
          <cell r="A396">
            <v>43101</v>
          </cell>
          <cell r="C396" t="str">
            <v>W107H</v>
          </cell>
          <cell r="D396">
            <v>124</v>
          </cell>
          <cell r="E396">
            <v>17</v>
          </cell>
          <cell r="F396">
            <v>13</v>
          </cell>
          <cell r="G396">
            <v>2</v>
          </cell>
          <cell r="H396">
            <v>2</v>
          </cell>
          <cell r="I396">
            <v>0</v>
          </cell>
        </row>
        <row r="397">
          <cell r="A397">
            <v>43132</v>
          </cell>
          <cell r="C397" t="str">
            <v>W107H</v>
          </cell>
          <cell r="D397">
            <v>103</v>
          </cell>
          <cell r="E397">
            <v>13</v>
          </cell>
          <cell r="F397">
            <v>6</v>
          </cell>
          <cell r="G397">
            <v>0</v>
          </cell>
          <cell r="H397">
            <v>3</v>
          </cell>
          <cell r="I397">
            <v>4</v>
          </cell>
        </row>
        <row r="398">
          <cell r="A398">
            <v>43160</v>
          </cell>
          <cell r="C398" t="str">
            <v>W107H</v>
          </cell>
          <cell r="D398">
            <v>90</v>
          </cell>
          <cell r="E398">
            <v>6</v>
          </cell>
          <cell r="F398">
            <v>3</v>
          </cell>
          <cell r="G398">
            <v>1</v>
          </cell>
          <cell r="H398">
            <v>1</v>
          </cell>
          <cell r="I398">
            <v>1</v>
          </cell>
        </row>
        <row r="399">
          <cell r="A399">
            <v>43191</v>
          </cell>
          <cell r="C399" t="str">
            <v>W107H</v>
          </cell>
          <cell r="D399">
            <v>92</v>
          </cell>
          <cell r="E399">
            <v>5</v>
          </cell>
          <cell r="F399">
            <v>3</v>
          </cell>
          <cell r="G399">
            <v>0</v>
          </cell>
          <cell r="H399">
            <v>2</v>
          </cell>
          <cell r="I399">
            <v>0</v>
          </cell>
        </row>
        <row r="400">
          <cell r="A400">
            <v>43221</v>
          </cell>
          <cell r="C400" t="str">
            <v>W107H</v>
          </cell>
          <cell r="D400">
            <v>105</v>
          </cell>
          <cell r="E400">
            <v>12</v>
          </cell>
          <cell r="F400">
            <v>6</v>
          </cell>
          <cell r="G400">
            <v>2</v>
          </cell>
          <cell r="H400">
            <v>4</v>
          </cell>
          <cell r="I400">
            <v>0</v>
          </cell>
        </row>
        <row r="401">
          <cell r="A401">
            <v>43252</v>
          </cell>
          <cell r="C401" t="str">
            <v>W107H</v>
          </cell>
          <cell r="D401">
            <v>85</v>
          </cell>
          <cell r="E401">
            <v>11</v>
          </cell>
          <cell r="F401">
            <v>2</v>
          </cell>
          <cell r="G401">
            <v>4</v>
          </cell>
          <cell r="H401">
            <v>5</v>
          </cell>
          <cell r="I401">
            <v>0</v>
          </cell>
        </row>
        <row r="402">
          <cell r="A402">
            <v>42979</v>
          </cell>
          <cell r="C402" t="str">
            <v>Y104H</v>
          </cell>
          <cell r="D402">
            <v>1264</v>
          </cell>
          <cell r="E402">
            <v>100</v>
          </cell>
          <cell r="F402">
            <v>61</v>
          </cell>
          <cell r="G402">
            <v>7</v>
          </cell>
          <cell r="H402">
            <v>26</v>
          </cell>
          <cell r="I402">
            <v>6</v>
          </cell>
        </row>
        <row r="403">
          <cell r="A403">
            <v>43009</v>
          </cell>
          <cell r="C403" t="str">
            <v>Y104H</v>
          </cell>
          <cell r="D403">
            <v>1326</v>
          </cell>
          <cell r="E403">
            <v>104</v>
          </cell>
          <cell r="F403">
            <v>25</v>
          </cell>
          <cell r="G403">
            <v>31</v>
          </cell>
          <cell r="H403">
            <v>44</v>
          </cell>
          <cell r="I403">
            <v>4</v>
          </cell>
        </row>
        <row r="404">
          <cell r="A404">
            <v>43040</v>
          </cell>
          <cell r="C404" t="str">
            <v>Y104H</v>
          </cell>
          <cell r="D404">
            <v>1372</v>
          </cell>
          <cell r="E404">
            <v>107</v>
          </cell>
          <cell r="F404">
            <v>44</v>
          </cell>
          <cell r="G404">
            <v>20</v>
          </cell>
          <cell r="H404">
            <v>33</v>
          </cell>
          <cell r="I404">
            <v>10</v>
          </cell>
        </row>
        <row r="405">
          <cell r="A405">
            <v>43070</v>
          </cell>
          <cell r="C405" t="str">
            <v>Y104H</v>
          </cell>
          <cell r="D405">
            <v>343</v>
          </cell>
          <cell r="E405">
            <v>20</v>
          </cell>
          <cell r="F405">
            <v>12</v>
          </cell>
          <cell r="G405">
            <v>2</v>
          </cell>
          <cell r="H405">
            <v>6</v>
          </cell>
          <cell r="I405">
            <v>0</v>
          </cell>
        </row>
        <row r="406">
          <cell r="A406">
            <v>43101</v>
          </cell>
          <cell r="C406" t="str">
            <v>Y104H</v>
          </cell>
          <cell r="D406">
            <v>193</v>
          </cell>
          <cell r="E406">
            <v>19</v>
          </cell>
          <cell r="F406">
            <v>9</v>
          </cell>
          <cell r="G406">
            <v>1</v>
          </cell>
          <cell r="H406">
            <v>8</v>
          </cell>
          <cell r="I406">
            <v>1</v>
          </cell>
        </row>
        <row r="407">
          <cell r="A407">
            <v>43132</v>
          </cell>
          <cell r="C407" t="str">
            <v>Y104H</v>
          </cell>
          <cell r="D407">
            <v>187</v>
          </cell>
          <cell r="E407">
            <v>15</v>
          </cell>
          <cell r="F407">
            <v>10</v>
          </cell>
          <cell r="G407">
            <v>0</v>
          </cell>
          <cell r="H407">
            <v>5</v>
          </cell>
          <cell r="I407">
            <v>0</v>
          </cell>
        </row>
        <row r="408">
          <cell r="A408">
            <v>43160</v>
          </cell>
          <cell r="C408" t="str">
            <v>Y104H</v>
          </cell>
          <cell r="D408">
            <v>166</v>
          </cell>
          <cell r="E408">
            <v>9</v>
          </cell>
          <cell r="F408">
            <v>6</v>
          </cell>
          <cell r="G408">
            <v>0</v>
          </cell>
          <cell r="H408">
            <v>3</v>
          </cell>
          <cell r="I408">
            <v>0</v>
          </cell>
        </row>
        <row r="409">
          <cell r="A409">
            <v>42979</v>
          </cell>
          <cell r="C409" t="str">
            <v>Y144H</v>
          </cell>
          <cell r="D409">
            <v>110</v>
          </cell>
          <cell r="E409">
            <v>22</v>
          </cell>
          <cell r="F409">
            <v>1</v>
          </cell>
          <cell r="G409">
            <v>14</v>
          </cell>
          <cell r="H409">
            <v>7</v>
          </cell>
          <cell r="I409">
            <v>0</v>
          </cell>
        </row>
        <row r="410">
          <cell r="A410">
            <v>43009</v>
          </cell>
          <cell r="C410" t="str">
            <v>Y144H</v>
          </cell>
          <cell r="D410">
            <v>55</v>
          </cell>
          <cell r="E410">
            <v>2</v>
          </cell>
          <cell r="F410">
            <v>1</v>
          </cell>
          <cell r="G410">
            <v>0</v>
          </cell>
          <cell r="H410">
            <v>1</v>
          </cell>
          <cell r="I410">
            <v>0</v>
          </cell>
        </row>
        <row r="411">
          <cell r="A411">
            <v>43040</v>
          </cell>
          <cell r="C411" t="str">
            <v>Y144H</v>
          </cell>
          <cell r="D411">
            <v>90</v>
          </cell>
          <cell r="E411">
            <v>15</v>
          </cell>
          <cell r="F411">
            <v>9</v>
          </cell>
          <cell r="G411">
            <v>1</v>
          </cell>
          <cell r="H411">
            <v>4</v>
          </cell>
          <cell r="I411">
            <v>1</v>
          </cell>
        </row>
        <row r="412">
          <cell r="A412">
            <v>43070</v>
          </cell>
          <cell r="C412" t="str">
            <v>Y144H</v>
          </cell>
          <cell r="D412">
            <v>73</v>
          </cell>
          <cell r="E412">
            <v>10</v>
          </cell>
          <cell r="F412">
            <v>5</v>
          </cell>
          <cell r="G412">
            <v>4</v>
          </cell>
          <cell r="H412">
            <v>1</v>
          </cell>
          <cell r="I412">
            <v>0</v>
          </cell>
        </row>
        <row r="413">
          <cell r="A413">
            <v>43101</v>
          </cell>
          <cell r="C413" t="str">
            <v>Y144H</v>
          </cell>
          <cell r="D413">
            <v>167</v>
          </cell>
          <cell r="E413">
            <v>21</v>
          </cell>
          <cell r="F413">
            <v>13</v>
          </cell>
          <cell r="G413">
            <v>1</v>
          </cell>
          <cell r="H413">
            <v>6</v>
          </cell>
          <cell r="I413">
            <v>1</v>
          </cell>
        </row>
        <row r="414">
          <cell r="A414">
            <v>43132</v>
          </cell>
          <cell r="C414" t="str">
            <v>Y144H</v>
          </cell>
          <cell r="D414">
            <v>128</v>
          </cell>
          <cell r="E414">
            <v>18</v>
          </cell>
          <cell r="F414">
            <v>11</v>
          </cell>
          <cell r="G414">
            <v>0</v>
          </cell>
          <cell r="H414">
            <v>5</v>
          </cell>
          <cell r="I414">
            <v>2</v>
          </cell>
        </row>
        <row r="415">
          <cell r="A415">
            <v>43160</v>
          </cell>
          <cell r="C415" t="str">
            <v>Y144H</v>
          </cell>
          <cell r="D415">
            <v>132</v>
          </cell>
          <cell r="E415">
            <v>12</v>
          </cell>
          <cell r="F415">
            <v>4</v>
          </cell>
          <cell r="G415">
            <v>0</v>
          </cell>
          <cell r="H415">
            <v>7</v>
          </cell>
          <cell r="I415">
            <v>1</v>
          </cell>
        </row>
        <row r="416">
          <cell r="A416">
            <v>43191</v>
          </cell>
          <cell r="C416" t="str">
            <v>Y144H</v>
          </cell>
          <cell r="D416">
            <v>142</v>
          </cell>
          <cell r="E416">
            <v>20</v>
          </cell>
          <cell r="F416">
            <v>9</v>
          </cell>
          <cell r="G416">
            <v>0</v>
          </cell>
          <cell r="H416">
            <v>10</v>
          </cell>
          <cell r="I416">
            <v>1</v>
          </cell>
        </row>
        <row r="417">
          <cell r="A417">
            <v>43221</v>
          </cell>
          <cell r="C417" t="str">
            <v>Y144H</v>
          </cell>
          <cell r="D417">
            <v>188</v>
          </cell>
          <cell r="E417">
            <v>14</v>
          </cell>
          <cell r="F417">
            <v>9</v>
          </cell>
          <cell r="G417">
            <v>0</v>
          </cell>
          <cell r="H417">
            <v>4</v>
          </cell>
          <cell r="I417">
            <v>1</v>
          </cell>
        </row>
        <row r="418">
          <cell r="A418">
            <v>43252</v>
          </cell>
          <cell r="C418" t="str">
            <v>Y144H</v>
          </cell>
          <cell r="D418">
            <v>151</v>
          </cell>
          <cell r="E418">
            <v>17</v>
          </cell>
          <cell r="F418">
            <v>9</v>
          </cell>
          <cell r="G418">
            <v>0</v>
          </cell>
          <cell r="H418">
            <v>6</v>
          </cell>
          <cell r="I418">
            <v>2</v>
          </cell>
        </row>
        <row r="419">
          <cell r="A419">
            <v>43070</v>
          </cell>
          <cell r="C419" t="str">
            <v>Y146H</v>
          </cell>
          <cell r="D419">
            <v>642</v>
          </cell>
          <cell r="E419">
            <v>63</v>
          </cell>
          <cell r="F419">
            <v>19</v>
          </cell>
          <cell r="G419">
            <v>13</v>
          </cell>
          <cell r="H419">
            <v>27</v>
          </cell>
          <cell r="I419">
            <v>4</v>
          </cell>
        </row>
        <row r="420">
          <cell r="A420">
            <v>43101</v>
          </cell>
          <cell r="C420" t="str">
            <v>Y146H</v>
          </cell>
          <cell r="D420">
            <v>1032</v>
          </cell>
          <cell r="E420">
            <v>128</v>
          </cell>
          <cell r="F420">
            <v>40</v>
          </cell>
          <cell r="G420">
            <v>39</v>
          </cell>
          <cell r="H420">
            <v>39</v>
          </cell>
          <cell r="I420">
            <v>10</v>
          </cell>
        </row>
        <row r="421">
          <cell r="A421">
            <v>43132</v>
          </cell>
          <cell r="C421" t="str">
            <v>Y146H</v>
          </cell>
          <cell r="D421">
            <v>1079</v>
          </cell>
          <cell r="E421">
            <v>127</v>
          </cell>
          <cell r="F421">
            <v>41</v>
          </cell>
          <cell r="G421">
            <v>30</v>
          </cell>
          <cell r="H421">
            <v>52</v>
          </cell>
          <cell r="I421">
            <v>4</v>
          </cell>
        </row>
        <row r="422">
          <cell r="A422">
            <v>43160</v>
          </cell>
          <cell r="C422" t="str">
            <v>Y146H</v>
          </cell>
          <cell r="D422">
            <v>1258</v>
          </cell>
          <cell r="E422">
            <v>119</v>
          </cell>
          <cell r="F422">
            <v>39</v>
          </cell>
          <cell r="G422">
            <v>25</v>
          </cell>
          <cell r="H422">
            <v>47</v>
          </cell>
          <cell r="I422">
            <v>8</v>
          </cell>
        </row>
        <row r="423">
          <cell r="A423">
            <v>43191</v>
          </cell>
          <cell r="C423" t="str">
            <v>Y146H</v>
          </cell>
          <cell r="D423">
            <v>1137</v>
          </cell>
          <cell r="E423">
            <v>116</v>
          </cell>
          <cell r="F423">
            <v>39</v>
          </cell>
          <cell r="G423">
            <v>28</v>
          </cell>
          <cell r="H423">
            <v>43</v>
          </cell>
          <cell r="I423">
            <v>6</v>
          </cell>
        </row>
        <row r="424">
          <cell r="A424">
            <v>43221</v>
          </cell>
          <cell r="C424" t="str">
            <v>Y146H</v>
          </cell>
          <cell r="D424">
            <v>1349</v>
          </cell>
          <cell r="E424">
            <v>111</v>
          </cell>
          <cell r="F424">
            <v>32</v>
          </cell>
          <cell r="G424">
            <v>29</v>
          </cell>
          <cell r="H424">
            <v>46</v>
          </cell>
          <cell r="I424">
            <v>4</v>
          </cell>
        </row>
        <row r="425">
          <cell r="A425">
            <v>43252</v>
          </cell>
          <cell r="C425" t="str">
            <v>Y146H</v>
          </cell>
          <cell r="D425">
            <v>1134</v>
          </cell>
          <cell r="E425">
            <v>87</v>
          </cell>
          <cell r="F425">
            <v>30</v>
          </cell>
          <cell r="G425">
            <v>13</v>
          </cell>
          <cell r="H425">
            <v>41</v>
          </cell>
          <cell r="I425">
            <v>3</v>
          </cell>
        </row>
        <row r="426">
          <cell r="A426">
            <v>43191</v>
          </cell>
          <cell r="C426" t="str">
            <v>Y177C</v>
          </cell>
          <cell r="D426">
            <v>163</v>
          </cell>
          <cell r="E426">
            <v>7</v>
          </cell>
          <cell r="F426">
            <v>5</v>
          </cell>
          <cell r="G426">
            <v>0</v>
          </cell>
          <cell r="H426">
            <v>2</v>
          </cell>
          <cell r="I426">
            <v>0</v>
          </cell>
        </row>
        <row r="427">
          <cell r="A427">
            <v>43221</v>
          </cell>
          <cell r="C427" t="str">
            <v>Y177C</v>
          </cell>
          <cell r="D427">
            <v>175</v>
          </cell>
          <cell r="E427">
            <v>7</v>
          </cell>
          <cell r="F427">
            <v>4</v>
          </cell>
          <cell r="G427">
            <v>0</v>
          </cell>
          <cell r="H427">
            <v>3</v>
          </cell>
          <cell r="I427">
            <v>0</v>
          </cell>
        </row>
        <row r="428">
          <cell r="A428">
            <v>43252</v>
          </cell>
          <cell r="C428" t="str">
            <v>Y177C</v>
          </cell>
          <cell r="D428">
            <v>135</v>
          </cell>
          <cell r="E428">
            <v>8</v>
          </cell>
          <cell r="F428">
            <v>4</v>
          </cell>
          <cell r="G428">
            <v>1</v>
          </cell>
          <cell r="H428">
            <v>3</v>
          </cell>
          <cell r="I428">
            <v>0</v>
          </cell>
        </row>
        <row r="429">
          <cell r="A429">
            <v>42979</v>
          </cell>
          <cell r="C429" t="str">
            <v>Z102H</v>
          </cell>
          <cell r="D429">
            <v>171</v>
          </cell>
          <cell r="E429">
            <v>12</v>
          </cell>
          <cell r="F429">
            <v>2</v>
          </cell>
          <cell r="G429">
            <v>5</v>
          </cell>
          <cell r="H429">
            <v>5</v>
          </cell>
          <cell r="I429">
            <v>0</v>
          </cell>
        </row>
        <row r="430">
          <cell r="A430">
            <v>43009</v>
          </cell>
          <cell r="C430" t="str">
            <v>Z102H</v>
          </cell>
          <cell r="D430">
            <v>182</v>
          </cell>
          <cell r="E430">
            <v>17</v>
          </cell>
          <cell r="F430">
            <v>5</v>
          </cell>
          <cell r="G430">
            <v>9</v>
          </cell>
          <cell r="H430">
            <v>3</v>
          </cell>
          <cell r="I430">
            <v>0</v>
          </cell>
        </row>
        <row r="431">
          <cell r="A431">
            <v>43040</v>
          </cell>
          <cell r="C431" t="str">
            <v>Z102H</v>
          </cell>
          <cell r="D431">
            <v>195</v>
          </cell>
          <cell r="E431">
            <v>13</v>
          </cell>
          <cell r="F431">
            <v>4</v>
          </cell>
          <cell r="G431">
            <v>1</v>
          </cell>
          <cell r="H431">
            <v>8</v>
          </cell>
          <cell r="I431">
            <v>0</v>
          </cell>
        </row>
        <row r="432">
          <cell r="A432">
            <v>43070</v>
          </cell>
          <cell r="C432" t="str">
            <v>Z102H</v>
          </cell>
          <cell r="D432">
            <v>135</v>
          </cell>
          <cell r="E432">
            <v>7</v>
          </cell>
          <cell r="F432">
            <v>2</v>
          </cell>
          <cell r="G432">
            <v>1</v>
          </cell>
          <cell r="H432">
            <v>4</v>
          </cell>
          <cell r="I432">
            <v>0</v>
          </cell>
        </row>
        <row r="433">
          <cell r="A433">
            <v>43101</v>
          </cell>
          <cell r="C433" t="str">
            <v>Z102H</v>
          </cell>
          <cell r="D433">
            <v>139</v>
          </cell>
          <cell r="E433">
            <v>7</v>
          </cell>
          <cell r="F433">
            <v>3</v>
          </cell>
          <cell r="G433">
            <v>0</v>
          </cell>
          <cell r="H433">
            <v>4</v>
          </cell>
          <cell r="I433">
            <v>0</v>
          </cell>
        </row>
        <row r="434">
          <cell r="A434">
            <v>43132</v>
          </cell>
          <cell r="C434" t="str">
            <v>Z102H</v>
          </cell>
          <cell r="D434">
            <v>159</v>
          </cell>
          <cell r="E434">
            <v>9</v>
          </cell>
          <cell r="F434">
            <v>1</v>
          </cell>
          <cell r="G434">
            <v>0</v>
          </cell>
          <cell r="H434">
            <v>8</v>
          </cell>
          <cell r="I434">
            <v>0</v>
          </cell>
        </row>
        <row r="435">
          <cell r="A435">
            <v>43160</v>
          </cell>
          <cell r="C435" t="str">
            <v>Z102H</v>
          </cell>
          <cell r="D435">
            <v>170</v>
          </cell>
          <cell r="E435">
            <v>15</v>
          </cell>
          <cell r="F435">
            <v>7</v>
          </cell>
          <cell r="G435">
            <v>3</v>
          </cell>
          <cell r="H435">
            <v>5</v>
          </cell>
          <cell r="I435">
            <v>0</v>
          </cell>
        </row>
        <row r="436">
          <cell r="A436">
            <v>43191</v>
          </cell>
          <cell r="C436" t="str">
            <v>Z102H</v>
          </cell>
          <cell r="D436">
            <v>169</v>
          </cell>
          <cell r="E436">
            <v>6</v>
          </cell>
          <cell r="F436">
            <v>2</v>
          </cell>
          <cell r="G436">
            <v>0</v>
          </cell>
          <cell r="H436">
            <v>4</v>
          </cell>
          <cell r="I436">
            <v>0</v>
          </cell>
        </row>
        <row r="437">
          <cell r="A437">
            <v>43221</v>
          </cell>
          <cell r="C437" t="str">
            <v>Z102H</v>
          </cell>
          <cell r="D437">
            <v>199</v>
          </cell>
          <cell r="E437">
            <v>5</v>
          </cell>
          <cell r="F437">
            <v>2</v>
          </cell>
          <cell r="G437">
            <v>0</v>
          </cell>
          <cell r="H437">
            <v>3</v>
          </cell>
          <cell r="I437">
            <v>0</v>
          </cell>
        </row>
        <row r="438">
          <cell r="A438">
            <v>43252</v>
          </cell>
          <cell r="C438" t="str">
            <v>Z102H</v>
          </cell>
          <cell r="D438">
            <v>210</v>
          </cell>
          <cell r="E438">
            <v>11</v>
          </cell>
          <cell r="F438">
            <v>4</v>
          </cell>
          <cell r="G438">
            <v>0</v>
          </cell>
          <cell r="H438">
            <v>7</v>
          </cell>
          <cell r="I438">
            <v>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cene3d>
          <a:camera prst="orthographicFront">
            <a:rot lat="0" lon="0" rev="5400000"/>
          </a:camera>
          <a:lightRig rig="threePt" dir="t"/>
        </a:scene3d>
      </a:spPr>
      <a:bodyPr vertOverflow="clip" wrap="none" rtlCol="0"/>
      <a:lstStyle>
        <a:defPPr>
          <a:defRPr sz="1000" b="1"/>
        </a:defPPr>
      </a:lst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openxmlformats.org/officeDocument/2006/relationships/image" Target="../media/image2.emf"/><Relationship Id="rId4" Type="http://schemas.openxmlformats.org/officeDocument/2006/relationships/control" Target="../activeX/activeX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6.bin"/><Relationship Id="rId5" Type="http://schemas.openxmlformats.org/officeDocument/2006/relationships/image" Target="../media/image3.emf"/><Relationship Id="rId4" Type="http://schemas.openxmlformats.org/officeDocument/2006/relationships/control" Target="../activeX/activeX2.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K33"/>
  <sheetViews>
    <sheetView showGridLines="0" showRowColHeaders="0" zoomScaleNormal="100" workbookViewId="0"/>
  </sheetViews>
  <sheetFormatPr defaultColWidth="9.140625" defaultRowHeight="15" x14ac:dyDescent="0.25"/>
  <cols>
    <col min="1" max="1" width="3.28515625" style="68" customWidth="1"/>
    <col min="2" max="3" width="9.140625" style="68"/>
    <col min="4" max="4" width="10" style="68" customWidth="1"/>
    <col min="5" max="5" width="9.140625" style="68"/>
    <col min="6" max="6" width="10.42578125" style="68" customWidth="1"/>
    <col min="7" max="10" width="9.140625" style="68"/>
    <col min="11" max="11" width="15.140625" style="68" customWidth="1"/>
    <col min="12" max="16384" width="9.140625" style="68"/>
  </cols>
  <sheetData>
    <row r="1" spans="1:11" x14ac:dyDescent="0.25">
      <c r="A1" s="67"/>
      <c r="B1" s="67"/>
      <c r="C1" s="67"/>
      <c r="D1" s="67"/>
      <c r="E1" s="67"/>
      <c r="F1" s="67"/>
      <c r="G1" s="67"/>
      <c r="H1" s="67"/>
      <c r="I1" s="67"/>
      <c r="J1" s="67"/>
      <c r="K1" s="67"/>
    </row>
    <row r="2" spans="1:11" x14ac:dyDescent="0.25">
      <c r="A2" s="67"/>
      <c r="B2" s="67"/>
      <c r="C2" s="67"/>
      <c r="D2" s="67"/>
      <c r="E2" s="67"/>
      <c r="F2" s="67"/>
      <c r="G2" s="67"/>
      <c r="H2" s="67"/>
      <c r="I2" s="325"/>
      <c r="J2" s="325"/>
      <c r="K2" s="325"/>
    </row>
    <row r="3" spans="1:11" x14ac:dyDescent="0.25">
      <c r="A3" s="67"/>
      <c r="B3" s="67"/>
      <c r="C3" s="67"/>
      <c r="D3" s="67"/>
      <c r="E3" s="67"/>
      <c r="F3" s="67"/>
      <c r="G3" s="67"/>
      <c r="H3" s="67"/>
      <c r="I3" s="325"/>
      <c r="J3" s="325"/>
      <c r="K3" s="325"/>
    </row>
    <row r="4" spans="1:11" x14ac:dyDescent="0.25">
      <c r="A4" s="67"/>
      <c r="B4" s="67"/>
      <c r="C4" s="67"/>
      <c r="D4" s="67"/>
      <c r="E4" s="67"/>
      <c r="F4" s="67"/>
      <c r="G4" s="67"/>
      <c r="H4" s="67"/>
      <c r="I4" s="67"/>
      <c r="J4" s="67"/>
      <c r="K4" s="67"/>
    </row>
    <row r="5" spans="1:11" x14ac:dyDescent="0.25">
      <c r="A5" s="69" t="s">
        <v>127</v>
      </c>
      <c r="B5" s="67"/>
      <c r="C5" s="67"/>
      <c r="D5" s="67"/>
      <c r="E5" s="67"/>
      <c r="F5" s="67"/>
      <c r="G5" s="67"/>
      <c r="H5" s="67"/>
      <c r="I5" s="67"/>
      <c r="J5" s="67"/>
      <c r="K5" s="67"/>
    </row>
    <row r="6" spans="1:11" ht="6" customHeight="1" x14ac:dyDescent="0.25">
      <c r="A6" s="67"/>
      <c r="B6" s="67"/>
      <c r="C6" s="67"/>
      <c r="D6" s="67"/>
      <c r="E6" s="67"/>
      <c r="F6" s="67"/>
      <c r="G6" s="67"/>
      <c r="H6" s="67"/>
      <c r="I6" s="67"/>
      <c r="J6" s="67"/>
      <c r="K6" s="67"/>
    </row>
    <row r="7" spans="1:11" x14ac:dyDescent="0.25">
      <c r="A7" s="67"/>
      <c r="B7" s="67"/>
      <c r="C7" s="67"/>
      <c r="D7" s="67"/>
      <c r="E7" s="67"/>
      <c r="F7" s="67"/>
      <c r="G7" s="67"/>
      <c r="H7" s="67"/>
      <c r="I7" s="67"/>
      <c r="J7" s="67"/>
      <c r="K7" s="67"/>
    </row>
    <row r="8" spans="1:11" s="73" customFormat="1" ht="18.75" customHeight="1" x14ac:dyDescent="0.2">
      <c r="A8" s="70" t="s">
        <v>128</v>
      </c>
      <c r="B8" s="71" t="s">
        <v>129</v>
      </c>
      <c r="C8" s="72"/>
      <c r="D8" s="72"/>
      <c r="E8" s="72"/>
      <c r="F8" s="72"/>
      <c r="G8" s="72"/>
      <c r="H8" s="72"/>
      <c r="I8" s="72"/>
      <c r="J8" s="72"/>
      <c r="K8" s="72"/>
    </row>
    <row r="9" spans="1:11" s="73" customFormat="1" ht="29.25" customHeight="1" x14ac:dyDescent="0.25">
      <c r="A9" s="74"/>
      <c r="B9" s="326" t="s">
        <v>130</v>
      </c>
      <c r="C9" s="326"/>
      <c r="D9" s="326"/>
      <c r="E9" s="326"/>
      <c r="F9" s="326"/>
      <c r="G9" s="326"/>
      <c r="H9" s="326"/>
      <c r="I9" s="326"/>
      <c r="J9" s="326"/>
      <c r="K9" s="326"/>
    </row>
    <row r="10" spans="1:11" s="73" customFormat="1" ht="6" customHeight="1" x14ac:dyDescent="0.25">
      <c r="A10" s="74"/>
      <c r="B10" s="75"/>
      <c r="C10" s="72"/>
      <c r="D10" s="72"/>
      <c r="E10" s="72"/>
      <c r="F10" s="72"/>
      <c r="G10" s="72"/>
      <c r="H10" s="72"/>
      <c r="I10" s="72"/>
      <c r="J10" s="72"/>
      <c r="K10" s="72"/>
    </row>
    <row r="11" spans="1:11" s="73" customFormat="1" x14ac:dyDescent="0.25">
      <c r="A11" s="74" t="s">
        <v>131</v>
      </c>
      <c r="B11" s="74" t="s">
        <v>132</v>
      </c>
      <c r="C11" s="72"/>
      <c r="D11" s="72"/>
      <c r="E11" s="72"/>
      <c r="F11" s="72"/>
      <c r="G11" s="72"/>
      <c r="H11" s="72"/>
      <c r="I11" s="72"/>
      <c r="J11" s="72"/>
      <c r="K11" s="72"/>
    </row>
    <row r="12" spans="1:11" s="73" customFormat="1" x14ac:dyDescent="0.25">
      <c r="A12" s="74"/>
      <c r="B12" s="76" t="s">
        <v>133</v>
      </c>
      <c r="C12" s="72"/>
      <c r="D12" s="72"/>
      <c r="E12" s="72"/>
      <c r="F12" s="72"/>
      <c r="G12" s="72"/>
      <c r="H12" s="72"/>
      <c r="I12" s="72"/>
      <c r="J12" s="72"/>
      <c r="K12" s="72"/>
    </row>
    <row r="13" spans="1:11" s="73" customFormat="1" ht="9" customHeight="1" x14ac:dyDescent="0.25">
      <c r="A13" s="74"/>
      <c r="B13" s="74"/>
      <c r="C13" s="72"/>
      <c r="D13" s="72"/>
      <c r="E13" s="72"/>
      <c r="F13" s="72"/>
      <c r="G13" s="72"/>
      <c r="H13" s="72"/>
      <c r="I13" s="72"/>
      <c r="J13" s="72"/>
      <c r="K13" s="72"/>
    </row>
    <row r="14" spans="1:11" s="73" customFormat="1" x14ac:dyDescent="0.25">
      <c r="A14" s="74" t="s">
        <v>134</v>
      </c>
      <c r="B14" s="75" t="s">
        <v>135</v>
      </c>
      <c r="C14" s="72"/>
      <c r="D14" s="72"/>
      <c r="E14" s="72"/>
      <c r="F14" s="72"/>
      <c r="G14" s="72"/>
      <c r="H14" s="72"/>
      <c r="I14" s="72"/>
      <c r="J14" s="72"/>
      <c r="K14" s="72"/>
    </row>
    <row r="15" spans="1:11" s="73" customFormat="1" x14ac:dyDescent="0.25">
      <c r="A15" s="74"/>
      <c r="B15" s="72" t="s">
        <v>136</v>
      </c>
      <c r="C15" s="72"/>
      <c r="D15" s="72"/>
      <c r="E15" s="72"/>
      <c r="F15" s="72"/>
      <c r="G15" s="72"/>
      <c r="H15" s="72"/>
      <c r="I15" s="72"/>
      <c r="J15" s="72"/>
      <c r="K15" s="72"/>
    </row>
    <row r="16" spans="1:11" s="73" customFormat="1" x14ac:dyDescent="0.25">
      <c r="A16" s="74"/>
      <c r="B16" s="72" t="s">
        <v>137</v>
      </c>
      <c r="C16" s="72"/>
      <c r="D16" s="72"/>
      <c r="E16" s="72"/>
      <c r="F16" s="72"/>
      <c r="G16" s="72"/>
      <c r="H16" s="72"/>
      <c r="I16" s="72"/>
      <c r="J16" s="72"/>
      <c r="K16" s="72"/>
    </row>
    <row r="17" spans="1:11" s="73" customFormat="1" ht="8.25" customHeight="1" x14ac:dyDescent="0.25">
      <c r="A17" s="74"/>
      <c r="B17" s="72"/>
      <c r="C17" s="72"/>
      <c r="D17" s="72"/>
      <c r="E17" s="72"/>
      <c r="F17" s="72"/>
      <c r="G17" s="72"/>
      <c r="H17" s="72"/>
      <c r="I17" s="72"/>
      <c r="J17" s="72"/>
      <c r="K17" s="72"/>
    </row>
    <row r="18" spans="1:11" s="73" customFormat="1" x14ac:dyDescent="0.25">
      <c r="A18" s="74" t="s">
        <v>138</v>
      </c>
      <c r="B18" s="75" t="s">
        <v>139</v>
      </c>
      <c r="C18" s="72"/>
      <c r="D18" s="72"/>
      <c r="E18" s="72"/>
      <c r="F18" s="72"/>
      <c r="G18" s="72"/>
      <c r="H18" s="72"/>
      <c r="I18" s="72"/>
      <c r="J18" s="72"/>
      <c r="K18" s="72"/>
    </row>
    <row r="19" spans="1:11" s="73" customFormat="1" x14ac:dyDescent="0.25">
      <c r="A19" s="74"/>
      <c r="B19" s="72" t="s">
        <v>140</v>
      </c>
      <c r="C19" s="72"/>
      <c r="D19" s="72"/>
      <c r="E19" s="72"/>
      <c r="F19" s="72"/>
      <c r="G19" s="72"/>
      <c r="H19" s="72"/>
      <c r="I19" s="72"/>
      <c r="J19" s="72"/>
      <c r="K19" s="72"/>
    </row>
    <row r="20" spans="1:11" s="73" customFormat="1" x14ac:dyDescent="0.25">
      <c r="A20" s="74"/>
      <c r="B20" s="72" t="s">
        <v>154</v>
      </c>
      <c r="C20" s="72"/>
      <c r="D20" s="72"/>
      <c r="E20" s="72"/>
      <c r="F20" s="72"/>
      <c r="G20" s="72"/>
      <c r="H20" s="72"/>
      <c r="I20" s="72"/>
      <c r="J20" s="72"/>
      <c r="K20" s="72"/>
    </row>
    <row r="21" spans="1:11" s="73" customFormat="1" x14ac:dyDescent="0.25">
      <c r="A21" s="74"/>
      <c r="B21" s="72" t="s">
        <v>141</v>
      </c>
      <c r="C21" s="72"/>
      <c r="D21" s="72"/>
      <c r="E21" s="72"/>
      <c r="F21" s="72"/>
      <c r="G21" s="72"/>
      <c r="H21" s="72"/>
      <c r="I21" s="72"/>
      <c r="J21" s="72"/>
      <c r="K21" s="72"/>
    </row>
    <row r="22" spans="1:11" s="73" customFormat="1" x14ac:dyDescent="0.25">
      <c r="A22" s="74"/>
      <c r="B22" s="72" t="s">
        <v>142</v>
      </c>
      <c r="C22" s="72"/>
      <c r="D22" s="72"/>
      <c r="E22" s="72"/>
      <c r="F22" s="72"/>
      <c r="G22" s="72"/>
      <c r="H22" s="72"/>
      <c r="I22" s="72"/>
      <c r="J22" s="72"/>
      <c r="K22" s="72"/>
    </row>
    <row r="23" spans="1:11" s="73" customFormat="1" ht="9.75" customHeight="1" x14ac:dyDescent="0.25">
      <c r="A23" s="74"/>
      <c r="B23" s="72"/>
      <c r="C23" s="72"/>
      <c r="D23" s="72"/>
      <c r="E23" s="72"/>
      <c r="F23" s="72"/>
      <c r="G23" s="72"/>
      <c r="H23" s="72"/>
      <c r="I23" s="72"/>
      <c r="J23" s="72"/>
      <c r="K23" s="72"/>
    </row>
    <row r="24" spans="1:11" s="73" customFormat="1" x14ac:dyDescent="0.25">
      <c r="A24" s="74" t="s">
        <v>143</v>
      </c>
      <c r="B24" s="75" t="s">
        <v>144</v>
      </c>
      <c r="C24" s="72"/>
      <c r="D24" s="72"/>
      <c r="E24" s="72"/>
      <c r="F24" s="72"/>
      <c r="G24" s="72"/>
      <c r="H24" s="72"/>
      <c r="I24" s="72"/>
      <c r="J24" s="72"/>
      <c r="K24" s="72"/>
    </row>
    <row r="25" spans="1:11" s="73" customFormat="1" x14ac:dyDescent="0.25">
      <c r="A25" s="74"/>
      <c r="B25" s="72" t="s">
        <v>145</v>
      </c>
      <c r="C25" s="72"/>
      <c r="D25" s="72"/>
      <c r="E25" s="72"/>
      <c r="F25" s="72"/>
      <c r="G25" s="72"/>
      <c r="H25" s="72"/>
      <c r="I25" s="72"/>
      <c r="J25" s="72"/>
      <c r="K25" s="72"/>
    </row>
    <row r="26" spans="1:11" s="73" customFormat="1" x14ac:dyDescent="0.25">
      <c r="A26" s="74"/>
      <c r="B26" s="72" t="s">
        <v>146</v>
      </c>
      <c r="C26" s="72"/>
      <c r="D26" s="72"/>
      <c r="E26" s="72"/>
      <c r="F26" s="72"/>
      <c r="G26" s="72"/>
      <c r="H26" s="72"/>
      <c r="I26" s="72"/>
      <c r="J26" s="72"/>
      <c r="K26" s="72"/>
    </row>
    <row r="27" spans="1:11" s="73" customFormat="1" x14ac:dyDescent="0.25">
      <c r="A27" s="74"/>
      <c r="B27" s="72" t="s">
        <v>147</v>
      </c>
      <c r="C27" s="72"/>
      <c r="D27" s="72"/>
      <c r="E27" s="72"/>
      <c r="F27" s="72"/>
      <c r="G27" s="72"/>
      <c r="H27" s="72"/>
      <c r="I27" s="72"/>
      <c r="J27" s="72"/>
      <c r="K27" s="72"/>
    </row>
    <row r="28" spans="1:11" s="73" customFormat="1" x14ac:dyDescent="0.25">
      <c r="A28" s="74"/>
      <c r="B28" s="72" t="s">
        <v>148</v>
      </c>
      <c r="C28" s="72"/>
      <c r="D28" s="72"/>
      <c r="E28" s="72"/>
      <c r="F28" s="72"/>
      <c r="G28" s="72"/>
      <c r="H28" s="72"/>
      <c r="I28" s="72"/>
      <c r="J28" s="72"/>
      <c r="K28" s="72"/>
    </row>
    <row r="29" spans="1:11" s="73" customFormat="1" ht="9.75" customHeight="1" x14ac:dyDescent="0.25">
      <c r="A29" s="74"/>
      <c r="B29" s="72"/>
      <c r="C29" s="72"/>
      <c r="D29" s="72"/>
      <c r="E29" s="72"/>
      <c r="F29" s="72"/>
      <c r="G29" s="72"/>
      <c r="H29" s="72"/>
      <c r="I29" s="72"/>
      <c r="J29" s="72"/>
      <c r="K29" s="72"/>
    </row>
    <row r="30" spans="1:11" s="73" customFormat="1" x14ac:dyDescent="0.25">
      <c r="A30" s="74" t="s">
        <v>149</v>
      </c>
      <c r="B30" s="75" t="s">
        <v>150</v>
      </c>
      <c r="C30" s="72"/>
      <c r="D30" s="72"/>
      <c r="E30" s="72"/>
      <c r="F30" s="72"/>
      <c r="G30" s="72"/>
      <c r="H30" s="72"/>
      <c r="I30" s="72"/>
      <c r="J30" s="72"/>
      <c r="K30" s="72"/>
    </row>
    <row r="31" spans="1:11" s="73" customFormat="1" ht="12.75" x14ac:dyDescent="0.2">
      <c r="A31" s="72"/>
      <c r="B31" s="72" t="s">
        <v>151</v>
      </c>
      <c r="C31" s="72"/>
      <c r="D31" s="72"/>
      <c r="E31" s="72"/>
      <c r="F31" s="72"/>
      <c r="G31" s="72"/>
      <c r="H31" s="72"/>
      <c r="I31" s="72"/>
      <c r="J31" s="72"/>
      <c r="K31" s="72"/>
    </row>
    <row r="32" spans="1:11" s="73" customFormat="1" ht="12.75" x14ac:dyDescent="0.2">
      <c r="A32" s="72"/>
      <c r="B32" s="72" t="s">
        <v>152</v>
      </c>
      <c r="C32" s="72"/>
      <c r="D32" s="72"/>
      <c r="E32" s="72"/>
      <c r="F32" s="72"/>
      <c r="G32" s="72"/>
      <c r="H32" s="72"/>
      <c r="I32" s="72"/>
      <c r="J32" s="72"/>
      <c r="K32" s="72"/>
    </row>
    <row r="33" spans="1:11" s="73" customFormat="1" ht="12.75" x14ac:dyDescent="0.2">
      <c r="A33" s="72"/>
      <c r="B33" s="72" t="s">
        <v>153</v>
      </c>
      <c r="C33" s="72"/>
      <c r="D33" s="72"/>
      <c r="E33" s="72"/>
      <c r="F33" s="72"/>
      <c r="G33" s="72"/>
      <c r="H33" s="72"/>
      <c r="I33" s="72"/>
      <c r="J33" s="72"/>
      <c r="K33" s="72"/>
    </row>
  </sheetData>
  <mergeCells count="2">
    <mergeCell ref="I2:K3"/>
    <mergeCell ref="B9:K9"/>
  </mergeCells>
  <pageMargins left="0.70866141732283472" right="0.70866141732283472" top="0.74803149606299213" bottom="0.74803149606299213" header="0.31496062992125984" footer="0.31496062992125984"/>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1">
    <outlinePr summaryBelow="0"/>
  </sheetPr>
  <dimension ref="A1:BQ853"/>
  <sheetViews>
    <sheetView showGridLines="0" tabSelected="1" zoomScale="90" zoomScaleNormal="90" workbookViewId="0">
      <pane xSplit="3" ySplit="6" topLeftCell="BH7" activePane="bottomRight" state="frozen"/>
      <selection activeCell="B1" sqref="B1"/>
      <selection pane="topRight" activeCell="D1" sqref="D1"/>
      <selection pane="bottomLeft" activeCell="B7" sqref="B7"/>
      <selection pane="bottomRight" activeCell="BS175" sqref="BS175"/>
    </sheetView>
  </sheetViews>
  <sheetFormatPr defaultColWidth="12.7109375" defaultRowHeight="15" customHeight="1" outlineLevelRow="2" x14ac:dyDescent="0.2"/>
  <cols>
    <col min="1" max="1" width="1.140625" style="179" customWidth="1"/>
    <col min="2" max="2" width="7.7109375" style="256" customWidth="1"/>
    <col min="3" max="3" width="69.42578125" style="257" customWidth="1"/>
    <col min="4" max="4" width="8.5703125" style="229" bestFit="1" customWidth="1"/>
    <col min="5" max="5" width="8.140625" style="229" bestFit="1" customWidth="1"/>
    <col min="6" max="6" width="7.42578125" style="229" bestFit="1" customWidth="1"/>
    <col min="7" max="7" width="8.42578125" style="229" bestFit="1" customWidth="1" collapsed="1"/>
    <col min="8" max="8" width="8.42578125" style="229" bestFit="1" customWidth="1"/>
    <col min="9" max="9" width="8" style="229" customWidth="1"/>
    <col min="10" max="10" width="8.140625" style="229" customWidth="1"/>
    <col min="11" max="11" width="8.42578125" style="229" bestFit="1" customWidth="1"/>
    <col min="12" max="12" width="8.140625" style="229" bestFit="1" customWidth="1"/>
    <col min="13" max="13" width="8" style="229" bestFit="1" customWidth="1"/>
    <col min="14" max="14" width="8.42578125" style="229" bestFit="1" customWidth="1"/>
    <col min="15" max="15" width="8" style="229" bestFit="1" customWidth="1"/>
    <col min="16" max="16" width="8.5703125" style="229" bestFit="1" customWidth="1"/>
    <col min="17" max="17" width="8.140625" style="229" bestFit="1" customWidth="1"/>
    <col min="18" max="18" width="7.42578125" style="229" bestFit="1" customWidth="1"/>
    <col min="19" max="20" width="8.42578125" style="229" bestFit="1" customWidth="1"/>
    <col min="21" max="21" width="8" style="229" customWidth="1"/>
    <col min="22" max="22" width="8.140625" style="229" bestFit="1" customWidth="1"/>
    <col min="23" max="27" width="8.28515625" style="229" customWidth="1"/>
    <col min="28" max="28" width="8.140625" style="229" bestFit="1" customWidth="1"/>
    <col min="29" max="30" width="8.28515625" style="229" customWidth="1"/>
    <col min="31" max="31" width="8.42578125" style="229" bestFit="1" customWidth="1"/>
    <col min="32" max="35" width="8" style="229" bestFit="1" customWidth="1"/>
    <col min="36" max="36" width="8.140625" style="229" bestFit="1" customWidth="1"/>
    <col min="37" max="44" width="8.85546875" style="229" customWidth="1"/>
    <col min="45" max="45" width="8.7109375" style="229" customWidth="1"/>
    <col min="46" max="46" width="8.85546875" style="229" customWidth="1"/>
    <col min="47" max="47" width="8.7109375" style="229" customWidth="1"/>
    <col min="48" max="48" width="8.42578125" style="229" customWidth="1"/>
    <col min="49" max="49" width="8.28515625" style="229" customWidth="1"/>
    <col min="50" max="50" width="7.85546875" style="229" bestFit="1" customWidth="1"/>
    <col min="51" max="51" width="8.5703125" style="229" customWidth="1"/>
    <col min="52" max="52" width="8.42578125" style="229" bestFit="1" customWidth="1"/>
    <col min="53" max="54" width="8" style="229" customWidth="1"/>
    <col min="55" max="55" width="7.85546875" style="229" bestFit="1" customWidth="1"/>
    <col min="56" max="56" width="8" style="229" bestFit="1" customWidth="1"/>
    <col min="57" max="57" width="7.5703125" style="229" bestFit="1" customWidth="1"/>
    <col min="58" max="58" width="8.140625" style="229" bestFit="1" customWidth="1"/>
    <col min="59" max="59" width="8" style="229" bestFit="1" customWidth="1"/>
    <col min="60" max="60" width="7.5703125" style="229" bestFit="1" customWidth="1"/>
    <col min="61" max="62" width="7.85546875" style="229" bestFit="1" customWidth="1"/>
    <col min="63" max="63" width="7.42578125" style="229" bestFit="1" customWidth="1"/>
    <col min="64" max="64" width="8.140625" style="229" bestFit="1" customWidth="1"/>
    <col min="65" max="65" width="7.7109375" style="229" bestFit="1" customWidth="1"/>
    <col min="66" max="66" width="7.5703125" style="229" customWidth="1"/>
    <col min="67" max="67" width="7.5703125" style="229" bestFit="1" customWidth="1"/>
    <col min="68" max="69" width="8" style="229" customWidth="1"/>
    <col min="70" max="16384" width="12.7109375" style="229"/>
  </cols>
  <sheetData>
    <row r="1" spans="1:69" s="224" customFormat="1" ht="23.25" customHeight="1" x14ac:dyDescent="0.25">
      <c r="A1" s="166"/>
      <c r="B1" s="221" t="s">
        <v>0</v>
      </c>
      <c r="C1" s="222"/>
      <c r="D1" s="223"/>
      <c r="E1" s="4"/>
      <c r="F1" s="4"/>
      <c r="G1" s="327"/>
      <c r="H1" s="327"/>
      <c r="I1" s="4"/>
      <c r="J1" s="4"/>
      <c r="K1" s="4"/>
      <c r="L1" s="4"/>
      <c r="M1" s="4"/>
      <c r="N1" s="4"/>
      <c r="O1" s="4"/>
      <c r="P1" s="4"/>
      <c r="Q1" s="4"/>
      <c r="R1" s="4"/>
      <c r="S1" s="4"/>
      <c r="T1" s="4"/>
      <c r="U1" s="4"/>
      <c r="V1" s="4"/>
      <c r="W1" s="4"/>
      <c r="X1" s="4"/>
      <c r="Y1" s="4"/>
      <c r="Z1" s="4"/>
      <c r="AA1" s="4"/>
      <c r="AC1" s="4"/>
      <c r="AD1" s="4"/>
    </row>
    <row r="2" spans="1:69" s="224" customFormat="1" ht="16.5" customHeight="1" x14ac:dyDescent="0.25">
      <c r="A2" s="166"/>
      <c r="B2" s="225" t="str">
        <f>"Month ending "&amp;TEXT(EOMONTH(MAX($6:$6),0),"DD MMMM YYYY")</f>
        <v>Month ending 31 October 2020</v>
      </c>
      <c r="C2" s="222"/>
      <c r="D2" s="222"/>
      <c r="E2" s="4"/>
      <c r="F2" s="4"/>
      <c r="G2" s="327"/>
      <c r="H2" s="327"/>
      <c r="I2" s="4"/>
      <c r="J2" s="4"/>
      <c r="K2" s="4"/>
      <c r="L2" s="4"/>
      <c r="M2" s="4"/>
      <c r="N2" s="4"/>
      <c r="O2" s="4"/>
      <c r="P2" s="4"/>
      <c r="Q2" s="4"/>
      <c r="R2" s="4"/>
      <c r="S2" s="4"/>
      <c r="T2" s="4"/>
      <c r="U2" s="4"/>
      <c r="V2" s="4"/>
      <c r="W2" s="4"/>
      <c r="X2" s="4"/>
      <c r="Y2" s="4"/>
      <c r="Z2" s="4"/>
      <c r="AA2" s="4"/>
      <c r="AC2" s="4"/>
      <c r="AD2" s="4"/>
    </row>
    <row r="3" spans="1:69" s="224" customFormat="1" ht="9.75" customHeight="1" x14ac:dyDescent="0.25">
      <c r="A3" s="166"/>
      <c r="B3" s="226"/>
      <c r="C3" s="222"/>
      <c r="D3" s="222"/>
      <c r="E3" s="4"/>
      <c r="F3" s="4"/>
      <c r="G3" s="327"/>
      <c r="H3" s="327"/>
      <c r="I3" s="4"/>
      <c r="J3" s="4"/>
      <c r="K3" s="4"/>
      <c r="L3" s="4"/>
      <c r="M3" s="4"/>
      <c r="N3" s="4"/>
      <c r="O3" s="4"/>
      <c r="P3" s="4"/>
      <c r="Q3" s="4"/>
      <c r="R3" s="4"/>
      <c r="S3" s="4"/>
      <c r="T3" s="4"/>
      <c r="U3" s="4"/>
      <c r="V3" s="4"/>
      <c r="W3" s="4"/>
      <c r="X3" s="4"/>
      <c r="Y3" s="4"/>
      <c r="Z3" s="4"/>
      <c r="AA3" s="4"/>
      <c r="AC3" s="4"/>
      <c r="AD3" s="4"/>
    </row>
    <row r="4" spans="1:69" s="224" customFormat="1" ht="6.75" customHeight="1" x14ac:dyDescent="0.25">
      <c r="A4" s="166"/>
      <c r="B4" s="226"/>
      <c r="C4" s="222"/>
      <c r="D4" s="222"/>
      <c r="E4" s="222"/>
      <c r="F4" s="222"/>
      <c r="G4" s="327"/>
      <c r="H4" s="327"/>
      <c r="I4" s="222"/>
      <c r="J4" s="222"/>
      <c r="K4" s="222"/>
      <c r="L4" s="222"/>
      <c r="M4" s="222"/>
      <c r="N4" s="222"/>
      <c r="O4" s="222"/>
      <c r="P4" s="222"/>
      <c r="Q4" s="222"/>
      <c r="R4" s="222"/>
      <c r="S4" s="222"/>
      <c r="T4" s="222"/>
      <c r="U4" s="222"/>
      <c r="V4" s="222"/>
      <c r="W4" s="222"/>
      <c r="X4" s="222"/>
      <c r="Y4" s="222"/>
      <c r="Z4" s="222"/>
      <c r="AA4" s="222"/>
      <c r="AC4" s="222"/>
      <c r="AD4" s="222"/>
    </row>
    <row r="5" spans="1:69" s="166" customFormat="1" ht="5.25" customHeight="1" x14ac:dyDescent="0.25">
      <c r="B5" s="167"/>
      <c r="C5" s="168"/>
      <c r="D5" s="166">
        <v>4</v>
      </c>
      <c r="E5" s="169">
        <v>5</v>
      </c>
      <c r="F5" s="169">
        <v>6</v>
      </c>
      <c r="G5" s="166">
        <v>7</v>
      </c>
      <c r="H5" s="169">
        <v>8</v>
      </c>
      <c r="I5" s="169">
        <v>9</v>
      </c>
      <c r="J5" s="166">
        <v>10</v>
      </c>
      <c r="K5" s="169">
        <v>11</v>
      </c>
      <c r="L5" s="169">
        <v>12</v>
      </c>
      <c r="M5" s="166">
        <v>13</v>
      </c>
      <c r="N5" s="169">
        <v>14</v>
      </c>
      <c r="O5" s="169">
        <v>15</v>
      </c>
      <c r="P5" s="166">
        <v>16</v>
      </c>
      <c r="Q5" s="169">
        <v>17</v>
      </c>
      <c r="R5" s="169">
        <v>18</v>
      </c>
      <c r="S5" s="166">
        <v>19</v>
      </c>
      <c r="T5" s="169">
        <v>20</v>
      </c>
      <c r="U5" s="169">
        <v>21</v>
      </c>
      <c r="V5" s="166">
        <v>22</v>
      </c>
      <c r="W5" s="169">
        <v>23</v>
      </c>
      <c r="X5" s="169">
        <v>24</v>
      </c>
      <c r="Y5" s="166">
        <v>25</v>
      </c>
      <c r="Z5" s="169">
        <v>26</v>
      </c>
      <c r="AA5" s="169">
        <v>27</v>
      </c>
      <c r="AB5" s="166">
        <v>28</v>
      </c>
      <c r="AC5" s="169">
        <v>29</v>
      </c>
      <c r="AD5" s="169">
        <v>30</v>
      </c>
      <c r="AE5" s="166">
        <v>31</v>
      </c>
      <c r="AF5" s="169">
        <v>32</v>
      </c>
      <c r="AG5" s="169">
        <v>33</v>
      </c>
      <c r="AH5" s="166">
        <v>34</v>
      </c>
      <c r="AI5" s="169">
        <v>35</v>
      </c>
      <c r="AJ5" s="169">
        <v>36</v>
      </c>
      <c r="AK5" s="166">
        <v>37</v>
      </c>
      <c r="AL5" s="169">
        <v>38</v>
      </c>
      <c r="AM5" s="169">
        <v>39</v>
      </c>
      <c r="AN5" s="166">
        <v>40</v>
      </c>
      <c r="AO5" s="166">
        <v>41</v>
      </c>
      <c r="AP5" s="166">
        <v>42</v>
      </c>
      <c r="AQ5" s="166">
        <v>43</v>
      </c>
      <c r="AR5" s="166">
        <v>44</v>
      </c>
      <c r="AT5" s="166">
        <v>46</v>
      </c>
    </row>
    <row r="6" spans="1:69" s="227" customFormat="1" ht="30" customHeight="1" x14ac:dyDescent="0.2">
      <c r="A6" s="170"/>
      <c r="B6" s="171"/>
      <c r="C6" s="172" t="s">
        <v>1</v>
      </c>
      <c r="D6" s="173">
        <v>42125</v>
      </c>
      <c r="E6" s="173">
        <v>42156</v>
      </c>
      <c r="F6" s="173">
        <v>42186</v>
      </c>
      <c r="G6" s="173">
        <v>42217</v>
      </c>
      <c r="H6" s="174">
        <v>42248</v>
      </c>
      <c r="I6" s="174">
        <v>42278</v>
      </c>
      <c r="J6" s="174">
        <v>42309</v>
      </c>
      <c r="K6" s="174">
        <v>42339</v>
      </c>
      <c r="L6" s="173">
        <v>42370</v>
      </c>
      <c r="M6" s="173">
        <v>42401</v>
      </c>
      <c r="N6" s="173">
        <v>42430</v>
      </c>
      <c r="O6" s="173">
        <v>42461</v>
      </c>
      <c r="P6" s="173">
        <v>42491</v>
      </c>
      <c r="Q6" s="173">
        <v>42522</v>
      </c>
      <c r="R6" s="173">
        <v>42552</v>
      </c>
      <c r="S6" s="173">
        <v>42583</v>
      </c>
      <c r="T6" s="173">
        <v>42614</v>
      </c>
      <c r="U6" s="173">
        <v>42644</v>
      </c>
      <c r="V6" s="173">
        <v>42675</v>
      </c>
      <c r="W6" s="173">
        <v>42705</v>
      </c>
      <c r="X6" s="173">
        <v>42736</v>
      </c>
      <c r="Y6" s="173">
        <v>42767</v>
      </c>
      <c r="Z6" s="173">
        <v>42795</v>
      </c>
      <c r="AA6" s="173">
        <v>42826</v>
      </c>
      <c r="AB6" s="173">
        <v>42856</v>
      </c>
      <c r="AC6" s="173">
        <v>42887</v>
      </c>
      <c r="AD6" s="173">
        <v>42917</v>
      </c>
      <c r="AE6" s="173">
        <v>42948</v>
      </c>
      <c r="AF6" s="173">
        <v>42979</v>
      </c>
      <c r="AG6" s="173">
        <v>43009</v>
      </c>
      <c r="AH6" s="173">
        <v>43040</v>
      </c>
      <c r="AI6" s="173">
        <v>43070</v>
      </c>
      <c r="AJ6" s="173">
        <v>43101</v>
      </c>
      <c r="AK6" s="173">
        <v>43132</v>
      </c>
      <c r="AL6" s="173">
        <v>43160</v>
      </c>
      <c r="AM6" s="173">
        <v>43191</v>
      </c>
      <c r="AN6" s="173">
        <v>43221</v>
      </c>
      <c r="AO6" s="173">
        <v>43252</v>
      </c>
      <c r="AP6" s="173">
        <v>43282</v>
      </c>
      <c r="AQ6" s="173">
        <v>43313</v>
      </c>
      <c r="AR6" s="173">
        <v>43344</v>
      </c>
      <c r="AS6" s="173">
        <v>43374</v>
      </c>
      <c r="AT6" s="173">
        <v>43405</v>
      </c>
      <c r="AU6" s="173">
        <v>43435</v>
      </c>
      <c r="AV6" s="173">
        <v>43466</v>
      </c>
      <c r="AW6" s="173">
        <v>43497</v>
      </c>
      <c r="AX6" s="173">
        <v>43525</v>
      </c>
      <c r="AY6" s="173">
        <v>43556</v>
      </c>
      <c r="AZ6" s="173">
        <v>43586</v>
      </c>
      <c r="BA6" s="173">
        <v>43617</v>
      </c>
      <c r="BB6" s="173">
        <v>43647</v>
      </c>
      <c r="BC6" s="173">
        <v>43678</v>
      </c>
      <c r="BD6" s="173">
        <v>43709</v>
      </c>
      <c r="BE6" s="173">
        <v>43739</v>
      </c>
      <c r="BF6" s="173">
        <v>43770</v>
      </c>
      <c r="BG6" s="173">
        <v>43800</v>
      </c>
      <c r="BH6" s="173">
        <v>43831</v>
      </c>
      <c r="BI6" s="173">
        <v>43862</v>
      </c>
      <c r="BJ6" s="173">
        <v>43891</v>
      </c>
      <c r="BK6" s="173">
        <v>43922</v>
      </c>
      <c r="BL6" s="173">
        <v>43952</v>
      </c>
      <c r="BM6" s="173">
        <v>43983</v>
      </c>
      <c r="BN6" s="173">
        <v>44013</v>
      </c>
      <c r="BO6" s="173">
        <v>44044</v>
      </c>
      <c r="BP6" s="173">
        <v>44075</v>
      </c>
      <c r="BQ6" s="173">
        <v>44105</v>
      </c>
    </row>
    <row r="7" spans="1:69" s="228" customFormat="1" x14ac:dyDescent="0.2">
      <c r="A7" s="175"/>
      <c r="B7" s="171"/>
      <c r="C7" s="176" t="s">
        <v>2</v>
      </c>
      <c r="D7" s="177"/>
      <c r="E7" s="178"/>
      <c r="F7" s="178"/>
      <c r="G7" s="178"/>
      <c r="H7" s="178"/>
      <c r="I7" s="178"/>
      <c r="J7" s="178"/>
      <c r="K7" s="178"/>
      <c r="L7" s="178"/>
      <c r="M7" s="178"/>
      <c r="N7" s="178"/>
      <c r="O7" s="178"/>
      <c r="P7" s="178"/>
      <c r="Q7" s="178"/>
      <c r="R7" s="178"/>
      <c r="S7" s="178"/>
      <c r="T7" s="178"/>
      <c r="U7" s="178"/>
      <c r="V7" s="178"/>
      <c r="W7" s="178"/>
      <c r="X7" s="178"/>
      <c r="Y7" s="178"/>
      <c r="Z7" s="178"/>
      <c r="AA7" s="178"/>
      <c r="AB7" s="178"/>
      <c r="AC7" s="178"/>
      <c r="AD7" s="178"/>
      <c r="AE7" s="178"/>
      <c r="AF7" s="178"/>
      <c r="AG7" s="178"/>
      <c r="AH7" s="178"/>
      <c r="AI7" s="178"/>
      <c r="AJ7" s="178"/>
      <c r="AK7" s="178"/>
      <c r="AL7" s="178"/>
      <c r="AM7" s="178"/>
      <c r="AN7" s="178"/>
      <c r="AO7" s="178"/>
      <c r="AP7" s="178"/>
      <c r="AQ7" s="178"/>
      <c r="AR7" s="178"/>
      <c r="AS7" s="178"/>
      <c r="AT7" s="178"/>
      <c r="AU7" s="178"/>
      <c r="AV7" s="178"/>
      <c r="AW7" s="178"/>
      <c r="AX7" s="178"/>
      <c r="AY7" s="178"/>
      <c r="AZ7" s="178"/>
      <c r="BA7" s="178"/>
      <c r="BB7" s="178"/>
      <c r="BC7" s="178"/>
      <c r="BD7" s="178"/>
      <c r="BE7" s="178"/>
      <c r="BF7" s="178"/>
      <c r="BG7" s="178"/>
      <c r="BH7" s="178"/>
      <c r="BI7" s="178"/>
      <c r="BJ7" s="178"/>
      <c r="BK7" s="178"/>
      <c r="BL7" s="178"/>
      <c r="BM7" s="178"/>
      <c r="BN7" s="178"/>
      <c r="BO7" s="178"/>
      <c r="BP7" s="178"/>
      <c r="BQ7" s="178"/>
    </row>
    <row r="8" spans="1:69" s="228" customFormat="1" ht="15" customHeight="1" x14ac:dyDescent="0.2">
      <c r="A8" s="179" t="s">
        <v>155</v>
      </c>
      <c r="B8" s="180"/>
      <c r="C8" s="181" t="s">
        <v>3</v>
      </c>
      <c r="D8" s="183">
        <v>28810</v>
      </c>
      <c r="E8" s="183">
        <v>30941</v>
      </c>
      <c r="F8" s="183">
        <v>27725</v>
      </c>
      <c r="G8" s="183">
        <v>28948</v>
      </c>
      <c r="H8" s="183">
        <v>30938</v>
      </c>
      <c r="I8" s="183">
        <v>31487</v>
      </c>
      <c r="J8" s="183">
        <v>31739</v>
      </c>
      <c r="K8" s="183">
        <v>29706</v>
      </c>
      <c r="L8" s="183">
        <v>28746</v>
      </c>
      <c r="M8" s="183">
        <v>31177</v>
      </c>
      <c r="N8" s="183">
        <v>32113</v>
      </c>
      <c r="O8" s="183">
        <v>29754</v>
      </c>
      <c r="P8" s="183">
        <v>30924</v>
      </c>
      <c r="Q8" s="183">
        <v>31785</v>
      </c>
      <c r="R8" s="183">
        <v>26018</v>
      </c>
      <c r="S8" s="183">
        <v>31215</v>
      </c>
      <c r="T8" s="183">
        <v>29574</v>
      </c>
      <c r="U8" s="183">
        <v>29298</v>
      </c>
      <c r="V8" s="183">
        <v>31730</v>
      </c>
      <c r="W8" s="183">
        <v>27153</v>
      </c>
      <c r="X8" s="183">
        <v>27879</v>
      </c>
      <c r="Y8" s="183">
        <v>27475</v>
      </c>
      <c r="Z8" s="183">
        <v>31796</v>
      </c>
      <c r="AA8" s="183">
        <v>24491</v>
      </c>
      <c r="AB8" s="183">
        <v>29997</v>
      </c>
      <c r="AC8" s="183">
        <v>29601</v>
      </c>
      <c r="AD8" s="183">
        <v>25188</v>
      </c>
      <c r="AE8" s="183">
        <v>30516</v>
      </c>
      <c r="AF8" s="183">
        <v>27840</v>
      </c>
      <c r="AG8" s="183">
        <v>28706</v>
      </c>
      <c r="AH8" s="183">
        <v>30820</v>
      </c>
      <c r="AI8" s="183">
        <v>24624</v>
      </c>
      <c r="AJ8" s="183">
        <v>27890</v>
      </c>
      <c r="AK8" s="183">
        <v>26383</v>
      </c>
      <c r="AL8" s="183">
        <v>29045</v>
      </c>
      <c r="AM8" s="183">
        <v>26932</v>
      </c>
      <c r="AN8" s="183">
        <v>31207</v>
      </c>
      <c r="AO8" s="183">
        <v>28255</v>
      </c>
      <c r="AP8" s="183">
        <v>26204</v>
      </c>
      <c r="AQ8" s="183">
        <v>30319</v>
      </c>
      <c r="AR8" s="183">
        <v>26276</v>
      </c>
      <c r="AS8" s="183">
        <v>30557</v>
      </c>
      <c r="AT8" s="183">
        <v>29555</v>
      </c>
      <c r="AU8" s="183">
        <v>24539</v>
      </c>
      <c r="AV8" s="183">
        <v>29271</v>
      </c>
      <c r="AW8" s="183">
        <v>27762</v>
      </c>
      <c r="AX8" s="183">
        <v>29646</v>
      </c>
      <c r="AY8" s="183">
        <v>27204</v>
      </c>
      <c r="AZ8" s="183">
        <v>29672</v>
      </c>
      <c r="BA8" s="183">
        <v>26941</v>
      </c>
      <c r="BB8" s="183">
        <v>26890</v>
      </c>
      <c r="BC8" s="183">
        <v>28036</v>
      </c>
      <c r="BD8" s="183">
        <v>27704</v>
      </c>
      <c r="BE8" s="183">
        <v>29137</v>
      </c>
      <c r="BF8" s="183">
        <v>29766</v>
      </c>
      <c r="BG8" s="183">
        <v>25791</v>
      </c>
      <c r="BH8" s="183">
        <v>28863</v>
      </c>
      <c r="BI8" s="183">
        <v>27645</v>
      </c>
      <c r="BJ8" s="183">
        <v>20192</v>
      </c>
      <c r="BK8" s="183">
        <v>3406</v>
      </c>
      <c r="BL8" s="183">
        <v>4120</v>
      </c>
      <c r="BM8" s="183">
        <v>6984</v>
      </c>
      <c r="BN8" s="183">
        <v>11224</v>
      </c>
      <c r="BO8" s="183">
        <v>13831</v>
      </c>
      <c r="BP8" s="183">
        <v>17056</v>
      </c>
      <c r="BQ8" s="183">
        <f t="shared" ref="BQ8:BQ13" ca="1" si="0">BQ16+BQ39+BQ55+BQ85+BQ131+BQ176+BQ248+BQ315+BQ366+BQ382+BQ398+BQ428+BQ444+BQ285+BQ108</f>
        <v>18142</v>
      </c>
    </row>
    <row r="9" spans="1:69" s="228" customFormat="1" ht="15" customHeight="1" x14ac:dyDescent="0.2">
      <c r="A9" s="179" t="s">
        <v>156</v>
      </c>
      <c r="B9" s="180"/>
      <c r="C9" s="185" t="s">
        <v>4</v>
      </c>
      <c r="D9" s="183">
        <v>2695</v>
      </c>
      <c r="E9" s="183">
        <v>2800</v>
      </c>
      <c r="F9" s="183">
        <v>2642</v>
      </c>
      <c r="G9" s="183">
        <v>2630</v>
      </c>
      <c r="H9" s="183">
        <v>2829</v>
      </c>
      <c r="I9" s="183">
        <v>3050</v>
      </c>
      <c r="J9" s="183">
        <v>3062</v>
      </c>
      <c r="K9" s="183">
        <v>2921</v>
      </c>
      <c r="L9" s="183">
        <v>3197</v>
      </c>
      <c r="M9" s="183">
        <v>3225</v>
      </c>
      <c r="N9" s="183">
        <v>3232</v>
      </c>
      <c r="O9" s="183">
        <v>2807</v>
      </c>
      <c r="P9" s="183">
        <v>2849</v>
      </c>
      <c r="Q9" s="183">
        <v>3004</v>
      </c>
      <c r="R9" s="183">
        <v>2318</v>
      </c>
      <c r="S9" s="183">
        <v>2879</v>
      </c>
      <c r="T9" s="183">
        <v>2742</v>
      </c>
      <c r="U9" s="183">
        <v>2719</v>
      </c>
      <c r="V9" s="183">
        <v>2871</v>
      </c>
      <c r="W9" s="183">
        <v>2738</v>
      </c>
      <c r="X9" s="183">
        <v>2740</v>
      </c>
      <c r="Y9" s="183">
        <v>2544</v>
      </c>
      <c r="Z9" s="183">
        <v>2887</v>
      </c>
      <c r="AA9" s="183">
        <v>2295</v>
      </c>
      <c r="AB9" s="183">
        <v>2630</v>
      </c>
      <c r="AC9" s="183">
        <v>2604</v>
      </c>
      <c r="AD9" s="183">
        <v>2074</v>
      </c>
      <c r="AE9" s="183">
        <v>2578</v>
      </c>
      <c r="AF9" s="183">
        <v>2560</v>
      </c>
      <c r="AG9" s="183">
        <v>2435</v>
      </c>
      <c r="AH9" s="183">
        <v>2720</v>
      </c>
      <c r="AI9" s="183">
        <v>2664</v>
      </c>
      <c r="AJ9" s="183">
        <v>3423</v>
      </c>
      <c r="AK9" s="183">
        <v>2719</v>
      </c>
      <c r="AL9" s="183">
        <v>3646</v>
      </c>
      <c r="AM9" s="183">
        <v>2429</v>
      </c>
      <c r="AN9" s="183">
        <v>2497</v>
      </c>
      <c r="AO9" s="183">
        <v>2278</v>
      </c>
      <c r="AP9" s="183">
        <v>2411</v>
      </c>
      <c r="AQ9" s="183">
        <v>2601</v>
      </c>
      <c r="AR9" s="183">
        <v>2255</v>
      </c>
      <c r="AS9" s="183">
        <v>2602</v>
      </c>
      <c r="AT9" s="183">
        <v>2909</v>
      </c>
      <c r="AU9" s="183">
        <v>2237</v>
      </c>
      <c r="AV9" s="183">
        <v>2788</v>
      </c>
      <c r="AW9" s="183">
        <v>2455</v>
      </c>
      <c r="AX9" s="183">
        <v>2505</v>
      </c>
      <c r="AY9" s="183">
        <v>2310</v>
      </c>
      <c r="AZ9" s="183">
        <v>2469</v>
      </c>
      <c r="BA9" s="183">
        <v>2348</v>
      </c>
      <c r="BB9" s="183">
        <v>2345</v>
      </c>
      <c r="BC9" s="183">
        <v>2343</v>
      </c>
      <c r="BD9" s="183">
        <v>2412</v>
      </c>
      <c r="BE9" s="183">
        <v>2481</v>
      </c>
      <c r="BF9" s="183">
        <v>2706</v>
      </c>
      <c r="BG9" s="183">
        <v>2617</v>
      </c>
      <c r="BH9" s="183">
        <v>2750</v>
      </c>
      <c r="BI9" s="183">
        <v>2481</v>
      </c>
      <c r="BJ9" s="183">
        <v>3019</v>
      </c>
      <c r="BK9" s="183">
        <v>458</v>
      </c>
      <c r="BL9" s="183">
        <v>311</v>
      </c>
      <c r="BM9" s="183">
        <v>465</v>
      </c>
      <c r="BN9" s="183">
        <v>699</v>
      </c>
      <c r="BO9" s="183">
        <v>987</v>
      </c>
      <c r="BP9" s="183">
        <v>1120</v>
      </c>
      <c r="BQ9" s="183">
        <f t="shared" ca="1" si="0"/>
        <v>1370</v>
      </c>
    </row>
    <row r="10" spans="1:69" s="228" customFormat="1" ht="15" customHeight="1" x14ac:dyDescent="0.2">
      <c r="A10" s="179" t="s">
        <v>157</v>
      </c>
      <c r="B10" s="186"/>
      <c r="C10" s="187" t="s">
        <v>5</v>
      </c>
      <c r="D10" s="183">
        <v>853</v>
      </c>
      <c r="E10" s="183">
        <v>870</v>
      </c>
      <c r="F10" s="183">
        <v>854</v>
      </c>
      <c r="G10" s="183">
        <v>912</v>
      </c>
      <c r="H10" s="183">
        <v>1000</v>
      </c>
      <c r="I10" s="183">
        <v>1075</v>
      </c>
      <c r="J10" s="183">
        <v>1062</v>
      </c>
      <c r="K10" s="183">
        <v>963</v>
      </c>
      <c r="L10" s="183">
        <v>1005</v>
      </c>
      <c r="M10" s="183">
        <v>1087</v>
      </c>
      <c r="N10" s="183">
        <v>1049</v>
      </c>
      <c r="O10" s="183">
        <v>1009</v>
      </c>
      <c r="P10" s="183">
        <v>989</v>
      </c>
      <c r="Q10" s="183">
        <v>1037</v>
      </c>
      <c r="R10" s="183">
        <v>775</v>
      </c>
      <c r="S10" s="183">
        <v>985</v>
      </c>
      <c r="T10" s="183">
        <v>906</v>
      </c>
      <c r="U10" s="183">
        <v>958</v>
      </c>
      <c r="V10" s="183">
        <v>1043</v>
      </c>
      <c r="W10" s="183">
        <v>920</v>
      </c>
      <c r="X10" s="183">
        <v>928</v>
      </c>
      <c r="Y10" s="183">
        <v>946</v>
      </c>
      <c r="Z10" s="183">
        <v>1105</v>
      </c>
      <c r="AA10" s="183">
        <v>821</v>
      </c>
      <c r="AB10" s="183">
        <v>1000</v>
      </c>
      <c r="AC10" s="183">
        <v>958</v>
      </c>
      <c r="AD10" s="183">
        <v>775</v>
      </c>
      <c r="AE10" s="183">
        <v>966</v>
      </c>
      <c r="AF10" s="183">
        <v>970</v>
      </c>
      <c r="AG10" s="183">
        <v>866</v>
      </c>
      <c r="AH10" s="183">
        <v>995</v>
      </c>
      <c r="AI10" s="183">
        <v>857</v>
      </c>
      <c r="AJ10" s="183">
        <v>996</v>
      </c>
      <c r="AK10" s="183">
        <v>823</v>
      </c>
      <c r="AL10" s="183">
        <v>892</v>
      </c>
      <c r="AM10" s="183">
        <v>836</v>
      </c>
      <c r="AN10" s="183">
        <v>913</v>
      </c>
      <c r="AO10" s="183">
        <v>895</v>
      </c>
      <c r="AP10" s="183">
        <v>807</v>
      </c>
      <c r="AQ10" s="183">
        <v>932</v>
      </c>
      <c r="AR10" s="183">
        <v>873</v>
      </c>
      <c r="AS10" s="183">
        <v>957</v>
      </c>
      <c r="AT10" s="183">
        <v>997</v>
      </c>
      <c r="AU10" s="183">
        <v>831</v>
      </c>
      <c r="AV10" s="183">
        <v>990</v>
      </c>
      <c r="AW10" s="183">
        <v>879</v>
      </c>
      <c r="AX10" s="183">
        <v>963</v>
      </c>
      <c r="AY10" s="183">
        <v>844</v>
      </c>
      <c r="AZ10" s="183">
        <v>920</v>
      </c>
      <c r="BA10" s="183">
        <v>833</v>
      </c>
      <c r="BB10" s="183">
        <v>872</v>
      </c>
      <c r="BC10" s="183">
        <v>803</v>
      </c>
      <c r="BD10" s="183">
        <v>873</v>
      </c>
      <c r="BE10" s="183">
        <v>881</v>
      </c>
      <c r="BF10" s="183">
        <v>988</v>
      </c>
      <c r="BG10" s="183">
        <v>881</v>
      </c>
      <c r="BH10" s="183">
        <v>915</v>
      </c>
      <c r="BI10" s="183">
        <v>926</v>
      </c>
      <c r="BJ10" s="183">
        <v>890</v>
      </c>
      <c r="BK10" s="183">
        <v>170</v>
      </c>
      <c r="BL10" s="183">
        <v>161</v>
      </c>
      <c r="BM10" s="183">
        <v>242</v>
      </c>
      <c r="BN10" s="183">
        <v>345</v>
      </c>
      <c r="BO10" s="183">
        <v>468</v>
      </c>
      <c r="BP10" s="183">
        <v>540</v>
      </c>
      <c r="BQ10" s="183">
        <f t="shared" ca="1" si="0"/>
        <v>611</v>
      </c>
    </row>
    <row r="11" spans="1:69" s="228" customFormat="1" ht="15" customHeight="1" x14ac:dyDescent="0.2">
      <c r="A11" s="179" t="s">
        <v>158</v>
      </c>
      <c r="B11" s="180"/>
      <c r="C11" s="187" t="s">
        <v>6</v>
      </c>
      <c r="D11" s="183">
        <v>523</v>
      </c>
      <c r="E11" s="183">
        <v>449</v>
      </c>
      <c r="F11" s="183">
        <v>457</v>
      </c>
      <c r="G11" s="183">
        <v>491</v>
      </c>
      <c r="H11" s="183">
        <v>535</v>
      </c>
      <c r="I11" s="183">
        <v>582</v>
      </c>
      <c r="J11" s="183">
        <v>582</v>
      </c>
      <c r="K11" s="183">
        <v>619</v>
      </c>
      <c r="L11" s="183">
        <v>868</v>
      </c>
      <c r="M11" s="183">
        <v>762</v>
      </c>
      <c r="N11" s="183">
        <v>732</v>
      </c>
      <c r="O11" s="183">
        <v>505</v>
      </c>
      <c r="P11" s="183">
        <v>612</v>
      </c>
      <c r="Q11" s="183">
        <v>605</v>
      </c>
      <c r="R11" s="183">
        <v>453</v>
      </c>
      <c r="S11" s="183">
        <v>662</v>
      </c>
      <c r="T11" s="183">
        <v>618</v>
      </c>
      <c r="U11" s="183">
        <v>614</v>
      </c>
      <c r="V11" s="183">
        <v>665</v>
      </c>
      <c r="W11" s="183">
        <v>644</v>
      </c>
      <c r="X11" s="183">
        <v>704</v>
      </c>
      <c r="Y11" s="183">
        <v>586</v>
      </c>
      <c r="Z11" s="183">
        <v>620</v>
      </c>
      <c r="AA11" s="183">
        <v>490</v>
      </c>
      <c r="AB11" s="183">
        <v>512</v>
      </c>
      <c r="AC11" s="183">
        <v>476</v>
      </c>
      <c r="AD11" s="183">
        <v>404</v>
      </c>
      <c r="AE11" s="183">
        <v>523</v>
      </c>
      <c r="AF11" s="183">
        <v>560</v>
      </c>
      <c r="AG11" s="183">
        <v>557</v>
      </c>
      <c r="AH11" s="183">
        <v>664</v>
      </c>
      <c r="AI11" s="183">
        <v>778</v>
      </c>
      <c r="AJ11" s="183">
        <v>1248</v>
      </c>
      <c r="AK11" s="183">
        <v>711</v>
      </c>
      <c r="AL11" s="183">
        <v>1201</v>
      </c>
      <c r="AM11" s="183">
        <v>587</v>
      </c>
      <c r="AN11" s="183">
        <v>489</v>
      </c>
      <c r="AO11" s="183">
        <v>402</v>
      </c>
      <c r="AP11" s="183">
        <v>540</v>
      </c>
      <c r="AQ11" s="183">
        <v>585</v>
      </c>
      <c r="AR11" s="183">
        <v>429</v>
      </c>
      <c r="AS11" s="183">
        <v>524</v>
      </c>
      <c r="AT11" s="183">
        <v>996</v>
      </c>
      <c r="AU11" s="183">
        <v>545</v>
      </c>
      <c r="AV11" s="183">
        <v>637</v>
      </c>
      <c r="AW11" s="183">
        <v>570</v>
      </c>
      <c r="AX11" s="183">
        <v>489</v>
      </c>
      <c r="AY11" s="183">
        <v>492</v>
      </c>
      <c r="AZ11" s="183">
        <v>500</v>
      </c>
      <c r="BA11" s="183">
        <v>532</v>
      </c>
      <c r="BB11" s="183">
        <v>544</v>
      </c>
      <c r="BC11" s="183">
        <v>558</v>
      </c>
      <c r="BD11" s="183">
        <v>543</v>
      </c>
      <c r="BE11" s="183">
        <v>484</v>
      </c>
      <c r="BF11" s="183">
        <v>724</v>
      </c>
      <c r="BG11" s="183">
        <v>729</v>
      </c>
      <c r="BH11" s="183">
        <v>740</v>
      </c>
      <c r="BI11" s="183">
        <v>564</v>
      </c>
      <c r="BJ11" s="183">
        <v>1196</v>
      </c>
      <c r="BK11" s="183">
        <v>141</v>
      </c>
      <c r="BL11" s="183">
        <v>53</v>
      </c>
      <c r="BM11" s="183">
        <v>76</v>
      </c>
      <c r="BN11" s="183">
        <v>143</v>
      </c>
      <c r="BO11" s="183">
        <v>158</v>
      </c>
      <c r="BP11" s="183">
        <v>199</v>
      </c>
      <c r="BQ11" s="183">
        <f t="shared" ca="1" si="0"/>
        <v>366</v>
      </c>
    </row>
    <row r="12" spans="1:69" s="228" customFormat="1" ht="15" customHeight="1" x14ac:dyDescent="0.2">
      <c r="A12" s="179" t="s">
        <v>159</v>
      </c>
      <c r="B12" s="180"/>
      <c r="C12" s="187" t="s">
        <v>7</v>
      </c>
      <c r="D12" s="183">
        <v>1057</v>
      </c>
      <c r="E12" s="183">
        <v>1194</v>
      </c>
      <c r="F12" s="183">
        <v>1083</v>
      </c>
      <c r="G12" s="183">
        <v>1080</v>
      </c>
      <c r="H12" s="183">
        <v>1122</v>
      </c>
      <c r="I12" s="183">
        <v>1198</v>
      </c>
      <c r="J12" s="183">
        <v>1265</v>
      </c>
      <c r="K12" s="183">
        <v>1211</v>
      </c>
      <c r="L12" s="183">
        <v>1198</v>
      </c>
      <c r="M12" s="183">
        <v>1234</v>
      </c>
      <c r="N12" s="183">
        <v>1310</v>
      </c>
      <c r="O12" s="183">
        <v>1164</v>
      </c>
      <c r="P12" s="183">
        <v>1114</v>
      </c>
      <c r="Q12" s="183">
        <v>1194</v>
      </c>
      <c r="R12" s="183">
        <v>983</v>
      </c>
      <c r="S12" s="183">
        <v>1120</v>
      </c>
      <c r="T12" s="183">
        <v>1089</v>
      </c>
      <c r="U12" s="183">
        <v>1011</v>
      </c>
      <c r="V12" s="183">
        <v>1055</v>
      </c>
      <c r="W12" s="183">
        <v>1084</v>
      </c>
      <c r="X12" s="183">
        <v>1025</v>
      </c>
      <c r="Y12" s="183">
        <v>933</v>
      </c>
      <c r="Z12" s="183">
        <v>1070</v>
      </c>
      <c r="AA12" s="183">
        <v>898</v>
      </c>
      <c r="AB12" s="183">
        <v>1053</v>
      </c>
      <c r="AC12" s="183">
        <v>1110</v>
      </c>
      <c r="AD12" s="183">
        <v>849</v>
      </c>
      <c r="AE12" s="183">
        <v>1013</v>
      </c>
      <c r="AF12" s="183">
        <v>943</v>
      </c>
      <c r="AG12" s="183">
        <v>940</v>
      </c>
      <c r="AH12" s="183">
        <v>977</v>
      </c>
      <c r="AI12" s="183">
        <v>935</v>
      </c>
      <c r="AJ12" s="183">
        <v>1065</v>
      </c>
      <c r="AK12" s="183">
        <v>979</v>
      </c>
      <c r="AL12" s="183">
        <v>1122</v>
      </c>
      <c r="AM12" s="183">
        <v>939</v>
      </c>
      <c r="AN12" s="183">
        <v>1015</v>
      </c>
      <c r="AO12" s="183">
        <v>900</v>
      </c>
      <c r="AP12" s="183">
        <v>979</v>
      </c>
      <c r="AQ12" s="183">
        <v>970</v>
      </c>
      <c r="AR12" s="183">
        <v>872</v>
      </c>
      <c r="AS12" s="183">
        <v>986</v>
      </c>
      <c r="AT12" s="183">
        <v>827</v>
      </c>
      <c r="AU12" s="183">
        <v>800</v>
      </c>
      <c r="AV12" s="183">
        <v>1012</v>
      </c>
      <c r="AW12" s="183">
        <v>874</v>
      </c>
      <c r="AX12" s="183">
        <v>934</v>
      </c>
      <c r="AY12" s="183">
        <v>910</v>
      </c>
      <c r="AZ12" s="183">
        <v>969</v>
      </c>
      <c r="BA12" s="183">
        <v>892</v>
      </c>
      <c r="BB12" s="183">
        <v>847</v>
      </c>
      <c r="BC12" s="183">
        <v>875</v>
      </c>
      <c r="BD12" s="183">
        <v>903</v>
      </c>
      <c r="BE12" s="183">
        <v>1031</v>
      </c>
      <c r="BF12" s="183">
        <v>903</v>
      </c>
      <c r="BG12" s="183">
        <v>925</v>
      </c>
      <c r="BH12" s="183">
        <v>959</v>
      </c>
      <c r="BI12" s="183">
        <v>899</v>
      </c>
      <c r="BJ12" s="183">
        <v>818</v>
      </c>
      <c r="BK12" s="183">
        <v>113</v>
      </c>
      <c r="BL12" s="183">
        <v>82</v>
      </c>
      <c r="BM12" s="183">
        <v>114</v>
      </c>
      <c r="BN12" s="183">
        <v>185</v>
      </c>
      <c r="BO12" s="183">
        <v>298</v>
      </c>
      <c r="BP12" s="183">
        <v>326</v>
      </c>
      <c r="BQ12" s="183">
        <f t="shared" ca="1" si="0"/>
        <v>341</v>
      </c>
    </row>
    <row r="13" spans="1:69" s="228" customFormat="1" ht="15" customHeight="1" x14ac:dyDescent="0.2">
      <c r="A13" s="179" t="s">
        <v>160</v>
      </c>
      <c r="B13" s="180"/>
      <c r="C13" s="187" t="s">
        <v>8</v>
      </c>
      <c r="D13" s="182">
        <v>262</v>
      </c>
      <c r="E13" s="182">
        <v>287</v>
      </c>
      <c r="F13" s="182">
        <v>248</v>
      </c>
      <c r="G13" s="182">
        <v>147</v>
      </c>
      <c r="H13" s="182">
        <v>172</v>
      </c>
      <c r="I13" s="182">
        <v>195</v>
      </c>
      <c r="J13" s="182">
        <v>153</v>
      </c>
      <c r="K13" s="182">
        <v>128</v>
      </c>
      <c r="L13" s="182">
        <v>126</v>
      </c>
      <c r="M13" s="182">
        <v>142</v>
      </c>
      <c r="N13" s="182">
        <v>141</v>
      </c>
      <c r="O13" s="182">
        <v>129</v>
      </c>
      <c r="P13" s="182">
        <v>134</v>
      </c>
      <c r="Q13" s="182">
        <v>168</v>
      </c>
      <c r="R13" s="182">
        <v>107</v>
      </c>
      <c r="S13" s="182">
        <v>112</v>
      </c>
      <c r="T13" s="182">
        <v>129</v>
      </c>
      <c r="U13" s="182">
        <v>136</v>
      </c>
      <c r="V13" s="182">
        <v>108</v>
      </c>
      <c r="W13" s="182">
        <v>90</v>
      </c>
      <c r="X13" s="182">
        <v>83</v>
      </c>
      <c r="Y13" s="182">
        <v>79</v>
      </c>
      <c r="Z13" s="182">
        <v>92</v>
      </c>
      <c r="AA13" s="182">
        <v>86</v>
      </c>
      <c r="AB13" s="182">
        <v>65</v>
      </c>
      <c r="AC13" s="182">
        <v>60</v>
      </c>
      <c r="AD13" s="182">
        <v>46</v>
      </c>
      <c r="AE13" s="182">
        <v>76</v>
      </c>
      <c r="AF13" s="182">
        <v>87</v>
      </c>
      <c r="AG13" s="182">
        <v>72</v>
      </c>
      <c r="AH13" s="182">
        <v>84</v>
      </c>
      <c r="AI13" s="182">
        <v>94</v>
      </c>
      <c r="AJ13" s="182">
        <v>114</v>
      </c>
      <c r="AK13" s="182">
        <v>206</v>
      </c>
      <c r="AL13" s="182">
        <v>431</v>
      </c>
      <c r="AM13" s="182">
        <v>67</v>
      </c>
      <c r="AN13" s="182">
        <v>80</v>
      </c>
      <c r="AO13" s="182">
        <v>81</v>
      </c>
      <c r="AP13" s="182">
        <v>85</v>
      </c>
      <c r="AQ13" s="182">
        <v>114</v>
      </c>
      <c r="AR13" s="182">
        <v>81</v>
      </c>
      <c r="AS13" s="182">
        <v>135</v>
      </c>
      <c r="AT13" s="182">
        <v>89</v>
      </c>
      <c r="AU13" s="182">
        <v>61</v>
      </c>
      <c r="AV13" s="182">
        <v>149</v>
      </c>
      <c r="AW13" s="182">
        <v>132</v>
      </c>
      <c r="AX13" s="182">
        <v>119</v>
      </c>
      <c r="AY13" s="182">
        <v>64</v>
      </c>
      <c r="AZ13" s="182">
        <v>80</v>
      </c>
      <c r="BA13" s="182">
        <v>91</v>
      </c>
      <c r="BB13" s="182">
        <v>82</v>
      </c>
      <c r="BC13" s="182">
        <v>107</v>
      </c>
      <c r="BD13" s="182">
        <v>93</v>
      </c>
      <c r="BE13" s="182">
        <v>85</v>
      </c>
      <c r="BF13" s="182">
        <v>91</v>
      </c>
      <c r="BG13" s="182">
        <v>82</v>
      </c>
      <c r="BH13" s="182">
        <v>136</v>
      </c>
      <c r="BI13" s="182">
        <v>92</v>
      </c>
      <c r="BJ13" s="182">
        <v>115</v>
      </c>
      <c r="BK13" s="182">
        <v>34</v>
      </c>
      <c r="BL13" s="182">
        <v>15</v>
      </c>
      <c r="BM13" s="182">
        <v>33</v>
      </c>
      <c r="BN13" s="182">
        <v>26</v>
      </c>
      <c r="BO13" s="182">
        <v>63</v>
      </c>
      <c r="BP13" s="182">
        <v>55</v>
      </c>
      <c r="BQ13" s="182">
        <f t="shared" ca="1" si="0"/>
        <v>52</v>
      </c>
    </row>
    <row r="14" spans="1:69" s="228" customFormat="1" ht="15" customHeight="1" x14ac:dyDescent="0.2">
      <c r="A14" s="179" t="s">
        <v>161</v>
      </c>
      <c r="B14" s="180"/>
      <c r="C14" s="188"/>
      <c r="D14" s="189"/>
      <c r="E14" s="190"/>
      <c r="F14" s="190"/>
      <c r="G14" s="190"/>
      <c r="H14" s="190"/>
      <c r="I14" s="190"/>
      <c r="J14" s="190"/>
      <c r="K14" s="190"/>
      <c r="L14" s="190"/>
      <c r="M14" s="190"/>
      <c r="N14" s="190"/>
      <c r="O14" s="190"/>
      <c r="P14" s="190"/>
      <c r="Q14" s="190"/>
      <c r="R14" s="190"/>
      <c r="S14" s="190"/>
      <c r="T14" s="190"/>
      <c r="U14" s="190"/>
      <c r="V14" s="190"/>
      <c r="W14" s="190"/>
      <c r="X14" s="190"/>
      <c r="Y14" s="190"/>
      <c r="Z14" s="190"/>
      <c r="AA14" s="190"/>
      <c r="AB14" s="190"/>
      <c r="AC14" s="190"/>
      <c r="AD14" s="190"/>
      <c r="AE14" s="190"/>
      <c r="AF14" s="190"/>
      <c r="AG14" s="190"/>
      <c r="AH14" s="190"/>
      <c r="AI14" s="190"/>
      <c r="AJ14" s="190"/>
      <c r="AK14" s="190"/>
      <c r="AL14" s="190"/>
      <c r="AM14" s="190"/>
      <c r="AN14" s="190"/>
      <c r="AO14" s="190"/>
      <c r="AP14" s="190"/>
      <c r="AQ14" s="190"/>
      <c r="AR14" s="190"/>
      <c r="AS14" s="190"/>
      <c r="AT14" s="190"/>
      <c r="AU14" s="190"/>
      <c r="AV14" s="190"/>
      <c r="AW14" s="190"/>
      <c r="AX14" s="190"/>
      <c r="AY14" s="190"/>
      <c r="AZ14" s="190"/>
      <c r="BA14" s="190"/>
      <c r="BB14" s="190"/>
      <c r="BC14" s="190"/>
      <c r="BD14" s="190"/>
      <c r="BE14" s="190"/>
      <c r="BF14" s="190"/>
      <c r="BG14" s="190"/>
      <c r="BH14" s="190"/>
      <c r="BI14" s="190"/>
      <c r="BJ14" s="190"/>
      <c r="BK14" s="190"/>
      <c r="BL14" s="190"/>
      <c r="BM14" s="190"/>
      <c r="BN14" s="190"/>
      <c r="BO14" s="190"/>
      <c r="BP14" s="190"/>
      <c r="BQ14" s="190"/>
    </row>
    <row r="15" spans="1:69" ht="15" customHeight="1" x14ac:dyDescent="0.25">
      <c r="A15" s="179" t="s">
        <v>161</v>
      </c>
      <c r="B15" s="191"/>
      <c r="C15" s="192" t="s">
        <v>9</v>
      </c>
      <c r="D15" s="193"/>
      <c r="E15" s="194"/>
      <c r="F15" s="194"/>
      <c r="G15" s="194"/>
      <c r="H15" s="194"/>
      <c r="I15" s="194"/>
      <c r="J15" s="194"/>
      <c r="K15" s="194"/>
      <c r="L15" s="194"/>
      <c r="M15" s="194"/>
      <c r="N15" s="194"/>
      <c r="O15" s="194"/>
      <c r="P15" s="194"/>
      <c r="Q15" s="194"/>
      <c r="R15" s="194"/>
      <c r="S15" s="194"/>
      <c r="T15" s="194"/>
      <c r="U15" s="194"/>
      <c r="V15" s="194"/>
      <c r="W15" s="194"/>
      <c r="X15" s="194"/>
      <c r="Y15" s="194"/>
      <c r="Z15" s="194"/>
      <c r="AA15" s="194"/>
      <c r="AB15" s="194"/>
      <c r="AC15" s="194"/>
      <c r="AD15" s="194"/>
      <c r="AE15" s="194"/>
      <c r="AF15" s="194"/>
      <c r="AG15" s="194"/>
      <c r="AH15" s="194"/>
      <c r="AI15" s="194"/>
      <c r="AJ15" s="194"/>
      <c r="AK15" s="194"/>
      <c r="AL15" s="194"/>
      <c r="AM15" s="194"/>
      <c r="AN15" s="194"/>
      <c r="AO15" s="194"/>
      <c r="AP15" s="194"/>
      <c r="AQ15" s="194"/>
      <c r="AR15" s="194"/>
      <c r="AS15" s="194"/>
      <c r="AT15" s="194"/>
      <c r="AU15" s="194"/>
      <c r="AV15" s="194"/>
      <c r="AW15" s="194"/>
      <c r="AX15" s="194"/>
      <c r="AY15" s="194"/>
      <c r="AZ15" s="194"/>
      <c r="BA15" s="194"/>
      <c r="BB15" s="194"/>
      <c r="BC15" s="194"/>
      <c r="BD15" s="194"/>
      <c r="BE15" s="194"/>
      <c r="BF15" s="194"/>
      <c r="BG15" s="194"/>
      <c r="BH15" s="194"/>
      <c r="BI15" s="194"/>
      <c r="BJ15" s="194"/>
      <c r="BK15" s="194"/>
      <c r="BL15" s="194"/>
      <c r="BM15" s="194"/>
      <c r="BN15" s="194"/>
      <c r="BO15" s="194"/>
      <c r="BP15" s="194"/>
      <c r="BQ15" s="194"/>
    </row>
    <row r="16" spans="1:69" ht="15" customHeight="1" x14ac:dyDescent="0.2">
      <c r="A16" s="179" t="s">
        <v>162</v>
      </c>
      <c r="B16" s="191"/>
      <c r="C16" s="181" t="s">
        <v>3</v>
      </c>
      <c r="D16" s="182">
        <v>1861</v>
      </c>
      <c r="E16" s="183">
        <v>2015</v>
      </c>
      <c r="F16" s="183">
        <v>2081</v>
      </c>
      <c r="G16" s="183">
        <v>1922</v>
      </c>
      <c r="H16" s="182">
        <v>1976</v>
      </c>
      <c r="I16" s="184">
        <v>2051</v>
      </c>
      <c r="J16" s="183">
        <v>2126</v>
      </c>
      <c r="K16" s="183">
        <v>1913</v>
      </c>
      <c r="L16" s="183">
        <v>1972</v>
      </c>
      <c r="M16" s="183">
        <v>2090</v>
      </c>
      <c r="N16" s="183">
        <v>2122</v>
      </c>
      <c r="O16" s="183">
        <v>2066</v>
      </c>
      <c r="P16" s="183">
        <v>2072</v>
      </c>
      <c r="Q16" s="183">
        <v>2180</v>
      </c>
      <c r="R16" s="183">
        <v>1948</v>
      </c>
      <c r="S16" s="183">
        <v>1998</v>
      </c>
      <c r="T16" s="183">
        <v>1861</v>
      </c>
      <c r="U16" s="183">
        <v>1950</v>
      </c>
      <c r="V16" s="183">
        <v>2207</v>
      </c>
      <c r="W16" s="183">
        <v>1868</v>
      </c>
      <c r="X16" s="183">
        <v>1947</v>
      </c>
      <c r="Y16" s="183">
        <v>1892</v>
      </c>
      <c r="Z16" s="183">
        <v>2113</v>
      </c>
      <c r="AA16" s="183">
        <v>1679</v>
      </c>
      <c r="AB16" s="183">
        <v>1980</v>
      </c>
      <c r="AC16" s="183">
        <v>2029</v>
      </c>
      <c r="AD16" s="183">
        <v>1514</v>
      </c>
      <c r="AE16" s="183">
        <v>1864</v>
      </c>
      <c r="AF16" s="183">
        <v>1674</v>
      </c>
      <c r="AG16" s="183">
        <v>1779</v>
      </c>
      <c r="AH16" s="183">
        <v>1847</v>
      </c>
      <c r="AI16" s="183">
        <v>1500</v>
      </c>
      <c r="AJ16" s="183">
        <v>1771</v>
      </c>
      <c r="AK16" s="183">
        <v>1625</v>
      </c>
      <c r="AL16" s="183">
        <v>1843</v>
      </c>
      <c r="AM16" s="183">
        <v>1592</v>
      </c>
      <c r="AN16" s="183">
        <v>1817</v>
      </c>
      <c r="AO16" s="183">
        <v>1654</v>
      </c>
      <c r="AP16" s="183">
        <v>1634</v>
      </c>
      <c r="AQ16" s="183">
        <v>1693</v>
      </c>
      <c r="AR16" s="183">
        <v>1438</v>
      </c>
      <c r="AS16" s="183">
        <v>1783</v>
      </c>
      <c r="AT16" s="183">
        <v>1774</v>
      </c>
      <c r="AU16" s="183">
        <v>1499</v>
      </c>
      <c r="AV16" s="183">
        <v>1877</v>
      </c>
      <c r="AW16" s="183">
        <v>1733</v>
      </c>
      <c r="AX16" s="183">
        <v>1731</v>
      </c>
      <c r="AY16" s="183">
        <v>1698</v>
      </c>
      <c r="AZ16" s="183">
        <v>1710</v>
      </c>
      <c r="BA16" s="183">
        <v>1568</v>
      </c>
      <c r="BB16" s="183">
        <v>1641</v>
      </c>
      <c r="BC16" s="183">
        <v>1884</v>
      </c>
      <c r="BD16" s="183">
        <v>1561</v>
      </c>
      <c r="BE16" s="183">
        <v>1785</v>
      </c>
      <c r="BF16" s="183">
        <v>1770</v>
      </c>
      <c r="BG16" s="183">
        <v>1641</v>
      </c>
      <c r="BH16" s="183">
        <v>1704</v>
      </c>
      <c r="BI16" s="183">
        <v>1653</v>
      </c>
      <c r="BJ16" s="183">
        <v>1229</v>
      </c>
      <c r="BK16" s="183">
        <v>168</v>
      </c>
      <c r="BL16" s="183">
        <v>152</v>
      </c>
      <c r="BM16" s="183">
        <v>356</v>
      </c>
      <c r="BN16" s="183">
        <v>662</v>
      </c>
      <c r="BO16" s="183">
        <v>875</v>
      </c>
      <c r="BP16" s="183">
        <v>902</v>
      </c>
      <c r="BQ16" s="183">
        <f t="shared" ref="BQ16:BQ21" ca="1" si="1">BQ24+BQ31</f>
        <v>880</v>
      </c>
    </row>
    <row r="17" spans="1:69" ht="15" customHeight="1" x14ac:dyDescent="0.2">
      <c r="A17" s="179" t="s">
        <v>163</v>
      </c>
      <c r="B17" s="191"/>
      <c r="C17" s="185" t="s">
        <v>4</v>
      </c>
      <c r="D17" s="182">
        <v>178</v>
      </c>
      <c r="E17" s="183">
        <v>205</v>
      </c>
      <c r="F17" s="183">
        <v>208</v>
      </c>
      <c r="G17" s="183">
        <v>193</v>
      </c>
      <c r="H17" s="182">
        <v>196</v>
      </c>
      <c r="I17" s="184">
        <v>215</v>
      </c>
      <c r="J17" s="183">
        <v>222</v>
      </c>
      <c r="K17" s="183">
        <v>214</v>
      </c>
      <c r="L17" s="183">
        <v>177</v>
      </c>
      <c r="M17" s="183">
        <v>234</v>
      </c>
      <c r="N17" s="183">
        <v>212</v>
      </c>
      <c r="O17" s="183">
        <v>191</v>
      </c>
      <c r="P17" s="183">
        <v>181</v>
      </c>
      <c r="Q17" s="183">
        <v>203</v>
      </c>
      <c r="R17" s="183">
        <v>192</v>
      </c>
      <c r="S17" s="183">
        <v>173</v>
      </c>
      <c r="T17" s="183">
        <v>201</v>
      </c>
      <c r="U17" s="183">
        <v>193</v>
      </c>
      <c r="V17" s="183">
        <v>213</v>
      </c>
      <c r="W17" s="183">
        <v>172</v>
      </c>
      <c r="X17" s="183">
        <v>170</v>
      </c>
      <c r="Y17" s="183">
        <v>210</v>
      </c>
      <c r="Z17" s="183">
        <v>192</v>
      </c>
      <c r="AA17" s="183">
        <v>185</v>
      </c>
      <c r="AB17" s="183">
        <v>234</v>
      </c>
      <c r="AC17" s="183">
        <v>176</v>
      </c>
      <c r="AD17" s="183">
        <v>139</v>
      </c>
      <c r="AE17" s="183">
        <v>178</v>
      </c>
      <c r="AF17" s="183">
        <v>169</v>
      </c>
      <c r="AG17" s="183">
        <v>141</v>
      </c>
      <c r="AH17" s="183">
        <v>163</v>
      </c>
      <c r="AI17" s="183">
        <v>139</v>
      </c>
      <c r="AJ17" s="183">
        <v>193</v>
      </c>
      <c r="AK17" s="183">
        <v>210</v>
      </c>
      <c r="AL17" s="183">
        <v>187</v>
      </c>
      <c r="AM17" s="183">
        <v>157</v>
      </c>
      <c r="AN17" s="183">
        <v>160</v>
      </c>
      <c r="AO17" s="183">
        <v>145</v>
      </c>
      <c r="AP17" s="183">
        <v>157</v>
      </c>
      <c r="AQ17" s="183">
        <v>169</v>
      </c>
      <c r="AR17" s="183">
        <v>147</v>
      </c>
      <c r="AS17" s="183">
        <v>187</v>
      </c>
      <c r="AT17" s="183">
        <v>186</v>
      </c>
      <c r="AU17" s="183">
        <v>153</v>
      </c>
      <c r="AV17" s="183">
        <v>259</v>
      </c>
      <c r="AW17" s="183">
        <v>180</v>
      </c>
      <c r="AX17" s="183">
        <v>190</v>
      </c>
      <c r="AY17" s="183">
        <v>157</v>
      </c>
      <c r="AZ17" s="183">
        <v>179</v>
      </c>
      <c r="BA17" s="183">
        <v>176</v>
      </c>
      <c r="BB17" s="183">
        <v>189</v>
      </c>
      <c r="BC17" s="183">
        <v>206</v>
      </c>
      <c r="BD17" s="183">
        <v>170</v>
      </c>
      <c r="BE17" s="183">
        <v>209</v>
      </c>
      <c r="BF17" s="183">
        <v>213</v>
      </c>
      <c r="BG17" s="183">
        <v>277</v>
      </c>
      <c r="BH17" s="183">
        <v>261</v>
      </c>
      <c r="BI17" s="183">
        <v>204</v>
      </c>
      <c r="BJ17" s="183">
        <v>262</v>
      </c>
      <c r="BK17" s="183">
        <v>27</v>
      </c>
      <c r="BL17" s="183">
        <v>14</v>
      </c>
      <c r="BM17" s="183">
        <v>15</v>
      </c>
      <c r="BN17" s="183">
        <v>60</v>
      </c>
      <c r="BO17" s="183">
        <v>53</v>
      </c>
      <c r="BP17" s="183">
        <v>69</v>
      </c>
      <c r="BQ17" s="183">
        <f t="shared" ca="1" si="1"/>
        <v>86</v>
      </c>
    </row>
    <row r="18" spans="1:69" ht="15" customHeight="1" x14ac:dyDescent="0.2">
      <c r="A18" s="179" t="s">
        <v>164</v>
      </c>
      <c r="B18" s="191"/>
      <c r="C18" s="187" t="s">
        <v>5</v>
      </c>
      <c r="D18" s="182">
        <v>70</v>
      </c>
      <c r="E18" s="183">
        <v>83</v>
      </c>
      <c r="F18" s="183">
        <v>89</v>
      </c>
      <c r="G18" s="183">
        <v>62</v>
      </c>
      <c r="H18" s="182">
        <v>78</v>
      </c>
      <c r="I18" s="184">
        <v>89</v>
      </c>
      <c r="J18" s="183">
        <v>88</v>
      </c>
      <c r="K18" s="183">
        <v>71</v>
      </c>
      <c r="L18" s="183">
        <v>72</v>
      </c>
      <c r="M18" s="183">
        <v>85</v>
      </c>
      <c r="N18" s="183">
        <v>75</v>
      </c>
      <c r="O18" s="183">
        <v>71</v>
      </c>
      <c r="P18" s="183">
        <v>67</v>
      </c>
      <c r="Q18" s="183">
        <v>73</v>
      </c>
      <c r="R18" s="183">
        <v>79</v>
      </c>
      <c r="S18" s="183">
        <v>70</v>
      </c>
      <c r="T18" s="183">
        <v>76</v>
      </c>
      <c r="U18" s="183">
        <v>59</v>
      </c>
      <c r="V18" s="183">
        <v>82</v>
      </c>
      <c r="W18" s="183">
        <v>70</v>
      </c>
      <c r="X18" s="183">
        <v>81</v>
      </c>
      <c r="Y18" s="183">
        <v>89</v>
      </c>
      <c r="Z18" s="183">
        <v>92</v>
      </c>
      <c r="AA18" s="183">
        <v>80</v>
      </c>
      <c r="AB18" s="183">
        <v>106</v>
      </c>
      <c r="AC18" s="183">
        <v>95</v>
      </c>
      <c r="AD18" s="183">
        <v>68</v>
      </c>
      <c r="AE18" s="183">
        <v>91</v>
      </c>
      <c r="AF18" s="183">
        <v>79</v>
      </c>
      <c r="AG18" s="183">
        <v>62</v>
      </c>
      <c r="AH18" s="183">
        <v>74</v>
      </c>
      <c r="AI18" s="183">
        <v>77</v>
      </c>
      <c r="AJ18" s="183">
        <v>61</v>
      </c>
      <c r="AK18" s="183">
        <v>75</v>
      </c>
      <c r="AL18" s="183">
        <v>81</v>
      </c>
      <c r="AM18" s="183">
        <v>75</v>
      </c>
      <c r="AN18" s="183">
        <v>82</v>
      </c>
      <c r="AO18" s="183">
        <v>75</v>
      </c>
      <c r="AP18" s="183">
        <v>74</v>
      </c>
      <c r="AQ18" s="183">
        <v>68</v>
      </c>
      <c r="AR18" s="183">
        <v>74</v>
      </c>
      <c r="AS18" s="183">
        <v>73</v>
      </c>
      <c r="AT18" s="183">
        <v>74</v>
      </c>
      <c r="AU18" s="183">
        <v>77</v>
      </c>
      <c r="AV18" s="183">
        <v>112</v>
      </c>
      <c r="AW18" s="183">
        <v>86</v>
      </c>
      <c r="AX18" s="183">
        <v>100</v>
      </c>
      <c r="AY18" s="183">
        <v>72</v>
      </c>
      <c r="AZ18" s="183">
        <v>78</v>
      </c>
      <c r="BA18" s="183">
        <v>79</v>
      </c>
      <c r="BB18" s="183">
        <v>78</v>
      </c>
      <c r="BC18" s="183">
        <v>64</v>
      </c>
      <c r="BD18" s="183">
        <v>58</v>
      </c>
      <c r="BE18" s="183">
        <v>84</v>
      </c>
      <c r="BF18" s="183">
        <v>88</v>
      </c>
      <c r="BG18" s="183">
        <v>95</v>
      </c>
      <c r="BH18" s="183">
        <v>72</v>
      </c>
      <c r="BI18" s="183">
        <v>82</v>
      </c>
      <c r="BJ18" s="183">
        <v>135</v>
      </c>
      <c r="BK18" s="183">
        <v>19</v>
      </c>
      <c r="BL18" s="183">
        <v>7</v>
      </c>
      <c r="BM18" s="183">
        <v>8</v>
      </c>
      <c r="BN18" s="183">
        <v>41</v>
      </c>
      <c r="BO18" s="183">
        <v>33</v>
      </c>
      <c r="BP18" s="183">
        <v>47</v>
      </c>
      <c r="BQ18" s="183">
        <f t="shared" ca="1" si="1"/>
        <v>47</v>
      </c>
    </row>
    <row r="19" spans="1:69" ht="15" customHeight="1" x14ac:dyDescent="0.2">
      <c r="A19" s="179" t="s">
        <v>165</v>
      </c>
      <c r="B19" s="191"/>
      <c r="C19" s="187" t="s">
        <v>6</v>
      </c>
      <c r="D19" s="182">
        <v>27</v>
      </c>
      <c r="E19" s="183">
        <v>29</v>
      </c>
      <c r="F19" s="183">
        <v>17</v>
      </c>
      <c r="G19" s="183">
        <v>26</v>
      </c>
      <c r="H19" s="182">
        <v>24</v>
      </c>
      <c r="I19" s="184">
        <v>25</v>
      </c>
      <c r="J19" s="183">
        <v>37</v>
      </c>
      <c r="K19" s="183">
        <v>22</v>
      </c>
      <c r="L19" s="183">
        <v>28</v>
      </c>
      <c r="M19" s="183">
        <v>31</v>
      </c>
      <c r="N19" s="183">
        <v>31</v>
      </c>
      <c r="O19" s="183">
        <v>26</v>
      </c>
      <c r="P19" s="183">
        <v>17</v>
      </c>
      <c r="Q19" s="183">
        <v>31</v>
      </c>
      <c r="R19" s="183">
        <v>21</v>
      </c>
      <c r="S19" s="183">
        <v>18</v>
      </c>
      <c r="T19" s="183">
        <v>31</v>
      </c>
      <c r="U19" s="183">
        <v>40</v>
      </c>
      <c r="V19" s="183">
        <v>25</v>
      </c>
      <c r="W19" s="183">
        <v>24</v>
      </c>
      <c r="X19" s="183">
        <v>9</v>
      </c>
      <c r="Y19" s="183">
        <v>43</v>
      </c>
      <c r="Z19" s="183">
        <v>26</v>
      </c>
      <c r="AA19" s="183">
        <v>29</v>
      </c>
      <c r="AB19" s="183">
        <v>38</v>
      </c>
      <c r="AC19" s="183">
        <v>14</v>
      </c>
      <c r="AD19" s="183">
        <v>20</v>
      </c>
      <c r="AE19" s="183">
        <v>28</v>
      </c>
      <c r="AF19" s="183">
        <v>44</v>
      </c>
      <c r="AG19" s="183">
        <v>22</v>
      </c>
      <c r="AH19" s="183">
        <v>28</v>
      </c>
      <c r="AI19" s="183">
        <v>18</v>
      </c>
      <c r="AJ19" s="183">
        <v>85</v>
      </c>
      <c r="AK19" s="183">
        <v>57</v>
      </c>
      <c r="AL19" s="183">
        <v>26</v>
      </c>
      <c r="AM19" s="183">
        <v>18</v>
      </c>
      <c r="AN19" s="183">
        <v>18</v>
      </c>
      <c r="AO19" s="183">
        <v>19</v>
      </c>
      <c r="AP19" s="183">
        <v>16</v>
      </c>
      <c r="AQ19" s="183">
        <v>17</v>
      </c>
      <c r="AR19" s="183">
        <v>16</v>
      </c>
      <c r="AS19" s="183">
        <v>43</v>
      </c>
      <c r="AT19" s="183">
        <v>51</v>
      </c>
      <c r="AU19" s="183">
        <v>24</v>
      </c>
      <c r="AV19" s="183">
        <v>69</v>
      </c>
      <c r="AW19" s="183">
        <v>35</v>
      </c>
      <c r="AX19" s="183">
        <v>31</v>
      </c>
      <c r="AY19" s="183">
        <v>23</v>
      </c>
      <c r="AZ19" s="183">
        <v>33</v>
      </c>
      <c r="BA19" s="183">
        <v>34</v>
      </c>
      <c r="BB19" s="183">
        <v>27</v>
      </c>
      <c r="BC19" s="183">
        <v>63</v>
      </c>
      <c r="BD19" s="183">
        <v>31</v>
      </c>
      <c r="BE19" s="183">
        <v>46</v>
      </c>
      <c r="BF19" s="183">
        <v>50</v>
      </c>
      <c r="BG19" s="183">
        <v>117</v>
      </c>
      <c r="BH19" s="183">
        <v>118</v>
      </c>
      <c r="BI19" s="183">
        <v>53</v>
      </c>
      <c r="BJ19" s="183">
        <v>63</v>
      </c>
      <c r="BK19" s="183">
        <v>6</v>
      </c>
      <c r="BL19" s="183">
        <v>5</v>
      </c>
      <c r="BM19" s="183">
        <v>1</v>
      </c>
      <c r="BN19" s="183">
        <v>3</v>
      </c>
      <c r="BO19" s="183">
        <v>11</v>
      </c>
      <c r="BP19" s="183">
        <v>9</v>
      </c>
      <c r="BQ19" s="183">
        <f t="shared" ca="1" si="1"/>
        <v>20</v>
      </c>
    </row>
    <row r="20" spans="1:69" ht="15" customHeight="1" x14ac:dyDescent="0.2">
      <c r="A20" s="179" t="s">
        <v>166</v>
      </c>
      <c r="B20" s="195"/>
      <c r="C20" s="187" t="s">
        <v>7</v>
      </c>
      <c r="D20" s="182">
        <v>52</v>
      </c>
      <c r="E20" s="183">
        <v>71</v>
      </c>
      <c r="F20" s="183">
        <v>70</v>
      </c>
      <c r="G20" s="183">
        <v>74</v>
      </c>
      <c r="H20" s="182">
        <v>70</v>
      </c>
      <c r="I20" s="184">
        <v>76</v>
      </c>
      <c r="J20" s="183">
        <v>73</v>
      </c>
      <c r="K20" s="183">
        <v>92</v>
      </c>
      <c r="L20" s="183">
        <v>67</v>
      </c>
      <c r="M20" s="183">
        <v>90</v>
      </c>
      <c r="N20" s="183">
        <v>75</v>
      </c>
      <c r="O20" s="183">
        <v>75</v>
      </c>
      <c r="P20" s="183">
        <v>64</v>
      </c>
      <c r="Q20" s="183">
        <v>72</v>
      </c>
      <c r="R20" s="183">
        <v>76</v>
      </c>
      <c r="S20" s="183">
        <v>73</v>
      </c>
      <c r="T20" s="183">
        <v>73</v>
      </c>
      <c r="U20" s="183">
        <v>76</v>
      </c>
      <c r="V20" s="183">
        <v>81</v>
      </c>
      <c r="W20" s="183">
        <v>62</v>
      </c>
      <c r="X20" s="183">
        <v>70</v>
      </c>
      <c r="Y20" s="183">
        <v>67</v>
      </c>
      <c r="Z20" s="183">
        <v>68</v>
      </c>
      <c r="AA20" s="183">
        <v>70</v>
      </c>
      <c r="AB20" s="183">
        <v>81</v>
      </c>
      <c r="AC20" s="183">
        <v>62</v>
      </c>
      <c r="AD20" s="183">
        <v>49</v>
      </c>
      <c r="AE20" s="183">
        <v>54</v>
      </c>
      <c r="AF20" s="183">
        <v>43</v>
      </c>
      <c r="AG20" s="183">
        <v>52</v>
      </c>
      <c r="AH20" s="183">
        <v>55</v>
      </c>
      <c r="AI20" s="183">
        <v>39</v>
      </c>
      <c r="AJ20" s="183">
        <v>39</v>
      </c>
      <c r="AK20" s="183">
        <v>62</v>
      </c>
      <c r="AL20" s="183">
        <v>62</v>
      </c>
      <c r="AM20" s="183">
        <v>57</v>
      </c>
      <c r="AN20" s="183">
        <v>55</v>
      </c>
      <c r="AO20" s="183">
        <v>48</v>
      </c>
      <c r="AP20" s="183">
        <v>62</v>
      </c>
      <c r="AQ20" s="183">
        <v>78</v>
      </c>
      <c r="AR20" s="183">
        <v>52</v>
      </c>
      <c r="AS20" s="183">
        <v>64</v>
      </c>
      <c r="AT20" s="183">
        <v>57</v>
      </c>
      <c r="AU20" s="183">
        <v>47</v>
      </c>
      <c r="AV20" s="183">
        <v>74</v>
      </c>
      <c r="AW20" s="183">
        <v>52</v>
      </c>
      <c r="AX20" s="183">
        <v>51</v>
      </c>
      <c r="AY20" s="183">
        <v>60</v>
      </c>
      <c r="AZ20" s="183">
        <v>60</v>
      </c>
      <c r="BA20" s="183">
        <v>51</v>
      </c>
      <c r="BB20" s="183">
        <v>64</v>
      </c>
      <c r="BC20" s="183">
        <v>69</v>
      </c>
      <c r="BD20" s="183">
        <v>68</v>
      </c>
      <c r="BE20" s="183">
        <v>68</v>
      </c>
      <c r="BF20" s="183">
        <v>67</v>
      </c>
      <c r="BG20" s="183">
        <v>57</v>
      </c>
      <c r="BH20" s="183">
        <v>60</v>
      </c>
      <c r="BI20" s="183">
        <v>63</v>
      </c>
      <c r="BJ20" s="183">
        <v>42</v>
      </c>
      <c r="BK20" s="183">
        <v>2</v>
      </c>
      <c r="BL20" s="183">
        <v>2</v>
      </c>
      <c r="BM20" s="183">
        <v>5</v>
      </c>
      <c r="BN20" s="183">
        <v>15</v>
      </c>
      <c r="BO20" s="183">
        <v>9</v>
      </c>
      <c r="BP20" s="183">
        <v>12</v>
      </c>
      <c r="BQ20" s="183">
        <f t="shared" ca="1" si="1"/>
        <v>19</v>
      </c>
    </row>
    <row r="21" spans="1:69" ht="12.75" customHeight="1" x14ac:dyDescent="0.2">
      <c r="A21" s="179" t="s">
        <v>167</v>
      </c>
      <c r="B21" s="195"/>
      <c r="C21" s="187" t="s">
        <v>8</v>
      </c>
      <c r="D21" s="182">
        <v>29</v>
      </c>
      <c r="E21" s="183">
        <v>22</v>
      </c>
      <c r="F21" s="183">
        <v>32</v>
      </c>
      <c r="G21" s="183">
        <v>31</v>
      </c>
      <c r="H21" s="182">
        <v>24</v>
      </c>
      <c r="I21" s="184">
        <v>25</v>
      </c>
      <c r="J21" s="183">
        <v>24</v>
      </c>
      <c r="K21" s="183">
        <v>29</v>
      </c>
      <c r="L21" s="183">
        <v>10</v>
      </c>
      <c r="M21" s="183">
        <v>28</v>
      </c>
      <c r="N21" s="183">
        <v>31</v>
      </c>
      <c r="O21" s="183">
        <v>19</v>
      </c>
      <c r="P21" s="183">
        <v>33</v>
      </c>
      <c r="Q21" s="183">
        <v>27</v>
      </c>
      <c r="R21" s="183">
        <v>16</v>
      </c>
      <c r="S21" s="183">
        <v>12</v>
      </c>
      <c r="T21" s="183">
        <v>21</v>
      </c>
      <c r="U21" s="183">
        <v>18</v>
      </c>
      <c r="V21" s="183">
        <v>25</v>
      </c>
      <c r="W21" s="183">
        <v>16</v>
      </c>
      <c r="X21" s="183">
        <v>10</v>
      </c>
      <c r="Y21" s="183">
        <v>11</v>
      </c>
      <c r="Z21" s="183">
        <v>6</v>
      </c>
      <c r="AA21" s="183">
        <v>6</v>
      </c>
      <c r="AB21" s="183">
        <v>9</v>
      </c>
      <c r="AC21" s="183">
        <v>5</v>
      </c>
      <c r="AD21" s="183">
        <v>2</v>
      </c>
      <c r="AE21" s="183">
        <v>5</v>
      </c>
      <c r="AF21" s="183">
        <v>3</v>
      </c>
      <c r="AG21" s="183">
        <v>5</v>
      </c>
      <c r="AH21" s="183">
        <v>6</v>
      </c>
      <c r="AI21" s="183">
        <v>5</v>
      </c>
      <c r="AJ21" s="183">
        <v>8</v>
      </c>
      <c r="AK21" s="183">
        <v>16</v>
      </c>
      <c r="AL21" s="183">
        <v>18</v>
      </c>
      <c r="AM21" s="183">
        <v>7</v>
      </c>
      <c r="AN21" s="183">
        <v>5</v>
      </c>
      <c r="AO21" s="183">
        <v>3</v>
      </c>
      <c r="AP21" s="183">
        <v>5</v>
      </c>
      <c r="AQ21" s="183">
        <v>6</v>
      </c>
      <c r="AR21" s="183">
        <v>5</v>
      </c>
      <c r="AS21" s="183">
        <v>7</v>
      </c>
      <c r="AT21" s="183">
        <v>4</v>
      </c>
      <c r="AU21" s="183">
        <v>5</v>
      </c>
      <c r="AV21" s="183">
        <v>4</v>
      </c>
      <c r="AW21" s="183">
        <v>7</v>
      </c>
      <c r="AX21" s="183">
        <v>8</v>
      </c>
      <c r="AY21" s="183">
        <v>2</v>
      </c>
      <c r="AZ21" s="183">
        <v>8</v>
      </c>
      <c r="BA21" s="183">
        <v>12</v>
      </c>
      <c r="BB21" s="183">
        <v>20</v>
      </c>
      <c r="BC21" s="183">
        <v>10</v>
      </c>
      <c r="BD21" s="183">
        <v>13</v>
      </c>
      <c r="BE21" s="183">
        <v>11</v>
      </c>
      <c r="BF21" s="183">
        <v>8</v>
      </c>
      <c r="BG21" s="183">
        <v>8</v>
      </c>
      <c r="BH21" s="183">
        <v>11</v>
      </c>
      <c r="BI21" s="183">
        <v>6</v>
      </c>
      <c r="BJ21" s="183">
        <v>22</v>
      </c>
      <c r="BK21" s="183">
        <v>0</v>
      </c>
      <c r="BL21" s="183">
        <v>0</v>
      </c>
      <c r="BM21" s="183">
        <v>1</v>
      </c>
      <c r="BN21" s="183">
        <v>1</v>
      </c>
      <c r="BO21" s="183">
        <v>0</v>
      </c>
      <c r="BP21" s="183">
        <v>1</v>
      </c>
      <c r="BQ21" s="183">
        <f t="shared" ca="1" si="1"/>
        <v>0</v>
      </c>
    </row>
    <row r="22" spans="1:69" ht="12.75" customHeight="1" collapsed="1" x14ac:dyDescent="0.25">
      <c r="A22" s="179" t="s">
        <v>161</v>
      </c>
      <c r="B22" s="195"/>
      <c r="C22" s="192" t="s">
        <v>10</v>
      </c>
      <c r="D22" s="193"/>
      <c r="E22" s="194"/>
      <c r="F22" s="194"/>
      <c r="G22" s="194"/>
      <c r="H22" s="194"/>
      <c r="I22" s="194"/>
      <c r="J22" s="194"/>
      <c r="K22" s="194"/>
      <c r="L22" s="194"/>
      <c r="M22" s="194"/>
      <c r="N22" s="194"/>
      <c r="O22" s="194"/>
      <c r="P22" s="194"/>
      <c r="Q22" s="194"/>
      <c r="R22" s="194"/>
      <c r="S22" s="194"/>
      <c r="T22" s="194"/>
      <c r="U22" s="194"/>
      <c r="V22" s="194"/>
      <c r="W22" s="194"/>
      <c r="X22" s="194"/>
      <c r="Y22" s="194"/>
      <c r="Z22" s="194"/>
      <c r="AA22" s="194"/>
      <c r="AB22" s="194"/>
      <c r="AC22" s="194"/>
      <c r="AD22" s="194"/>
      <c r="AE22" s="194"/>
      <c r="AF22" s="194"/>
      <c r="AG22" s="194"/>
      <c r="AH22" s="194"/>
      <c r="AI22" s="194"/>
      <c r="AJ22" s="194"/>
      <c r="AK22" s="194"/>
      <c r="AL22" s="194"/>
      <c r="AM22" s="194"/>
      <c r="AN22" s="194"/>
      <c r="AO22" s="194"/>
      <c r="AP22" s="194"/>
      <c r="AQ22" s="194"/>
      <c r="AR22" s="194"/>
      <c r="AS22" s="194"/>
      <c r="AT22" s="194"/>
      <c r="AU22" s="194"/>
      <c r="AV22" s="194"/>
      <c r="AW22" s="194"/>
      <c r="AX22" s="194"/>
      <c r="AY22" s="194"/>
      <c r="AZ22" s="194"/>
      <c r="BA22" s="194"/>
      <c r="BB22" s="194"/>
      <c r="BC22" s="194"/>
      <c r="BD22" s="194"/>
      <c r="BE22" s="194"/>
      <c r="BF22" s="194"/>
      <c r="BG22" s="194"/>
      <c r="BH22" s="194"/>
      <c r="BI22" s="194"/>
      <c r="BJ22" s="194"/>
      <c r="BK22" s="194"/>
      <c r="BL22" s="194"/>
      <c r="BM22" s="194"/>
      <c r="BN22" s="194"/>
      <c r="BO22" s="194"/>
      <c r="BP22" s="194"/>
      <c r="BQ22" s="194"/>
    </row>
    <row r="23" spans="1:69" ht="14.25" hidden="1" outlineLevel="1" collapsed="1" x14ac:dyDescent="0.2">
      <c r="A23" s="179" t="s">
        <v>161</v>
      </c>
      <c r="B23" s="195" t="s">
        <v>11</v>
      </c>
      <c r="C23" s="196" t="s">
        <v>12</v>
      </c>
      <c r="D23" s="193"/>
      <c r="E23" s="194"/>
      <c r="F23" s="194"/>
      <c r="G23" s="194"/>
      <c r="H23" s="194"/>
      <c r="I23" s="194"/>
      <c r="J23" s="194"/>
      <c r="K23" s="194"/>
      <c r="L23" s="194"/>
      <c r="M23" s="194"/>
      <c r="N23" s="194"/>
      <c r="O23" s="194"/>
      <c r="P23" s="194"/>
      <c r="Q23" s="194"/>
      <c r="R23" s="194"/>
      <c r="S23" s="194"/>
      <c r="T23" s="194"/>
      <c r="U23" s="194"/>
      <c r="V23" s="194"/>
      <c r="W23" s="194"/>
      <c r="X23" s="194"/>
      <c r="Y23" s="194"/>
      <c r="Z23" s="194"/>
      <c r="AA23" s="194"/>
      <c r="AB23" s="194"/>
      <c r="AC23" s="194"/>
      <c r="AD23" s="194"/>
      <c r="AE23" s="194"/>
      <c r="AF23" s="194"/>
      <c r="AG23" s="194"/>
      <c r="AH23" s="194"/>
      <c r="AI23" s="194"/>
      <c r="AJ23" s="194"/>
      <c r="AK23" s="194"/>
      <c r="AL23" s="194"/>
      <c r="AM23" s="194"/>
      <c r="AN23" s="194"/>
      <c r="AO23" s="194"/>
      <c r="AP23" s="194"/>
      <c r="AQ23" s="194"/>
      <c r="AR23" s="194"/>
      <c r="AS23" s="194"/>
      <c r="AT23" s="194"/>
      <c r="AU23" s="194"/>
      <c r="AV23" s="194"/>
      <c r="AW23" s="194"/>
      <c r="AX23" s="194"/>
      <c r="AY23" s="194"/>
      <c r="AZ23" s="194"/>
      <c r="BA23" s="194"/>
      <c r="BB23" s="194"/>
      <c r="BC23" s="194"/>
      <c r="BD23" s="194"/>
      <c r="BE23" s="194"/>
      <c r="BF23" s="194"/>
      <c r="BG23" s="194"/>
      <c r="BH23" s="194"/>
      <c r="BI23" s="194"/>
      <c r="BJ23" s="194"/>
      <c r="BK23" s="194"/>
      <c r="BL23" s="194"/>
      <c r="BM23" s="194"/>
      <c r="BN23" s="194"/>
      <c r="BO23" s="194"/>
      <c r="BP23" s="194"/>
      <c r="BQ23" s="194"/>
    </row>
    <row r="24" spans="1:69" ht="14.25" hidden="1" outlineLevel="2" x14ac:dyDescent="0.2">
      <c r="A24" s="179" t="s">
        <v>168</v>
      </c>
      <c r="B24" s="195"/>
      <c r="C24" s="181" t="s">
        <v>3</v>
      </c>
      <c r="D24" s="197">
        <v>884</v>
      </c>
      <c r="E24" s="198">
        <v>945</v>
      </c>
      <c r="F24" s="198">
        <v>948</v>
      </c>
      <c r="G24" s="198">
        <v>882</v>
      </c>
      <c r="H24" s="199">
        <v>845</v>
      </c>
      <c r="I24" s="198">
        <v>897</v>
      </c>
      <c r="J24" s="198">
        <v>919</v>
      </c>
      <c r="K24" s="198">
        <v>882</v>
      </c>
      <c r="L24" s="198">
        <v>859</v>
      </c>
      <c r="M24" s="198">
        <v>952</v>
      </c>
      <c r="N24" s="198">
        <v>1002</v>
      </c>
      <c r="O24" s="198">
        <v>953</v>
      </c>
      <c r="P24" s="198">
        <v>919</v>
      </c>
      <c r="Q24" s="198">
        <v>1043</v>
      </c>
      <c r="R24" s="198">
        <v>854</v>
      </c>
      <c r="S24" s="198">
        <v>939</v>
      </c>
      <c r="T24" s="198">
        <v>817</v>
      </c>
      <c r="U24" s="198">
        <v>908</v>
      </c>
      <c r="V24" s="198">
        <v>1004</v>
      </c>
      <c r="W24" s="198">
        <v>865</v>
      </c>
      <c r="X24" s="198">
        <v>876</v>
      </c>
      <c r="Y24" s="198">
        <v>866</v>
      </c>
      <c r="Z24" s="198">
        <v>982</v>
      </c>
      <c r="AA24" s="198">
        <v>771</v>
      </c>
      <c r="AB24" s="198">
        <v>929</v>
      </c>
      <c r="AC24" s="198">
        <v>899</v>
      </c>
      <c r="AD24" s="198">
        <v>524</v>
      </c>
      <c r="AE24" s="198">
        <v>788</v>
      </c>
      <c r="AF24" s="198">
        <v>744</v>
      </c>
      <c r="AG24" s="198">
        <v>899</v>
      </c>
      <c r="AH24" s="198">
        <v>822</v>
      </c>
      <c r="AI24" s="198">
        <v>675</v>
      </c>
      <c r="AJ24" s="198">
        <v>800</v>
      </c>
      <c r="AK24" s="198">
        <v>764</v>
      </c>
      <c r="AL24" s="198">
        <v>862</v>
      </c>
      <c r="AM24" s="198">
        <v>785</v>
      </c>
      <c r="AN24" s="198">
        <v>886</v>
      </c>
      <c r="AO24" s="198">
        <v>849</v>
      </c>
      <c r="AP24" s="198">
        <v>832</v>
      </c>
      <c r="AQ24" s="198">
        <v>810</v>
      </c>
      <c r="AR24" s="198">
        <v>712</v>
      </c>
      <c r="AS24" s="198">
        <v>908</v>
      </c>
      <c r="AT24" s="198">
        <v>846</v>
      </c>
      <c r="AU24" s="198">
        <v>726</v>
      </c>
      <c r="AV24" s="198">
        <v>847</v>
      </c>
      <c r="AW24" s="198">
        <v>853</v>
      </c>
      <c r="AX24" s="198">
        <v>844</v>
      </c>
      <c r="AY24" s="198">
        <v>846</v>
      </c>
      <c r="AZ24" s="198">
        <v>891</v>
      </c>
      <c r="BA24" s="198">
        <v>809</v>
      </c>
      <c r="BB24" s="198">
        <v>827</v>
      </c>
      <c r="BC24" s="198">
        <v>901</v>
      </c>
      <c r="BD24" s="198">
        <v>778</v>
      </c>
      <c r="BE24" s="198">
        <v>881</v>
      </c>
      <c r="BF24" s="198">
        <v>876</v>
      </c>
      <c r="BG24" s="198">
        <v>781</v>
      </c>
      <c r="BH24" s="198">
        <v>793</v>
      </c>
      <c r="BI24" s="198">
        <v>803</v>
      </c>
      <c r="BJ24" s="198">
        <v>535</v>
      </c>
      <c r="BK24" s="198">
        <v>23</v>
      </c>
      <c r="BL24" s="198">
        <v>44</v>
      </c>
      <c r="BM24" s="198">
        <v>120</v>
      </c>
      <c r="BN24" s="198">
        <v>227</v>
      </c>
      <c r="BO24" s="198">
        <v>322</v>
      </c>
      <c r="BP24" s="198">
        <v>284</v>
      </c>
      <c r="BQ24" s="198">
        <f ca="1">SUMIFS(Operations, Dates, BQ$6, Hospitals, $B23)</f>
        <v>326</v>
      </c>
    </row>
    <row r="25" spans="1:69" ht="14.25" hidden="1" outlineLevel="2" x14ac:dyDescent="0.2">
      <c r="A25" s="179" t="s">
        <v>169</v>
      </c>
      <c r="B25" s="195"/>
      <c r="C25" s="185" t="s">
        <v>4</v>
      </c>
      <c r="D25" s="197">
        <v>67</v>
      </c>
      <c r="E25" s="198">
        <v>84</v>
      </c>
      <c r="F25" s="198">
        <v>72</v>
      </c>
      <c r="G25" s="198">
        <v>74</v>
      </c>
      <c r="H25" s="199">
        <v>67</v>
      </c>
      <c r="I25" s="198">
        <v>72</v>
      </c>
      <c r="J25" s="198">
        <v>78</v>
      </c>
      <c r="K25" s="198">
        <v>80</v>
      </c>
      <c r="L25" s="198">
        <v>69</v>
      </c>
      <c r="M25" s="198">
        <v>81</v>
      </c>
      <c r="N25" s="198">
        <v>79</v>
      </c>
      <c r="O25" s="198">
        <v>62</v>
      </c>
      <c r="P25" s="198">
        <v>58</v>
      </c>
      <c r="Q25" s="198">
        <v>85</v>
      </c>
      <c r="R25" s="198">
        <v>74</v>
      </c>
      <c r="S25" s="198">
        <v>68</v>
      </c>
      <c r="T25" s="198">
        <v>81</v>
      </c>
      <c r="U25" s="198">
        <v>69</v>
      </c>
      <c r="V25" s="198">
        <v>80</v>
      </c>
      <c r="W25" s="198">
        <v>63</v>
      </c>
      <c r="X25" s="198">
        <v>74</v>
      </c>
      <c r="Y25" s="198">
        <v>85</v>
      </c>
      <c r="Z25" s="198">
        <v>65</v>
      </c>
      <c r="AA25" s="198">
        <v>77</v>
      </c>
      <c r="AB25" s="198">
        <v>100</v>
      </c>
      <c r="AC25" s="198">
        <v>65</v>
      </c>
      <c r="AD25" s="198">
        <v>48</v>
      </c>
      <c r="AE25" s="198">
        <v>59</v>
      </c>
      <c r="AF25" s="198">
        <v>75</v>
      </c>
      <c r="AG25" s="198">
        <v>57</v>
      </c>
      <c r="AH25" s="198">
        <v>59</v>
      </c>
      <c r="AI25" s="198">
        <v>32</v>
      </c>
      <c r="AJ25" s="198">
        <v>86</v>
      </c>
      <c r="AK25" s="198">
        <v>104</v>
      </c>
      <c r="AL25" s="198">
        <v>84</v>
      </c>
      <c r="AM25" s="198">
        <v>75</v>
      </c>
      <c r="AN25" s="198">
        <v>63</v>
      </c>
      <c r="AO25" s="198">
        <v>75</v>
      </c>
      <c r="AP25" s="198">
        <v>79</v>
      </c>
      <c r="AQ25" s="198">
        <v>71</v>
      </c>
      <c r="AR25" s="198">
        <v>76</v>
      </c>
      <c r="AS25" s="198">
        <v>82</v>
      </c>
      <c r="AT25" s="198">
        <v>77</v>
      </c>
      <c r="AU25" s="198">
        <v>70</v>
      </c>
      <c r="AV25" s="198">
        <v>88</v>
      </c>
      <c r="AW25" s="198">
        <v>60</v>
      </c>
      <c r="AX25" s="198">
        <v>90</v>
      </c>
      <c r="AY25" s="198">
        <v>67</v>
      </c>
      <c r="AZ25" s="198">
        <v>87</v>
      </c>
      <c r="BA25" s="198">
        <v>90</v>
      </c>
      <c r="BB25" s="198">
        <v>83</v>
      </c>
      <c r="BC25" s="198">
        <v>94</v>
      </c>
      <c r="BD25" s="198">
        <v>88</v>
      </c>
      <c r="BE25" s="198">
        <v>98</v>
      </c>
      <c r="BF25" s="198">
        <v>99</v>
      </c>
      <c r="BG25" s="198">
        <v>160</v>
      </c>
      <c r="BH25" s="198">
        <v>151</v>
      </c>
      <c r="BI25" s="198">
        <v>99</v>
      </c>
      <c r="BJ25" s="198">
        <v>156</v>
      </c>
      <c r="BK25" s="198">
        <v>2</v>
      </c>
      <c r="BL25" s="198">
        <v>4</v>
      </c>
      <c r="BM25" s="198">
        <v>5</v>
      </c>
      <c r="BN25" s="198">
        <v>23</v>
      </c>
      <c r="BO25" s="198">
        <v>14</v>
      </c>
      <c r="BP25" s="198">
        <v>25</v>
      </c>
      <c r="BQ25" s="198">
        <f ca="1">SUMIFS(Cancelled, Dates, BQ$6, Hospitals, $B23)</f>
        <v>24</v>
      </c>
    </row>
    <row r="26" spans="1:69" ht="14.25" hidden="1" outlineLevel="2" x14ac:dyDescent="0.2">
      <c r="A26" s="179" t="s">
        <v>170</v>
      </c>
      <c r="B26" s="195"/>
      <c r="C26" s="187" t="s">
        <v>5</v>
      </c>
      <c r="D26" s="197">
        <v>25</v>
      </c>
      <c r="E26" s="198">
        <v>30</v>
      </c>
      <c r="F26" s="198">
        <v>33</v>
      </c>
      <c r="G26" s="198">
        <v>18</v>
      </c>
      <c r="H26" s="199">
        <v>30</v>
      </c>
      <c r="I26" s="198">
        <v>34</v>
      </c>
      <c r="J26" s="198">
        <v>25</v>
      </c>
      <c r="K26" s="198">
        <v>19</v>
      </c>
      <c r="L26" s="198">
        <v>18</v>
      </c>
      <c r="M26" s="198">
        <v>27</v>
      </c>
      <c r="N26" s="198">
        <v>30</v>
      </c>
      <c r="O26" s="198">
        <v>18</v>
      </c>
      <c r="P26" s="198">
        <v>21</v>
      </c>
      <c r="Q26" s="198">
        <v>28</v>
      </c>
      <c r="R26" s="198">
        <v>25</v>
      </c>
      <c r="S26" s="198">
        <v>30</v>
      </c>
      <c r="T26" s="198">
        <v>21</v>
      </c>
      <c r="U26" s="198">
        <v>21</v>
      </c>
      <c r="V26" s="198">
        <v>33</v>
      </c>
      <c r="W26" s="198">
        <v>23</v>
      </c>
      <c r="X26" s="198">
        <v>29</v>
      </c>
      <c r="Y26" s="198">
        <v>32</v>
      </c>
      <c r="Z26" s="198">
        <v>27</v>
      </c>
      <c r="AA26" s="198">
        <v>28</v>
      </c>
      <c r="AB26" s="198">
        <v>38</v>
      </c>
      <c r="AC26" s="198">
        <v>28</v>
      </c>
      <c r="AD26" s="198">
        <v>21</v>
      </c>
      <c r="AE26" s="198">
        <v>22</v>
      </c>
      <c r="AF26" s="198">
        <v>22</v>
      </c>
      <c r="AG26" s="198">
        <v>22</v>
      </c>
      <c r="AH26" s="198">
        <v>19</v>
      </c>
      <c r="AI26" s="198">
        <v>11</v>
      </c>
      <c r="AJ26" s="198">
        <v>11</v>
      </c>
      <c r="AK26" s="198">
        <v>25</v>
      </c>
      <c r="AL26" s="198">
        <v>27</v>
      </c>
      <c r="AM26" s="198">
        <v>29</v>
      </c>
      <c r="AN26" s="198">
        <v>28</v>
      </c>
      <c r="AO26" s="198">
        <v>35</v>
      </c>
      <c r="AP26" s="198">
        <v>33</v>
      </c>
      <c r="AQ26" s="198">
        <v>25</v>
      </c>
      <c r="AR26" s="198">
        <v>30</v>
      </c>
      <c r="AS26" s="198">
        <v>30</v>
      </c>
      <c r="AT26" s="198">
        <v>29</v>
      </c>
      <c r="AU26" s="198">
        <v>35</v>
      </c>
      <c r="AV26" s="198">
        <v>34</v>
      </c>
      <c r="AW26" s="198">
        <v>30</v>
      </c>
      <c r="AX26" s="198">
        <v>43</v>
      </c>
      <c r="AY26" s="198">
        <v>30</v>
      </c>
      <c r="AZ26" s="198">
        <v>38</v>
      </c>
      <c r="BA26" s="198">
        <v>44</v>
      </c>
      <c r="BB26" s="198">
        <v>32</v>
      </c>
      <c r="BC26" s="198">
        <v>19</v>
      </c>
      <c r="BD26" s="198">
        <v>26</v>
      </c>
      <c r="BE26" s="198">
        <v>33</v>
      </c>
      <c r="BF26" s="198">
        <v>30</v>
      </c>
      <c r="BG26" s="198">
        <v>34</v>
      </c>
      <c r="BH26" s="198">
        <v>32</v>
      </c>
      <c r="BI26" s="198">
        <v>31</v>
      </c>
      <c r="BJ26" s="198">
        <v>88</v>
      </c>
      <c r="BK26" s="198">
        <v>1</v>
      </c>
      <c r="BL26" s="198">
        <v>3</v>
      </c>
      <c r="BM26" s="198">
        <v>4</v>
      </c>
      <c r="BN26" s="198">
        <v>16</v>
      </c>
      <c r="BO26" s="198">
        <v>12</v>
      </c>
      <c r="BP26" s="198">
        <v>16</v>
      </c>
      <c r="BQ26" s="198">
        <f ca="1">SUMIFS(Clinical, Dates, BQ$6, Hospitals, $B23)</f>
        <v>15</v>
      </c>
    </row>
    <row r="27" spans="1:69" ht="14.25" hidden="1" outlineLevel="2" x14ac:dyDescent="0.2">
      <c r="A27" s="179" t="s">
        <v>171</v>
      </c>
      <c r="B27" s="195"/>
      <c r="C27" s="187" t="s">
        <v>6</v>
      </c>
      <c r="D27" s="197">
        <v>16</v>
      </c>
      <c r="E27" s="198">
        <v>12</v>
      </c>
      <c r="F27" s="198">
        <v>6</v>
      </c>
      <c r="G27" s="198">
        <v>12</v>
      </c>
      <c r="H27" s="199">
        <v>3</v>
      </c>
      <c r="I27" s="198">
        <v>4</v>
      </c>
      <c r="J27" s="198">
        <v>25</v>
      </c>
      <c r="K27" s="198">
        <v>11</v>
      </c>
      <c r="L27" s="198">
        <v>15</v>
      </c>
      <c r="M27" s="198">
        <v>16</v>
      </c>
      <c r="N27" s="198">
        <v>12</v>
      </c>
      <c r="O27" s="198">
        <v>11</v>
      </c>
      <c r="P27" s="198">
        <v>4</v>
      </c>
      <c r="Q27" s="198">
        <v>16</v>
      </c>
      <c r="R27" s="198">
        <v>5</v>
      </c>
      <c r="S27" s="198">
        <v>2</v>
      </c>
      <c r="T27" s="198">
        <v>14</v>
      </c>
      <c r="U27" s="198">
        <v>13</v>
      </c>
      <c r="V27" s="198">
        <v>5</v>
      </c>
      <c r="W27" s="198">
        <v>5</v>
      </c>
      <c r="X27" s="198">
        <v>4</v>
      </c>
      <c r="Y27" s="198">
        <v>21</v>
      </c>
      <c r="Z27" s="198">
        <v>7</v>
      </c>
      <c r="AA27" s="198">
        <v>11</v>
      </c>
      <c r="AB27" s="198">
        <v>21</v>
      </c>
      <c r="AC27" s="198">
        <v>5</v>
      </c>
      <c r="AD27" s="198">
        <v>4</v>
      </c>
      <c r="AE27" s="198">
        <v>7</v>
      </c>
      <c r="AF27" s="198">
        <v>32</v>
      </c>
      <c r="AG27" s="198">
        <v>5</v>
      </c>
      <c r="AH27" s="198">
        <v>8</v>
      </c>
      <c r="AI27" s="198">
        <v>10</v>
      </c>
      <c r="AJ27" s="198">
        <v>63</v>
      </c>
      <c r="AK27" s="198">
        <v>38</v>
      </c>
      <c r="AL27" s="198">
        <v>10</v>
      </c>
      <c r="AM27" s="198">
        <v>14</v>
      </c>
      <c r="AN27" s="198">
        <v>11</v>
      </c>
      <c r="AO27" s="198">
        <v>8</v>
      </c>
      <c r="AP27" s="198">
        <v>8</v>
      </c>
      <c r="AQ27" s="198">
        <v>6</v>
      </c>
      <c r="AR27" s="198">
        <v>14</v>
      </c>
      <c r="AS27" s="198">
        <v>17</v>
      </c>
      <c r="AT27" s="198">
        <v>11</v>
      </c>
      <c r="AU27" s="198">
        <v>5</v>
      </c>
      <c r="AV27" s="198">
        <v>14</v>
      </c>
      <c r="AW27" s="198">
        <v>5</v>
      </c>
      <c r="AX27" s="198">
        <v>11</v>
      </c>
      <c r="AY27" s="198">
        <v>2</v>
      </c>
      <c r="AZ27" s="198">
        <v>11</v>
      </c>
      <c r="BA27" s="198">
        <v>17</v>
      </c>
      <c r="BB27" s="198">
        <v>13</v>
      </c>
      <c r="BC27" s="198">
        <v>35</v>
      </c>
      <c r="BD27" s="198">
        <v>9</v>
      </c>
      <c r="BE27" s="198">
        <v>18</v>
      </c>
      <c r="BF27" s="198">
        <v>18</v>
      </c>
      <c r="BG27" s="198">
        <v>93</v>
      </c>
      <c r="BH27" s="198">
        <v>78</v>
      </c>
      <c r="BI27" s="198">
        <v>33</v>
      </c>
      <c r="BJ27" s="198">
        <v>39</v>
      </c>
      <c r="BK27" s="198">
        <v>0</v>
      </c>
      <c r="BL27" s="198">
        <v>0</v>
      </c>
      <c r="BM27" s="198">
        <v>0</v>
      </c>
      <c r="BN27" s="198">
        <v>0</v>
      </c>
      <c r="BO27" s="198">
        <v>1</v>
      </c>
      <c r="BP27" s="198">
        <v>3</v>
      </c>
      <c r="BQ27" s="198">
        <f ca="1">SUMIFS(NonClinical, Dates, BQ$6, Hospitals, $B23)</f>
        <v>2</v>
      </c>
    </row>
    <row r="28" spans="1:69" ht="14.25" hidden="1" outlineLevel="2" x14ac:dyDescent="0.2">
      <c r="A28" s="179" t="s">
        <v>172</v>
      </c>
      <c r="B28" s="195"/>
      <c r="C28" s="187" t="s">
        <v>7</v>
      </c>
      <c r="D28" s="197">
        <v>21</v>
      </c>
      <c r="E28" s="198">
        <v>39</v>
      </c>
      <c r="F28" s="198">
        <v>25</v>
      </c>
      <c r="G28" s="198">
        <v>42</v>
      </c>
      <c r="H28" s="199">
        <v>32</v>
      </c>
      <c r="I28" s="198">
        <v>33</v>
      </c>
      <c r="J28" s="198">
        <v>26</v>
      </c>
      <c r="K28" s="198">
        <v>46</v>
      </c>
      <c r="L28" s="198">
        <v>34</v>
      </c>
      <c r="M28" s="198">
        <v>34</v>
      </c>
      <c r="N28" s="198">
        <v>30</v>
      </c>
      <c r="O28" s="198">
        <v>32</v>
      </c>
      <c r="P28" s="198">
        <v>26</v>
      </c>
      <c r="Q28" s="198">
        <v>36</v>
      </c>
      <c r="R28" s="198">
        <v>40</v>
      </c>
      <c r="S28" s="198">
        <v>32</v>
      </c>
      <c r="T28" s="198">
        <v>36</v>
      </c>
      <c r="U28" s="198">
        <v>29</v>
      </c>
      <c r="V28" s="198">
        <v>36</v>
      </c>
      <c r="W28" s="198">
        <v>31</v>
      </c>
      <c r="X28" s="198">
        <v>39</v>
      </c>
      <c r="Y28" s="198">
        <v>31</v>
      </c>
      <c r="Z28" s="198">
        <v>30</v>
      </c>
      <c r="AA28" s="198">
        <v>36</v>
      </c>
      <c r="AB28" s="198">
        <v>40</v>
      </c>
      <c r="AC28" s="198">
        <v>30</v>
      </c>
      <c r="AD28" s="198">
        <v>23</v>
      </c>
      <c r="AE28" s="198">
        <v>30</v>
      </c>
      <c r="AF28" s="198">
        <v>20</v>
      </c>
      <c r="AG28" s="198">
        <v>29</v>
      </c>
      <c r="AH28" s="198">
        <v>30</v>
      </c>
      <c r="AI28" s="198">
        <v>10</v>
      </c>
      <c r="AJ28" s="198">
        <v>7</v>
      </c>
      <c r="AK28" s="198">
        <v>27</v>
      </c>
      <c r="AL28" s="198">
        <v>34</v>
      </c>
      <c r="AM28" s="198">
        <v>25</v>
      </c>
      <c r="AN28" s="198">
        <v>22</v>
      </c>
      <c r="AO28" s="198">
        <v>31</v>
      </c>
      <c r="AP28" s="198">
        <v>34</v>
      </c>
      <c r="AQ28" s="198">
        <v>34</v>
      </c>
      <c r="AR28" s="198">
        <v>30</v>
      </c>
      <c r="AS28" s="198">
        <v>31</v>
      </c>
      <c r="AT28" s="198">
        <v>34</v>
      </c>
      <c r="AU28" s="198">
        <v>30</v>
      </c>
      <c r="AV28" s="198">
        <v>39</v>
      </c>
      <c r="AW28" s="198">
        <v>22</v>
      </c>
      <c r="AX28" s="198">
        <v>33</v>
      </c>
      <c r="AY28" s="198">
        <v>35</v>
      </c>
      <c r="AZ28" s="198">
        <v>33</v>
      </c>
      <c r="BA28" s="198">
        <v>22</v>
      </c>
      <c r="BB28" s="198">
        <v>30</v>
      </c>
      <c r="BC28" s="198">
        <v>33</v>
      </c>
      <c r="BD28" s="198">
        <v>43</v>
      </c>
      <c r="BE28" s="198">
        <v>40</v>
      </c>
      <c r="BF28" s="198">
        <v>45</v>
      </c>
      <c r="BG28" s="198">
        <v>29</v>
      </c>
      <c r="BH28" s="198">
        <v>33</v>
      </c>
      <c r="BI28" s="198">
        <v>31</v>
      </c>
      <c r="BJ28" s="198">
        <v>20</v>
      </c>
      <c r="BK28" s="198">
        <v>1</v>
      </c>
      <c r="BL28" s="198">
        <v>1</v>
      </c>
      <c r="BM28" s="198">
        <v>1</v>
      </c>
      <c r="BN28" s="198">
        <v>7</v>
      </c>
      <c r="BO28" s="198">
        <v>1</v>
      </c>
      <c r="BP28" s="198">
        <v>5</v>
      </c>
      <c r="BQ28" s="198">
        <f ca="1">SUMIFS(Patient, Dates, BQ$6, Hospitals, $B23)</f>
        <v>7</v>
      </c>
    </row>
    <row r="29" spans="1:69" ht="14.25" hidden="1" outlineLevel="2" x14ac:dyDescent="0.2">
      <c r="A29" s="179" t="s">
        <v>173</v>
      </c>
      <c r="B29" s="195"/>
      <c r="C29" s="187" t="s">
        <v>8</v>
      </c>
      <c r="D29" s="197">
        <v>5</v>
      </c>
      <c r="E29" s="198">
        <v>3</v>
      </c>
      <c r="F29" s="198">
        <v>8</v>
      </c>
      <c r="G29" s="198">
        <v>2</v>
      </c>
      <c r="H29" s="199">
        <v>2</v>
      </c>
      <c r="I29" s="198">
        <v>1</v>
      </c>
      <c r="J29" s="198">
        <v>2</v>
      </c>
      <c r="K29" s="198">
        <v>4</v>
      </c>
      <c r="L29" s="198">
        <v>2</v>
      </c>
      <c r="M29" s="198">
        <v>4</v>
      </c>
      <c r="N29" s="198">
        <v>7</v>
      </c>
      <c r="O29" s="198">
        <v>1</v>
      </c>
      <c r="P29" s="198">
        <v>7</v>
      </c>
      <c r="Q29" s="198">
        <v>5</v>
      </c>
      <c r="R29" s="198">
        <v>4</v>
      </c>
      <c r="S29" s="198">
        <v>4</v>
      </c>
      <c r="T29" s="198">
        <v>10</v>
      </c>
      <c r="U29" s="198">
        <v>6</v>
      </c>
      <c r="V29" s="198">
        <v>6</v>
      </c>
      <c r="W29" s="198">
        <v>4</v>
      </c>
      <c r="X29" s="198">
        <v>2</v>
      </c>
      <c r="Y29" s="198">
        <v>1</v>
      </c>
      <c r="Z29" s="198">
        <v>1</v>
      </c>
      <c r="AA29" s="198">
        <v>2</v>
      </c>
      <c r="AB29" s="198">
        <v>1</v>
      </c>
      <c r="AC29" s="198">
        <v>2</v>
      </c>
      <c r="AD29" s="198">
        <v>0</v>
      </c>
      <c r="AE29" s="198">
        <v>0</v>
      </c>
      <c r="AF29" s="198">
        <v>1</v>
      </c>
      <c r="AG29" s="198">
        <v>1</v>
      </c>
      <c r="AH29" s="198">
        <v>2</v>
      </c>
      <c r="AI29" s="198">
        <v>1</v>
      </c>
      <c r="AJ29" s="198">
        <v>5</v>
      </c>
      <c r="AK29" s="198">
        <v>14</v>
      </c>
      <c r="AL29" s="198">
        <v>13</v>
      </c>
      <c r="AM29" s="198">
        <v>7</v>
      </c>
      <c r="AN29" s="198">
        <v>2</v>
      </c>
      <c r="AO29" s="198">
        <v>1</v>
      </c>
      <c r="AP29" s="198">
        <v>4</v>
      </c>
      <c r="AQ29" s="198">
        <v>6</v>
      </c>
      <c r="AR29" s="198">
        <v>2</v>
      </c>
      <c r="AS29" s="198">
        <v>4</v>
      </c>
      <c r="AT29" s="198">
        <v>3</v>
      </c>
      <c r="AU29" s="198">
        <v>0</v>
      </c>
      <c r="AV29" s="198">
        <v>1</v>
      </c>
      <c r="AW29" s="198">
        <v>3</v>
      </c>
      <c r="AX29" s="198">
        <v>3</v>
      </c>
      <c r="AY29" s="198">
        <v>0</v>
      </c>
      <c r="AZ29" s="198">
        <v>5</v>
      </c>
      <c r="BA29" s="198">
        <v>7</v>
      </c>
      <c r="BB29" s="198">
        <v>8</v>
      </c>
      <c r="BC29" s="198">
        <v>7</v>
      </c>
      <c r="BD29" s="198">
        <v>10</v>
      </c>
      <c r="BE29" s="198">
        <v>7</v>
      </c>
      <c r="BF29" s="198">
        <v>6</v>
      </c>
      <c r="BG29" s="198">
        <v>4</v>
      </c>
      <c r="BH29" s="198">
        <v>8</v>
      </c>
      <c r="BI29" s="198">
        <v>4</v>
      </c>
      <c r="BJ29" s="198">
        <v>9</v>
      </c>
      <c r="BK29" s="198">
        <v>0</v>
      </c>
      <c r="BL29" s="198">
        <v>0</v>
      </c>
      <c r="BM29" s="198">
        <v>0</v>
      </c>
      <c r="BN29" s="198">
        <v>0</v>
      </c>
      <c r="BO29" s="198">
        <v>0</v>
      </c>
      <c r="BP29" s="198">
        <v>1</v>
      </c>
      <c r="BQ29" s="198">
        <f ca="1">SUMIFS(Other, Dates, BQ$6, Hospitals, $B23)</f>
        <v>0</v>
      </c>
    </row>
    <row r="30" spans="1:69" ht="15" hidden="1" customHeight="1" outlineLevel="1" collapsed="1" x14ac:dyDescent="0.2">
      <c r="A30" s="179" t="s">
        <v>161</v>
      </c>
      <c r="B30" s="195" t="s">
        <v>13</v>
      </c>
      <c r="C30" s="196" t="s">
        <v>14</v>
      </c>
      <c r="D30" s="193"/>
      <c r="E30" s="194"/>
      <c r="F30" s="194"/>
      <c r="G30" s="194"/>
      <c r="H30" s="194"/>
      <c r="I30" s="194"/>
      <c r="J30" s="194"/>
      <c r="K30" s="194"/>
      <c r="L30" s="194"/>
      <c r="M30" s="194"/>
      <c r="N30" s="194"/>
      <c r="O30" s="194"/>
      <c r="P30" s="194"/>
      <c r="Q30" s="194"/>
      <c r="R30" s="194"/>
      <c r="S30" s="194"/>
      <c r="T30" s="194"/>
      <c r="U30" s="194"/>
      <c r="V30" s="194"/>
      <c r="W30" s="194"/>
      <c r="X30" s="194"/>
      <c r="Y30" s="194"/>
      <c r="Z30" s="194"/>
      <c r="AA30" s="194"/>
      <c r="AB30" s="194"/>
      <c r="AC30" s="194"/>
      <c r="AD30" s="194"/>
      <c r="AE30" s="194"/>
      <c r="AF30" s="194"/>
      <c r="AG30" s="194"/>
      <c r="AH30" s="194"/>
      <c r="AI30" s="194"/>
      <c r="AJ30" s="194"/>
      <c r="AK30" s="194"/>
      <c r="AL30" s="194"/>
      <c r="AM30" s="194"/>
      <c r="AN30" s="194"/>
      <c r="AO30" s="194"/>
      <c r="AP30" s="194"/>
      <c r="AQ30" s="194"/>
      <c r="AR30" s="194"/>
      <c r="AS30" s="194"/>
      <c r="AT30" s="194"/>
      <c r="AU30" s="194"/>
      <c r="AV30" s="194"/>
      <c r="AW30" s="194"/>
      <c r="AX30" s="194"/>
      <c r="AY30" s="194"/>
      <c r="AZ30" s="194"/>
      <c r="BA30" s="194"/>
      <c r="BB30" s="194"/>
      <c r="BC30" s="194"/>
      <c r="BD30" s="194"/>
      <c r="BE30" s="194"/>
      <c r="BF30" s="194"/>
      <c r="BG30" s="194"/>
      <c r="BH30" s="194"/>
      <c r="BI30" s="194"/>
      <c r="BJ30" s="194"/>
      <c r="BK30" s="194"/>
      <c r="BL30" s="194"/>
      <c r="BM30" s="194"/>
      <c r="BN30" s="194"/>
      <c r="BO30" s="194"/>
      <c r="BP30" s="194"/>
      <c r="BQ30" s="194"/>
    </row>
    <row r="31" spans="1:69" ht="15" hidden="1" customHeight="1" outlineLevel="2" x14ac:dyDescent="0.2">
      <c r="A31" s="179" t="s">
        <v>174</v>
      </c>
      <c r="B31" s="195"/>
      <c r="C31" s="181" t="s">
        <v>3</v>
      </c>
      <c r="D31" s="197">
        <v>977</v>
      </c>
      <c r="E31" s="198">
        <v>1070</v>
      </c>
      <c r="F31" s="198">
        <v>1133</v>
      </c>
      <c r="G31" s="198">
        <v>1040</v>
      </c>
      <c r="H31" s="199">
        <v>1131</v>
      </c>
      <c r="I31" s="198">
        <v>1154</v>
      </c>
      <c r="J31" s="198">
        <v>1207</v>
      </c>
      <c r="K31" s="198">
        <v>1031</v>
      </c>
      <c r="L31" s="198">
        <v>1113</v>
      </c>
      <c r="M31" s="198">
        <v>1138</v>
      </c>
      <c r="N31" s="198">
        <v>1120</v>
      </c>
      <c r="O31" s="198">
        <v>1113</v>
      </c>
      <c r="P31" s="198">
        <v>1153</v>
      </c>
      <c r="Q31" s="198">
        <v>1137</v>
      </c>
      <c r="R31" s="198">
        <v>1094</v>
      </c>
      <c r="S31" s="198">
        <v>1059</v>
      </c>
      <c r="T31" s="198">
        <v>1044</v>
      </c>
      <c r="U31" s="198">
        <v>1042</v>
      </c>
      <c r="V31" s="198">
        <v>1203</v>
      </c>
      <c r="W31" s="198">
        <v>1003</v>
      </c>
      <c r="X31" s="198">
        <v>1071</v>
      </c>
      <c r="Y31" s="198">
        <v>1026</v>
      </c>
      <c r="Z31" s="198">
        <v>1131</v>
      </c>
      <c r="AA31" s="198">
        <v>908</v>
      </c>
      <c r="AB31" s="198">
        <v>1051</v>
      </c>
      <c r="AC31" s="198">
        <v>1130</v>
      </c>
      <c r="AD31" s="198">
        <v>990</v>
      </c>
      <c r="AE31" s="198">
        <v>1076</v>
      </c>
      <c r="AF31" s="198">
        <v>930</v>
      </c>
      <c r="AG31" s="198">
        <v>880</v>
      </c>
      <c r="AH31" s="198">
        <v>1025</v>
      </c>
      <c r="AI31" s="198">
        <v>825</v>
      </c>
      <c r="AJ31" s="198">
        <v>971</v>
      </c>
      <c r="AK31" s="198">
        <v>861</v>
      </c>
      <c r="AL31" s="198">
        <v>981</v>
      </c>
      <c r="AM31" s="198">
        <v>807</v>
      </c>
      <c r="AN31" s="198">
        <v>931</v>
      </c>
      <c r="AO31" s="198">
        <v>805</v>
      </c>
      <c r="AP31" s="198">
        <v>802</v>
      </c>
      <c r="AQ31" s="198">
        <v>883</v>
      </c>
      <c r="AR31" s="198">
        <v>726</v>
      </c>
      <c r="AS31" s="198">
        <v>875</v>
      </c>
      <c r="AT31" s="198">
        <v>928</v>
      </c>
      <c r="AU31" s="198">
        <v>773</v>
      </c>
      <c r="AV31" s="198">
        <v>1030</v>
      </c>
      <c r="AW31" s="198">
        <v>880</v>
      </c>
      <c r="AX31" s="198">
        <v>887</v>
      </c>
      <c r="AY31" s="198">
        <v>852</v>
      </c>
      <c r="AZ31" s="198">
        <v>819</v>
      </c>
      <c r="BA31" s="198">
        <v>759</v>
      </c>
      <c r="BB31" s="198">
        <v>814</v>
      </c>
      <c r="BC31" s="198">
        <v>983</v>
      </c>
      <c r="BD31" s="198">
        <v>783</v>
      </c>
      <c r="BE31" s="198">
        <v>904</v>
      </c>
      <c r="BF31" s="198">
        <v>894</v>
      </c>
      <c r="BG31" s="198">
        <v>860</v>
      </c>
      <c r="BH31" s="198">
        <v>911</v>
      </c>
      <c r="BI31" s="198">
        <v>850</v>
      </c>
      <c r="BJ31" s="198">
        <v>694</v>
      </c>
      <c r="BK31" s="198">
        <v>145</v>
      </c>
      <c r="BL31" s="198">
        <v>108</v>
      </c>
      <c r="BM31" s="198">
        <v>236</v>
      </c>
      <c r="BN31" s="198">
        <v>435</v>
      </c>
      <c r="BO31" s="198">
        <v>553</v>
      </c>
      <c r="BP31" s="198">
        <v>618</v>
      </c>
      <c r="BQ31" s="198">
        <f ca="1">SUMIFS(Operations, Dates, BQ$6, Hospitals, $B30)</f>
        <v>554</v>
      </c>
    </row>
    <row r="32" spans="1:69" ht="15" hidden="1" customHeight="1" outlineLevel="2" x14ac:dyDescent="0.2">
      <c r="A32" s="179" t="s">
        <v>175</v>
      </c>
      <c r="B32" s="195"/>
      <c r="C32" s="185" t="s">
        <v>4</v>
      </c>
      <c r="D32" s="197">
        <v>111</v>
      </c>
      <c r="E32" s="198">
        <v>121</v>
      </c>
      <c r="F32" s="198">
        <v>136</v>
      </c>
      <c r="G32" s="198">
        <v>119</v>
      </c>
      <c r="H32" s="199">
        <v>129</v>
      </c>
      <c r="I32" s="198">
        <v>143</v>
      </c>
      <c r="J32" s="198">
        <v>144</v>
      </c>
      <c r="K32" s="198">
        <v>134</v>
      </c>
      <c r="L32" s="198">
        <v>108</v>
      </c>
      <c r="M32" s="198">
        <v>153</v>
      </c>
      <c r="N32" s="198">
        <v>133</v>
      </c>
      <c r="O32" s="198">
        <v>129</v>
      </c>
      <c r="P32" s="198">
        <v>123</v>
      </c>
      <c r="Q32" s="198">
        <v>118</v>
      </c>
      <c r="R32" s="198">
        <v>118</v>
      </c>
      <c r="S32" s="198">
        <v>105</v>
      </c>
      <c r="T32" s="198">
        <v>120</v>
      </c>
      <c r="U32" s="198">
        <v>124</v>
      </c>
      <c r="V32" s="198">
        <v>133</v>
      </c>
      <c r="W32" s="198">
        <v>109</v>
      </c>
      <c r="X32" s="198">
        <v>96</v>
      </c>
      <c r="Y32" s="198">
        <v>125</v>
      </c>
      <c r="Z32" s="198">
        <v>127</v>
      </c>
      <c r="AA32" s="198">
        <v>108</v>
      </c>
      <c r="AB32" s="198">
        <v>134</v>
      </c>
      <c r="AC32" s="198">
        <v>111</v>
      </c>
      <c r="AD32" s="198">
        <v>91</v>
      </c>
      <c r="AE32" s="198">
        <v>119</v>
      </c>
      <c r="AF32" s="198">
        <v>94</v>
      </c>
      <c r="AG32" s="198">
        <v>84</v>
      </c>
      <c r="AH32" s="198">
        <v>104</v>
      </c>
      <c r="AI32" s="198">
        <v>107</v>
      </c>
      <c r="AJ32" s="198">
        <v>107</v>
      </c>
      <c r="AK32" s="198">
        <v>106</v>
      </c>
      <c r="AL32" s="198">
        <v>103</v>
      </c>
      <c r="AM32" s="198">
        <v>82</v>
      </c>
      <c r="AN32" s="198">
        <v>97</v>
      </c>
      <c r="AO32" s="198">
        <v>70</v>
      </c>
      <c r="AP32" s="198">
        <v>78</v>
      </c>
      <c r="AQ32" s="198">
        <v>98</v>
      </c>
      <c r="AR32" s="198">
        <v>71</v>
      </c>
      <c r="AS32" s="198">
        <v>105</v>
      </c>
      <c r="AT32" s="198">
        <v>109</v>
      </c>
      <c r="AU32" s="198">
        <v>83</v>
      </c>
      <c r="AV32" s="198">
        <v>171</v>
      </c>
      <c r="AW32" s="198">
        <v>120</v>
      </c>
      <c r="AX32" s="198">
        <v>100</v>
      </c>
      <c r="AY32" s="198">
        <v>90</v>
      </c>
      <c r="AZ32" s="198">
        <v>92</v>
      </c>
      <c r="BA32" s="198">
        <v>86</v>
      </c>
      <c r="BB32" s="198">
        <v>106</v>
      </c>
      <c r="BC32" s="198">
        <v>112</v>
      </c>
      <c r="BD32" s="198">
        <v>82</v>
      </c>
      <c r="BE32" s="198">
        <v>111</v>
      </c>
      <c r="BF32" s="198">
        <v>114</v>
      </c>
      <c r="BG32" s="198">
        <v>117</v>
      </c>
      <c r="BH32" s="198">
        <v>110</v>
      </c>
      <c r="BI32" s="198">
        <v>105</v>
      </c>
      <c r="BJ32" s="198">
        <v>106</v>
      </c>
      <c r="BK32" s="198">
        <v>25</v>
      </c>
      <c r="BL32" s="198">
        <v>10</v>
      </c>
      <c r="BM32" s="198">
        <v>10</v>
      </c>
      <c r="BN32" s="198">
        <v>37</v>
      </c>
      <c r="BO32" s="198">
        <v>39</v>
      </c>
      <c r="BP32" s="198">
        <v>44</v>
      </c>
      <c r="BQ32" s="198">
        <f ca="1">SUMIFS(Cancelled, Dates, BQ$6, Hospitals, $B30)</f>
        <v>62</v>
      </c>
    </row>
    <row r="33" spans="1:69" ht="15" hidden="1" customHeight="1" outlineLevel="2" x14ac:dyDescent="0.2">
      <c r="A33" s="179" t="s">
        <v>176</v>
      </c>
      <c r="B33" s="195"/>
      <c r="C33" s="187" t="s">
        <v>5</v>
      </c>
      <c r="D33" s="197">
        <v>45</v>
      </c>
      <c r="E33" s="198">
        <v>53</v>
      </c>
      <c r="F33" s="198">
        <v>56</v>
      </c>
      <c r="G33" s="198">
        <v>44</v>
      </c>
      <c r="H33" s="199">
        <v>48</v>
      </c>
      <c r="I33" s="198">
        <v>55</v>
      </c>
      <c r="J33" s="198">
        <v>63</v>
      </c>
      <c r="K33" s="198">
        <v>52</v>
      </c>
      <c r="L33" s="198">
        <v>54</v>
      </c>
      <c r="M33" s="198">
        <v>58</v>
      </c>
      <c r="N33" s="198">
        <v>45</v>
      </c>
      <c r="O33" s="198">
        <v>53</v>
      </c>
      <c r="P33" s="198">
        <v>46</v>
      </c>
      <c r="Q33" s="198">
        <v>45</v>
      </c>
      <c r="R33" s="198">
        <v>54</v>
      </c>
      <c r="S33" s="198">
        <v>40</v>
      </c>
      <c r="T33" s="198">
        <v>55</v>
      </c>
      <c r="U33" s="198">
        <v>38</v>
      </c>
      <c r="V33" s="198">
        <v>49</v>
      </c>
      <c r="W33" s="198">
        <v>47</v>
      </c>
      <c r="X33" s="198">
        <v>52</v>
      </c>
      <c r="Y33" s="198">
        <v>57</v>
      </c>
      <c r="Z33" s="198">
        <v>65</v>
      </c>
      <c r="AA33" s="198">
        <v>52</v>
      </c>
      <c r="AB33" s="198">
        <v>68</v>
      </c>
      <c r="AC33" s="198">
        <v>67</v>
      </c>
      <c r="AD33" s="198">
        <v>47</v>
      </c>
      <c r="AE33" s="198">
        <v>69</v>
      </c>
      <c r="AF33" s="198">
        <v>57</v>
      </c>
      <c r="AG33" s="198">
        <v>40</v>
      </c>
      <c r="AH33" s="198">
        <v>55</v>
      </c>
      <c r="AI33" s="198">
        <v>66</v>
      </c>
      <c r="AJ33" s="198">
        <v>50</v>
      </c>
      <c r="AK33" s="198">
        <v>50</v>
      </c>
      <c r="AL33" s="198">
        <v>54</v>
      </c>
      <c r="AM33" s="198">
        <v>46</v>
      </c>
      <c r="AN33" s="198">
        <v>54</v>
      </c>
      <c r="AO33" s="198">
        <v>40</v>
      </c>
      <c r="AP33" s="198">
        <v>41</v>
      </c>
      <c r="AQ33" s="198">
        <v>43</v>
      </c>
      <c r="AR33" s="198">
        <v>44</v>
      </c>
      <c r="AS33" s="198">
        <v>43</v>
      </c>
      <c r="AT33" s="198">
        <v>45</v>
      </c>
      <c r="AU33" s="198">
        <v>42</v>
      </c>
      <c r="AV33" s="198">
        <v>78</v>
      </c>
      <c r="AW33" s="198">
        <v>56</v>
      </c>
      <c r="AX33" s="198">
        <v>57</v>
      </c>
      <c r="AY33" s="198">
        <v>42</v>
      </c>
      <c r="AZ33" s="198">
        <v>40</v>
      </c>
      <c r="BA33" s="198">
        <v>35</v>
      </c>
      <c r="BB33" s="198">
        <v>46</v>
      </c>
      <c r="BC33" s="198">
        <v>45</v>
      </c>
      <c r="BD33" s="198">
        <v>32</v>
      </c>
      <c r="BE33" s="198">
        <v>51</v>
      </c>
      <c r="BF33" s="198">
        <v>58</v>
      </c>
      <c r="BG33" s="198">
        <v>61</v>
      </c>
      <c r="BH33" s="198">
        <v>40</v>
      </c>
      <c r="BI33" s="198">
        <v>51</v>
      </c>
      <c r="BJ33" s="198">
        <v>47</v>
      </c>
      <c r="BK33" s="198">
        <v>18</v>
      </c>
      <c r="BL33" s="198">
        <v>4</v>
      </c>
      <c r="BM33" s="198">
        <v>4</v>
      </c>
      <c r="BN33" s="198">
        <v>25</v>
      </c>
      <c r="BO33" s="198">
        <v>21</v>
      </c>
      <c r="BP33" s="198">
        <v>31</v>
      </c>
      <c r="BQ33" s="198">
        <f ca="1">SUMIFS(Clinical, Dates, BQ$6, Hospitals, $B30)</f>
        <v>32</v>
      </c>
    </row>
    <row r="34" spans="1:69" ht="15" hidden="1" customHeight="1" outlineLevel="2" x14ac:dyDescent="0.2">
      <c r="A34" s="179" t="s">
        <v>177</v>
      </c>
      <c r="B34" s="195"/>
      <c r="C34" s="187" t="s">
        <v>6</v>
      </c>
      <c r="D34" s="197">
        <v>11</v>
      </c>
      <c r="E34" s="198">
        <v>17</v>
      </c>
      <c r="F34" s="198">
        <v>11</v>
      </c>
      <c r="G34" s="198">
        <v>14</v>
      </c>
      <c r="H34" s="199">
        <v>21</v>
      </c>
      <c r="I34" s="198">
        <v>21</v>
      </c>
      <c r="J34" s="198">
        <v>12</v>
      </c>
      <c r="K34" s="198">
        <v>11</v>
      </c>
      <c r="L34" s="198">
        <v>13</v>
      </c>
      <c r="M34" s="198">
        <v>15</v>
      </c>
      <c r="N34" s="198">
        <v>19</v>
      </c>
      <c r="O34" s="198">
        <v>15</v>
      </c>
      <c r="P34" s="198">
        <v>13</v>
      </c>
      <c r="Q34" s="198">
        <v>15</v>
      </c>
      <c r="R34" s="198">
        <v>16</v>
      </c>
      <c r="S34" s="198">
        <v>16</v>
      </c>
      <c r="T34" s="198">
        <v>17</v>
      </c>
      <c r="U34" s="198">
        <v>27</v>
      </c>
      <c r="V34" s="198">
        <v>20</v>
      </c>
      <c r="W34" s="198">
        <v>19</v>
      </c>
      <c r="X34" s="198">
        <v>5</v>
      </c>
      <c r="Y34" s="198">
        <v>22</v>
      </c>
      <c r="Z34" s="198">
        <v>19</v>
      </c>
      <c r="AA34" s="198">
        <v>18</v>
      </c>
      <c r="AB34" s="198">
        <v>17</v>
      </c>
      <c r="AC34" s="198">
        <v>9</v>
      </c>
      <c r="AD34" s="198">
        <v>16</v>
      </c>
      <c r="AE34" s="198">
        <v>21</v>
      </c>
      <c r="AF34" s="198">
        <v>12</v>
      </c>
      <c r="AG34" s="198">
        <v>17</v>
      </c>
      <c r="AH34" s="198">
        <v>20</v>
      </c>
      <c r="AI34" s="198">
        <v>8</v>
      </c>
      <c r="AJ34" s="198">
        <v>22</v>
      </c>
      <c r="AK34" s="198">
        <v>19</v>
      </c>
      <c r="AL34" s="198">
        <v>16</v>
      </c>
      <c r="AM34" s="198">
        <v>4</v>
      </c>
      <c r="AN34" s="198">
        <v>7</v>
      </c>
      <c r="AO34" s="198">
        <v>11</v>
      </c>
      <c r="AP34" s="198">
        <v>8</v>
      </c>
      <c r="AQ34" s="198">
        <v>11</v>
      </c>
      <c r="AR34" s="198">
        <v>2</v>
      </c>
      <c r="AS34" s="198">
        <v>26</v>
      </c>
      <c r="AT34" s="198">
        <v>40</v>
      </c>
      <c r="AU34" s="198">
        <v>19</v>
      </c>
      <c r="AV34" s="198">
        <v>55</v>
      </c>
      <c r="AW34" s="198">
        <v>30</v>
      </c>
      <c r="AX34" s="198">
        <v>20</v>
      </c>
      <c r="AY34" s="198">
        <v>21</v>
      </c>
      <c r="AZ34" s="198">
        <v>22</v>
      </c>
      <c r="BA34" s="198">
        <v>17</v>
      </c>
      <c r="BB34" s="198">
        <v>14</v>
      </c>
      <c r="BC34" s="198">
        <v>28</v>
      </c>
      <c r="BD34" s="198">
        <v>22</v>
      </c>
      <c r="BE34" s="198">
        <v>28</v>
      </c>
      <c r="BF34" s="198">
        <v>32</v>
      </c>
      <c r="BG34" s="198">
        <v>24</v>
      </c>
      <c r="BH34" s="198">
        <v>40</v>
      </c>
      <c r="BI34" s="198">
        <v>20</v>
      </c>
      <c r="BJ34" s="198">
        <v>24</v>
      </c>
      <c r="BK34" s="198">
        <v>6</v>
      </c>
      <c r="BL34" s="198">
        <v>5</v>
      </c>
      <c r="BM34" s="198">
        <v>1</v>
      </c>
      <c r="BN34" s="198">
        <v>3</v>
      </c>
      <c r="BO34" s="198">
        <v>10</v>
      </c>
      <c r="BP34" s="198">
        <v>6</v>
      </c>
      <c r="BQ34" s="198">
        <f ca="1">SUMIFS(NonClinical, Dates, BQ$6, Hospitals, $B30)</f>
        <v>18</v>
      </c>
    </row>
    <row r="35" spans="1:69" ht="15" hidden="1" customHeight="1" outlineLevel="2" x14ac:dyDescent="0.2">
      <c r="A35" s="179" t="s">
        <v>178</v>
      </c>
      <c r="B35" s="195"/>
      <c r="C35" s="187" t="s">
        <v>7</v>
      </c>
      <c r="D35" s="197">
        <v>31</v>
      </c>
      <c r="E35" s="198">
        <v>32</v>
      </c>
      <c r="F35" s="198">
        <v>45</v>
      </c>
      <c r="G35" s="198">
        <v>32</v>
      </c>
      <c r="H35" s="199">
        <v>38</v>
      </c>
      <c r="I35" s="198">
        <v>43</v>
      </c>
      <c r="J35" s="198">
        <v>47</v>
      </c>
      <c r="K35" s="198">
        <v>46</v>
      </c>
      <c r="L35" s="198">
        <v>33</v>
      </c>
      <c r="M35" s="198">
        <v>56</v>
      </c>
      <c r="N35" s="198">
        <v>45</v>
      </c>
      <c r="O35" s="198">
        <v>43</v>
      </c>
      <c r="P35" s="198">
        <v>38</v>
      </c>
      <c r="Q35" s="198">
        <v>36</v>
      </c>
      <c r="R35" s="198">
        <v>36</v>
      </c>
      <c r="S35" s="198">
        <v>41</v>
      </c>
      <c r="T35" s="198">
        <v>37</v>
      </c>
      <c r="U35" s="198">
        <v>47</v>
      </c>
      <c r="V35" s="198">
        <v>45</v>
      </c>
      <c r="W35" s="198">
        <v>31</v>
      </c>
      <c r="X35" s="198">
        <v>31</v>
      </c>
      <c r="Y35" s="198">
        <v>36</v>
      </c>
      <c r="Z35" s="198">
        <v>38</v>
      </c>
      <c r="AA35" s="198">
        <v>34</v>
      </c>
      <c r="AB35" s="198">
        <v>41</v>
      </c>
      <c r="AC35" s="198">
        <v>32</v>
      </c>
      <c r="AD35" s="198">
        <v>26</v>
      </c>
      <c r="AE35" s="198">
        <v>24</v>
      </c>
      <c r="AF35" s="198">
        <v>23</v>
      </c>
      <c r="AG35" s="198">
        <v>23</v>
      </c>
      <c r="AH35" s="198">
        <v>25</v>
      </c>
      <c r="AI35" s="198">
        <v>29</v>
      </c>
      <c r="AJ35" s="198">
        <v>32</v>
      </c>
      <c r="AK35" s="198">
        <v>35</v>
      </c>
      <c r="AL35" s="198">
        <v>28</v>
      </c>
      <c r="AM35" s="198">
        <v>32</v>
      </c>
      <c r="AN35" s="198">
        <v>33</v>
      </c>
      <c r="AO35" s="198">
        <v>17</v>
      </c>
      <c r="AP35" s="198">
        <v>28</v>
      </c>
      <c r="AQ35" s="198">
        <v>44</v>
      </c>
      <c r="AR35" s="198">
        <v>22</v>
      </c>
      <c r="AS35" s="198">
        <v>33</v>
      </c>
      <c r="AT35" s="198">
        <v>23</v>
      </c>
      <c r="AU35" s="198">
        <v>17</v>
      </c>
      <c r="AV35" s="198">
        <v>35</v>
      </c>
      <c r="AW35" s="198">
        <v>30</v>
      </c>
      <c r="AX35" s="198">
        <v>18</v>
      </c>
      <c r="AY35" s="198">
        <v>25</v>
      </c>
      <c r="AZ35" s="198">
        <v>27</v>
      </c>
      <c r="BA35" s="198">
        <v>29</v>
      </c>
      <c r="BB35" s="198">
        <v>34</v>
      </c>
      <c r="BC35" s="198">
        <v>36</v>
      </c>
      <c r="BD35" s="198">
        <v>25</v>
      </c>
      <c r="BE35" s="198">
        <v>28</v>
      </c>
      <c r="BF35" s="198">
        <v>22</v>
      </c>
      <c r="BG35" s="198">
        <v>28</v>
      </c>
      <c r="BH35" s="198">
        <v>27</v>
      </c>
      <c r="BI35" s="198">
        <v>32</v>
      </c>
      <c r="BJ35" s="198">
        <v>22</v>
      </c>
      <c r="BK35" s="198">
        <v>1</v>
      </c>
      <c r="BL35" s="198">
        <v>1</v>
      </c>
      <c r="BM35" s="198">
        <v>4</v>
      </c>
      <c r="BN35" s="198">
        <v>8</v>
      </c>
      <c r="BO35" s="198">
        <v>8</v>
      </c>
      <c r="BP35" s="198">
        <v>7</v>
      </c>
      <c r="BQ35" s="198">
        <f ca="1">SUMIFS(Patient, Dates, BQ$6, Hospitals, $B30)</f>
        <v>12</v>
      </c>
    </row>
    <row r="36" spans="1:69" ht="15" hidden="1" customHeight="1" outlineLevel="2" x14ac:dyDescent="0.2">
      <c r="A36" s="179" t="s">
        <v>179</v>
      </c>
      <c r="B36" s="195"/>
      <c r="C36" s="187" t="s">
        <v>8</v>
      </c>
      <c r="D36" s="197">
        <v>24</v>
      </c>
      <c r="E36" s="198">
        <v>19</v>
      </c>
      <c r="F36" s="198">
        <v>24</v>
      </c>
      <c r="G36" s="198">
        <v>29</v>
      </c>
      <c r="H36" s="199">
        <v>22</v>
      </c>
      <c r="I36" s="198">
        <v>24</v>
      </c>
      <c r="J36" s="198">
        <v>22</v>
      </c>
      <c r="K36" s="198">
        <v>25</v>
      </c>
      <c r="L36" s="198">
        <v>8</v>
      </c>
      <c r="M36" s="198">
        <v>24</v>
      </c>
      <c r="N36" s="198">
        <v>24</v>
      </c>
      <c r="O36" s="198">
        <v>18</v>
      </c>
      <c r="P36" s="198">
        <v>26</v>
      </c>
      <c r="Q36" s="198">
        <v>22</v>
      </c>
      <c r="R36" s="198">
        <v>12</v>
      </c>
      <c r="S36" s="198">
        <v>8</v>
      </c>
      <c r="T36" s="198">
        <v>11</v>
      </c>
      <c r="U36" s="198">
        <v>12</v>
      </c>
      <c r="V36" s="198">
        <v>19</v>
      </c>
      <c r="W36" s="198">
        <v>12</v>
      </c>
      <c r="X36" s="198">
        <v>8</v>
      </c>
      <c r="Y36" s="198">
        <v>10</v>
      </c>
      <c r="Z36" s="198">
        <v>5</v>
      </c>
      <c r="AA36" s="198">
        <v>4</v>
      </c>
      <c r="AB36" s="198">
        <v>8</v>
      </c>
      <c r="AC36" s="198">
        <v>3</v>
      </c>
      <c r="AD36" s="198">
        <v>2</v>
      </c>
      <c r="AE36" s="198">
        <v>5</v>
      </c>
      <c r="AF36" s="198">
        <v>2</v>
      </c>
      <c r="AG36" s="198">
        <v>4</v>
      </c>
      <c r="AH36" s="198">
        <v>4</v>
      </c>
      <c r="AI36" s="198">
        <v>4</v>
      </c>
      <c r="AJ36" s="198">
        <v>3</v>
      </c>
      <c r="AK36" s="198">
        <v>2</v>
      </c>
      <c r="AL36" s="198">
        <v>5</v>
      </c>
      <c r="AM36" s="198">
        <v>0</v>
      </c>
      <c r="AN36" s="198">
        <v>3</v>
      </c>
      <c r="AO36" s="198">
        <v>2</v>
      </c>
      <c r="AP36" s="198">
        <v>1</v>
      </c>
      <c r="AQ36" s="198">
        <v>0</v>
      </c>
      <c r="AR36" s="198">
        <v>3</v>
      </c>
      <c r="AS36" s="198">
        <v>3</v>
      </c>
      <c r="AT36" s="198">
        <v>1</v>
      </c>
      <c r="AU36" s="198">
        <v>5</v>
      </c>
      <c r="AV36" s="198">
        <v>3</v>
      </c>
      <c r="AW36" s="198">
        <v>4</v>
      </c>
      <c r="AX36" s="198">
        <v>5</v>
      </c>
      <c r="AY36" s="198">
        <v>2</v>
      </c>
      <c r="AZ36" s="198">
        <v>3</v>
      </c>
      <c r="BA36" s="198">
        <v>5</v>
      </c>
      <c r="BB36" s="198">
        <v>12</v>
      </c>
      <c r="BC36" s="198">
        <v>3</v>
      </c>
      <c r="BD36" s="198">
        <v>3</v>
      </c>
      <c r="BE36" s="198">
        <v>4</v>
      </c>
      <c r="BF36" s="198">
        <v>2</v>
      </c>
      <c r="BG36" s="198">
        <v>4</v>
      </c>
      <c r="BH36" s="198">
        <v>3</v>
      </c>
      <c r="BI36" s="198">
        <v>2</v>
      </c>
      <c r="BJ36" s="198">
        <v>13</v>
      </c>
      <c r="BK36" s="198">
        <v>0</v>
      </c>
      <c r="BL36" s="198">
        <v>0</v>
      </c>
      <c r="BM36" s="198">
        <v>1</v>
      </c>
      <c r="BN36" s="198">
        <v>1</v>
      </c>
      <c r="BO36" s="198">
        <v>0</v>
      </c>
      <c r="BP36" s="198">
        <v>0</v>
      </c>
      <c r="BQ36" s="198">
        <f ca="1">SUMIFS(Other, Dates, BQ$6, Hospitals, $B30)</f>
        <v>0</v>
      </c>
    </row>
    <row r="37" spans="1:69" ht="14.25" customHeight="1" x14ac:dyDescent="0.2">
      <c r="A37" s="179" t="s">
        <v>161</v>
      </c>
      <c r="B37" s="195"/>
      <c r="C37" s="188"/>
      <c r="D37" s="189"/>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190"/>
      <c r="AE37" s="190"/>
      <c r="AF37" s="190"/>
      <c r="AG37" s="190"/>
      <c r="AH37" s="190"/>
      <c r="AI37" s="190"/>
      <c r="AJ37" s="190"/>
      <c r="AK37" s="190"/>
      <c r="AL37" s="190"/>
      <c r="AM37" s="190"/>
      <c r="AN37" s="190"/>
      <c r="AO37" s="190"/>
      <c r="AP37" s="190"/>
      <c r="AQ37" s="190"/>
      <c r="AR37" s="190"/>
      <c r="AS37" s="190"/>
      <c r="AT37" s="190"/>
      <c r="AU37" s="190"/>
      <c r="AV37" s="190"/>
      <c r="AW37" s="190"/>
      <c r="AX37" s="190"/>
      <c r="AY37" s="190"/>
      <c r="AZ37" s="190"/>
      <c r="BA37" s="190"/>
      <c r="BB37" s="190"/>
      <c r="BC37" s="190"/>
      <c r="BD37" s="190"/>
      <c r="BE37" s="190"/>
      <c r="BF37" s="190"/>
      <c r="BG37" s="190"/>
      <c r="BH37" s="190"/>
      <c r="BI37" s="190"/>
      <c r="BJ37" s="190"/>
      <c r="BK37" s="190"/>
      <c r="BL37" s="190"/>
      <c r="BM37" s="190"/>
      <c r="BN37" s="190"/>
      <c r="BO37" s="190"/>
      <c r="BP37" s="190"/>
      <c r="BQ37" s="190"/>
    </row>
    <row r="38" spans="1:69" ht="15" customHeight="1" x14ac:dyDescent="0.25">
      <c r="A38" s="179" t="s">
        <v>161</v>
      </c>
      <c r="B38" s="195"/>
      <c r="C38" s="200" t="s">
        <v>15</v>
      </c>
      <c r="D38" s="201"/>
      <c r="E38" s="202"/>
      <c r="F38" s="202"/>
      <c r="G38" s="202"/>
      <c r="H38" s="202"/>
      <c r="I38" s="202"/>
      <c r="J38" s="202"/>
      <c r="K38" s="202"/>
      <c r="L38" s="202"/>
      <c r="M38" s="202"/>
      <c r="N38" s="202"/>
      <c r="O38" s="202"/>
      <c r="P38" s="202"/>
      <c r="Q38" s="202"/>
      <c r="R38" s="202"/>
      <c r="S38" s="202"/>
      <c r="T38" s="202"/>
      <c r="U38" s="202"/>
      <c r="V38" s="202"/>
      <c r="W38" s="202"/>
      <c r="X38" s="202"/>
      <c r="Y38" s="202"/>
      <c r="Z38" s="202"/>
      <c r="AA38" s="202"/>
      <c r="AB38" s="202"/>
      <c r="AC38" s="202"/>
      <c r="AD38" s="202"/>
      <c r="AE38" s="202"/>
      <c r="AF38" s="202"/>
      <c r="AG38" s="202"/>
      <c r="AH38" s="202"/>
      <c r="AI38" s="202"/>
      <c r="AJ38" s="202"/>
      <c r="AK38" s="202"/>
      <c r="AL38" s="202"/>
      <c r="AM38" s="202"/>
      <c r="AN38" s="202"/>
      <c r="AO38" s="202"/>
      <c r="AP38" s="202"/>
      <c r="AQ38" s="202"/>
      <c r="AR38" s="202"/>
      <c r="AS38" s="202"/>
      <c r="AT38" s="202"/>
      <c r="AU38" s="202"/>
      <c r="AV38" s="202"/>
      <c r="AW38" s="202"/>
      <c r="AX38" s="202"/>
      <c r="AY38" s="202"/>
      <c r="AZ38" s="202"/>
      <c r="BA38" s="202"/>
      <c r="BB38" s="202"/>
      <c r="BC38" s="202"/>
      <c r="BD38" s="202"/>
      <c r="BE38" s="202"/>
      <c r="BF38" s="202"/>
      <c r="BG38" s="202"/>
      <c r="BH38" s="202"/>
      <c r="BI38" s="202"/>
      <c r="BJ38" s="202"/>
      <c r="BK38" s="202"/>
      <c r="BL38" s="202"/>
      <c r="BM38" s="202"/>
      <c r="BN38" s="202"/>
      <c r="BO38" s="202"/>
      <c r="BP38" s="202"/>
      <c r="BQ38" s="202"/>
    </row>
    <row r="39" spans="1:69" ht="15" customHeight="1" x14ac:dyDescent="0.2">
      <c r="A39" s="179" t="s">
        <v>180</v>
      </c>
      <c r="B39" s="195"/>
      <c r="C39" s="181" t="s">
        <v>3</v>
      </c>
      <c r="D39" s="203">
        <v>457</v>
      </c>
      <c r="E39" s="204">
        <v>511</v>
      </c>
      <c r="F39" s="204">
        <v>468</v>
      </c>
      <c r="G39" s="204">
        <v>469</v>
      </c>
      <c r="H39" s="182">
        <v>550</v>
      </c>
      <c r="I39" s="205">
        <v>510</v>
      </c>
      <c r="J39" s="204">
        <v>485</v>
      </c>
      <c r="K39" s="204">
        <v>363</v>
      </c>
      <c r="L39" s="204">
        <v>437</v>
      </c>
      <c r="M39" s="204">
        <v>470</v>
      </c>
      <c r="N39" s="204">
        <v>531</v>
      </c>
      <c r="O39" s="204">
        <v>427</v>
      </c>
      <c r="P39" s="204">
        <v>527</v>
      </c>
      <c r="Q39" s="204">
        <v>501</v>
      </c>
      <c r="R39" s="204">
        <v>359</v>
      </c>
      <c r="S39" s="204">
        <v>471</v>
      </c>
      <c r="T39" s="204">
        <v>413</v>
      </c>
      <c r="U39" s="204">
        <v>465</v>
      </c>
      <c r="V39" s="204">
        <v>450</v>
      </c>
      <c r="W39" s="204">
        <v>377</v>
      </c>
      <c r="X39" s="204">
        <v>378</v>
      </c>
      <c r="Y39" s="204">
        <v>370</v>
      </c>
      <c r="Z39" s="204">
        <v>455</v>
      </c>
      <c r="AA39" s="204">
        <v>421</v>
      </c>
      <c r="AB39" s="204">
        <v>469</v>
      </c>
      <c r="AC39" s="204">
        <v>447</v>
      </c>
      <c r="AD39" s="204">
        <v>336</v>
      </c>
      <c r="AE39" s="204">
        <v>418</v>
      </c>
      <c r="AF39" s="204">
        <v>435</v>
      </c>
      <c r="AG39" s="204">
        <v>464</v>
      </c>
      <c r="AH39" s="204">
        <v>469</v>
      </c>
      <c r="AI39" s="204">
        <v>359</v>
      </c>
      <c r="AJ39" s="204">
        <v>372</v>
      </c>
      <c r="AK39" s="204">
        <v>375</v>
      </c>
      <c r="AL39" s="204">
        <v>458</v>
      </c>
      <c r="AM39" s="204">
        <v>369</v>
      </c>
      <c r="AN39" s="204">
        <v>442</v>
      </c>
      <c r="AO39" s="204">
        <v>395</v>
      </c>
      <c r="AP39" s="204">
        <v>374</v>
      </c>
      <c r="AQ39" s="204">
        <v>451</v>
      </c>
      <c r="AR39" s="204">
        <v>388</v>
      </c>
      <c r="AS39" s="204">
        <v>420</v>
      </c>
      <c r="AT39" s="204">
        <v>385</v>
      </c>
      <c r="AU39" s="204">
        <v>275</v>
      </c>
      <c r="AV39" s="204">
        <v>356</v>
      </c>
      <c r="AW39" s="204">
        <v>404</v>
      </c>
      <c r="AX39" s="204">
        <v>453</v>
      </c>
      <c r="AY39" s="204">
        <v>408</v>
      </c>
      <c r="AZ39" s="204">
        <v>385</v>
      </c>
      <c r="BA39" s="204">
        <v>328</v>
      </c>
      <c r="BB39" s="204">
        <v>414</v>
      </c>
      <c r="BC39" s="204">
        <v>387</v>
      </c>
      <c r="BD39" s="204">
        <v>424</v>
      </c>
      <c r="BE39" s="204">
        <v>451</v>
      </c>
      <c r="BF39" s="204">
        <v>448</v>
      </c>
      <c r="BG39" s="204">
        <v>393</v>
      </c>
      <c r="BH39" s="204">
        <v>403</v>
      </c>
      <c r="BI39" s="204">
        <v>407</v>
      </c>
      <c r="BJ39" s="204">
        <v>262</v>
      </c>
      <c r="BK39" s="204">
        <v>40</v>
      </c>
      <c r="BL39" s="204">
        <v>56</v>
      </c>
      <c r="BM39" s="204">
        <v>57</v>
      </c>
      <c r="BN39" s="204">
        <v>83</v>
      </c>
      <c r="BO39" s="204">
        <v>77</v>
      </c>
      <c r="BP39" s="204">
        <v>133</v>
      </c>
      <c r="BQ39" s="204">
        <f t="shared" ref="BQ39:BQ44" ca="1" si="2">BQ47</f>
        <v>159</v>
      </c>
    </row>
    <row r="40" spans="1:69" ht="15" customHeight="1" x14ac:dyDescent="0.2">
      <c r="A40" s="179" t="s">
        <v>181</v>
      </c>
      <c r="B40" s="195"/>
      <c r="C40" s="185" t="s">
        <v>4</v>
      </c>
      <c r="D40" s="203">
        <v>66</v>
      </c>
      <c r="E40" s="204">
        <v>45</v>
      </c>
      <c r="F40" s="204">
        <v>33</v>
      </c>
      <c r="G40" s="204">
        <v>57</v>
      </c>
      <c r="H40" s="203">
        <v>46</v>
      </c>
      <c r="I40" s="205">
        <v>46</v>
      </c>
      <c r="J40" s="204">
        <v>37</v>
      </c>
      <c r="K40" s="204">
        <v>34</v>
      </c>
      <c r="L40" s="204">
        <v>53</v>
      </c>
      <c r="M40" s="204">
        <v>56</v>
      </c>
      <c r="N40" s="204">
        <v>45</v>
      </c>
      <c r="O40" s="204">
        <v>43</v>
      </c>
      <c r="P40" s="204">
        <v>69</v>
      </c>
      <c r="Q40" s="204">
        <v>38</v>
      </c>
      <c r="R40" s="204">
        <v>34</v>
      </c>
      <c r="S40" s="204">
        <v>50</v>
      </c>
      <c r="T40" s="204">
        <v>34</v>
      </c>
      <c r="U40" s="204">
        <v>38</v>
      </c>
      <c r="V40" s="204">
        <v>44</v>
      </c>
      <c r="W40" s="204">
        <v>30</v>
      </c>
      <c r="X40" s="204">
        <v>60</v>
      </c>
      <c r="Y40" s="204">
        <v>30</v>
      </c>
      <c r="Z40" s="204">
        <v>36</v>
      </c>
      <c r="AA40" s="204">
        <v>47</v>
      </c>
      <c r="AB40" s="204">
        <v>47</v>
      </c>
      <c r="AC40" s="204">
        <v>34</v>
      </c>
      <c r="AD40" s="204">
        <v>35</v>
      </c>
      <c r="AE40" s="204">
        <v>38</v>
      </c>
      <c r="AF40" s="204">
        <v>31</v>
      </c>
      <c r="AG40" s="204">
        <v>50</v>
      </c>
      <c r="AH40" s="204">
        <v>61</v>
      </c>
      <c r="AI40" s="204">
        <v>62</v>
      </c>
      <c r="AJ40" s="204">
        <v>88</v>
      </c>
      <c r="AK40" s="204">
        <v>66</v>
      </c>
      <c r="AL40" s="204">
        <v>101</v>
      </c>
      <c r="AM40" s="204">
        <v>44</v>
      </c>
      <c r="AN40" s="204">
        <v>32</v>
      </c>
      <c r="AO40" s="204">
        <v>37</v>
      </c>
      <c r="AP40" s="204">
        <v>38</v>
      </c>
      <c r="AQ40" s="204">
        <v>44</v>
      </c>
      <c r="AR40" s="204">
        <v>25</v>
      </c>
      <c r="AS40" s="204">
        <v>43</v>
      </c>
      <c r="AT40" s="204">
        <v>33</v>
      </c>
      <c r="AU40" s="204">
        <v>25</v>
      </c>
      <c r="AV40" s="204">
        <v>34</v>
      </c>
      <c r="AW40" s="204">
        <v>40</v>
      </c>
      <c r="AX40" s="204">
        <v>44</v>
      </c>
      <c r="AY40" s="204">
        <v>25</v>
      </c>
      <c r="AZ40" s="204">
        <v>33</v>
      </c>
      <c r="BA40" s="204">
        <v>28</v>
      </c>
      <c r="BB40" s="204">
        <v>24</v>
      </c>
      <c r="BC40" s="204">
        <v>46</v>
      </c>
      <c r="BD40" s="204">
        <v>38</v>
      </c>
      <c r="BE40" s="204">
        <v>36</v>
      </c>
      <c r="BF40" s="204">
        <v>45</v>
      </c>
      <c r="BG40" s="204">
        <v>49</v>
      </c>
      <c r="BH40" s="204">
        <v>20</v>
      </c>
      <c r="BI40" s="204">
        <v>33</v>
      </c>
      <c r="BJ40" s="204">
        <v>55</v>
      </c>
      <c r="BK40" s="204">
        <v>5</v>
      </c>
      <c r="BL40" s="204">
        <v>4</v>
      </c>
      <c r="BM40" s="204">
        <v>1</v>
      </c>
      <c r="BN40" s="204">
        <v>4</v>
      </c>
      <c r="BO40" s="204">
        <v>5</v>
      </c>
      <c r="BP40" s="204">
        <v>7</v>
      </c>
      <c r="BQ40" s="204">
        <f t="shared" ca="1" si="2"/>
        <v>10</v>
      </c>
    </row>
    <row r="41" spans="1:69" ht="15" customHeight="1" x14ac:dyDescent="0.2">
      <c r="A41" s="179" t="s">
        <v>182</v>
      </c>
      <c r="B41" s="195"/>
      <c r="C41" s="187" t="s">
        <v>5</v>
      </c>
      <c r="D41" s="203">
        <v>10</v>
      </c>
      <c r="E41" s="204">
        <v>9</v>
      </c>
      <c r="F41" s="204">
        <v>8</v>
      </c>
      <c r="G41" s="204">
        <v>12</v>
      </c>
      <c r="H41" s="203">
        <v>12</v>
      </c>
      <c r="I41" s="205">
        <v>12</v>
      </c>
      <c r="J41" s="204">
        <v>10</v>
      </c>
      <c r="K41" s="204">
        <v>8</v>
      </c>
      <c r="L41" s="204">
        <v>15</v>
      </c>
      <c r="M41" s="204">
        <v>9</v>
      </c>
      <c r="N41" s="204">
        <v>11</v>
      </c>
      <c r="O41" s="204">
        <v>14</v>
      </c>
      <c r="P41" s="204">
        <v>17</v>
      </c>
      <c r="Q41" s="204">
        <v>9</v>
      </c>
      <c r="R41" s="204">
        <v>11</v>
      </c>
      <c r="S41" s="204">
        <v>10</v>
      </c>
      <c r="T41" s="204">
        <v>12</v>
      </c>
      <c r="U41" s="204">
        <v>8</v>
      </c>
      <c r="V41" s="204">
        <v>20</v>
      </c>
      <c r="W41" s="204">
        <v>6</v>
      </c>
      <c r="X41" s="204">
        <v>9</v>
      </c>
      <c r="Y41" s="204">
        <v>13</v>
      </c>
      <c r="Z41" s="204">
        <v>14</v>
      </c>
      <c r="AA41" s="204">
        <v>14</v>
      </c>
      <c r="AB41" s="204">
        <v>15</v>
      </c>
      <c r="AC41" s="204">
        <v>15</v>
      </c>
      <c r="AD41" s="204">
        <v>11</v>
      </c>
      <c r="AE41" s="204">
        <v>16</v>
      </c>
      <c r="AF41" s="204">
        <v>9</v>
      </c>
      <c r="AG41" s="204">
        <v>14</v>
      </c>
      <c r="AH41" s="204">
        <v>3</v>
      </c>
      <c r="AI41" s="204">
        <v>8</v>
      </c>
      <c r="AJ41" s="204">
        <v>8</v>
      </c>
      <c r="AK41" s="204">
        <v>12</v>
      </c>
      <c r="AL41" s="204">
        <v>7</v>
      </c>
      <c r="AM41" s="204">
        <v>8</v>
      </c>
      <c r="AN41" s="204">
        <v>8</v>
      </c>
      <c r="AO41" s="204">
        <v>5</v>
      </c>
      <c r="AP41" s="204">
        <v>12</v>
      </c>
      <c r="AQ41" s="204">
        <v>12</v>
      </c>
      <c r="AR41" s="204">
        <v>13</v>
      </c>
      <c r="AS41" s="204">
        <v>10</v>
      </c>
      <c r="AT41" s="204">
        <v>12</v>
      </c>
      <c r="AU41" s="204">
        <v>18</v>
      </c>
      <c r="AV41" s="204">
        <v>11</v>
      </c>
      <c r="AW41" s="204">
        <v>19</v>
      </c>
      <c r="AX41" s="204">
        <v>13</v>
      </c>
      <c r="AY41" s="204">
        <v>12</v>
      </c>
      <c r="AZ41" s="204">
        <v>11</v>
      </c>
      <c r="BA41" s="204">
        <v>4</v>
      </c>
      <c r="BB41" s="204">
        <v>7</v>
      </c>
      <c r="BC41" s="204">
        <v>8</v>
      </c>
      <c r="BD41" s="204">
        <v>9</v>
      </c>
      <c r="BE41" s="204">
        <v>8</v>
      </c>
      <c r="BF41" s="204">
        <v>24</v>
      </c>
      <c r="BG41" s="204">
        <v>16</v>
      </c>
      <c r="BH41" s="204">
        <v>4</v>
      </c>
      <c r="BI41" s="204">
        <v>21</v>
      </c>
      <c r="BJ41" s="204">
        <v>3</v>
      </c>
      <c r="BK41" s="204">
        <v>0</v>
      </c>
      <c r="BL41" s="204">
        <v>4</v>
      </c>
      <c r="BM41" s="204">
        <v>1</v>
      </c>
      <c r="BN41" s="204">
        <v>3</v>
      </c>
      <c r="BO41" s="204">
        <v>0</v>
      </c>
      <c r="BP41" s="204">
        <v>0</v>
      </c>
      <c r="BQ41" s="204">
        <f t="shared" ca="1" si="2"/>
        <v>5</v>
      </c>
    </row>
    <row r="42" spans="1:69" ht="15" customHeight="1" x14ac:dyDescent="0.2">
      <c r="A42" s="179" t="s">
        <v>183</v>
      </c>
      <c r="B42" s="195"/>
      <c r="C42" s="187" t="s">
        <v>6</v>
      </c>
      <c r="D42" s="203">
        <v>45</v>
      </c>
      <c r="E42" s="204">
        <v>20</v>
      </c>
      <c r="F42" s="204">
        <v>18</v>
      </c>
      <c r="G42" s="204">
        <v>36</v>
      </c>
      <c r="H42" s="203">
        <v>16</v>
      </c>
      <c r="I42" s="205">
        <v>24</v>
      </c>
      <c r="J42" s="204">
        <v>16</v>
      </c>
      <c r="K42" s="204">
        <v>17</v>
      </c>
      <c r="L42" s="204">
        <v>18</v>
      </c>
      <c r="M42" s="204">
        <v>35</v>
      </c>
      <c r="N42" s="204">
        <v>22</v>
      </c>
      <c r="O42" s="204">
        <v>22</v>
      </c>
      <c r="P42" s="204">
        <v>42</v>
      </c>
      <c r="Q42" s="204">
        <v>18</v>
      </c>
      <c r="R42" s="204">
        <v>10</v>
      </c>
      <c r="S42" s="204">
        <v>30</v>
      </c>
      <c r="T42" s="204">
        <v>11</v>
      </c>
      <c r="U42" s="204">
        <v>16</v>
      </c>
      <c r="V42" s="204">
        <v>10</v>
      </c>
      <c r="W42" s="204">
        <v>10</v>
      </c>
      <c r="X42" s="204">
        <v>41</v>
      </c>
      <c r="Y42" s="204">
        <v>6</v>
      </c>
      <c r="Z42" s="204">
        <v>8</v>
      </c>
      <c r="AA42" s="204">
        <v>18</v>
      </c>
      <c r="AB42" s="204">
        <v>18</v>
      </c>
      <c r="AC42" s="204">
        <v>12</v>
      </c>
      <c r="AD42" s="204">
        <v>19</v>
      </c>
      <c r="AE42" s="204">
        <v>15</v>
      </c>
      <c r="AF42" s="204">
        <v>10</v>
      </c>
      <c r="AG42" s="204">
        <v>25</v>
      </c>
      <c r="AH42" s="204">
        <v>30</v>
      </c>
      <c r="AI42" s="204">
        <v>43</v>
      </c>
      <c r="AJ42" s="204">
        <v>59</v>
      </c>
      <c r="AK42" s="204">
        <v>43</v>
      </c>
      <c r="AL42" s="204">
        <v>50</v>
      </c>
      <c r="AM42" s="204">
        <v>26</v>
      </c>
      <c r="AN42" s="204">
        <v>9</v>
      </c>
      <c r="AO42" s="204">
        <v>21</v>
      </c>
      <c r="AP42" s="204">
        <v>14</v>
      </c>
      <c r="AQ42" s="204">
        <v>14</v>
      </c>
      <c r="AR42" s="204">
        <v>6</v>
      </c>
      <c r="AS42" s="204">
        <v>22</v>
      </c>
      <c r="AT42" s="204">
        <v>7</v>
      </c>
      <c r="AU42" s="204">
        <v>4</v>
      </c>
      <c r="AV42" s="204">
        <v>14</v>
      </c>
      <c r="AW42" s="204">
        <v>10</v>
      </c>
      <c r="AX42" s="204">
        <v>17</v>
      </c>
      <c r="AY42" s="204">
        <v>4</v>
      </c>
      <c r="AZ42" s="204">
        <v>8</v>
      </c>
      <c r="BA42" s="204">
        <v>7</v>
      </c>
      <c r="BB42" s="204">
        <v>5</v>
      </c>
      <c r="BC42" s="204">
        <v>28</v>
      </c>
      <c r="BD42" s="204">
        <v>14</v>
      </c>
      <c r="BE42" s="204">
        <v>8</v>
      </c>
      <c r="BF42" s="204">
        <v>9</v>
      </c>
      <c r="BG42" s="204">
        <v>18</v>
      </c>
      <c r="BH42" s="204">
        <v>4</v>
      </c>
      <c r="BI42" s="204">
        <v>5</v>
      </c>
      <c r="BJ42" s="204">
        <v>41</v>
      </c>
      <c r="BK42" s="204">
        <v>5</v>
      </c>
      <c r="BL42" s="204">
        <v>0</v>
      </c>
      <c r="BM42" s="204">
        <v>0</v>
      </c>
      <c r="BN42" s="204">
        <v>0</v>
      </c>
      <c r="BO42" s="204">
        <v>2</v>
      </c>
      <c r="BP42" s="204">
        <v>7</v>
      </c>
      <c r="BQ42" s="204">
        <f t="shared" ca="1" si="2"/>
        <v>1</v>
      </c>
    </row>
    <row r="43" spans="1:69" ht="15" customHeight="1" x14ac:dyDescent="0.2">
      <c r="A43" s="179" t="s">
        <v>184</v>
      </c>
      <c r="B43" s="195"/>
      <c r="C43" s="187" t="s">
        <v>7</v>
      </c>
      <c r="D43" s="203">
        <v>11</v>
      </c>
      <c r="E43" s="204">
        <v>15</v>
      </c>
      <c r="F43" s="204">
        <v>7</v>
      </c>
      <c r="G43" s="204">
        <v>8</v>
      </c>
      <c r="H43" s="203">
        <v>18</v>
      </c>
      <c r="I43" s="205">
        <v>10</v>
      </c>
      <c r="J43" s="204">
        <v>11</v>
      </c>
      <c r="K43" s="204">
        <v>9</v>
      </c>
      <c r="L43" s="204">
        <v>19</v>
      </c>
      <c r="M43" s="204">
        <v>11</v>
      </c>
      <c r="N43" s="204">
        <v>12</v>
      </c>
      <c r="O43" s="204">
        <v>7</v>
      </c>
      <c r="P43" s="204">
        <v>10</v>
      </c>
      <c r="Q43" s="204">
        <v>11</v>
      </c>
      <c r="R43" s="204">
        <v>13</v>
      </c>
      <c r="S43" s="204">
        <v>9</v>
      </c>
      <c r="T43" s="204">
        <v>11</v>
      </c>
      <c r="U43" s="204">
        <v>14</v>
      </c>
      <c r="V43" s="204">
        <v>13</v>
      </c>
      <c r="W43" s="204">
        <v>14</v>
      </c>
      <c r="X43" s="204">
        <v>10</v>
      </c>
      <c r="Y43" s="204">
        <v>11</v>
      </c>
      <c r="Z43" s="204">
        <v>14</v>
      </c>
      <c r="AA43" s="204">
        <v>14</v>
      </c>
      <c r="AB43" s="204">
        <v>14</v>
      </c>
      <c r="AC43" s="204">
        <v>7</v>
      </c>
      <c r="AD43" s="204">
        <v>5</v>
      </c>
      <c r="AE43" s="204">
        <v>7</v>
      </c>
      <c r="AF43" s="204">
        <v>12</v>
      </c>
      <c r="AG43" s="204">
        <v>11</v>
      </c>
      <c r="AH43" s="204">
        <v>28</v>
      </c>
      <c r="AI43" s="204">
        <v>11</v>
      </c>
      <c r="AJ43" s="204">
        <v>21</v>
      </c>
      <c r="AK43" s="204">
        <v>10</v>
      </c>
      <c r="AL43" s="204">
        <v>16</v>
      </c>
      <c r="AM43" s="204">
        <v>10</v>
      </c>
      <c r="AN43" s="204">
        <v>15</v>
      </c>
      <c r="AO43" s="204">
        <v>11</v>
      </c>
      <c r="AP43" s="204">
        <v>12</v>
      </c>
      <c r="AQ43" s="204">
        <v>18</v>
      </c>
      <c r="AR43" s="204">
        <v>6</v>
      </c>
      <c r="AS43" s="204">
        <v>11</v>
      </c>
      <c r="AT43" s="204">
        <v>14</v>
      </c>
      <c r="AU43" s="204">
        <v>2</v>
      </c>
      <c r="AV43" s="204">
        <v>9</v>
      </c>
      <c r="AW43" s="204">
        <v>10</v>
      </c>
      <c r="AX43" s="204">
        <v>12</v>
      </c>
      <c r="AY43" s="204">
        <v>9</v>
      </c>
      <c r="AZ43" s="204">
        <v>14</v>
      </c>
      <c r="BA43" s="204">
        <v>17</v>
      </c>
      <c r="BB43" s="204">
        <v>12</v>
      </c>
      <c r="BC43" s="204">
        <v>10</v>
      </c>
      <c r="BD43" s="204">
        <v>15</v>
      </c>
      <c r="BE43" s="204">
        <v>20</v>
      </c>
      <c r="BF43" s="204">
        <v>11</v>
      </c>
      <c r="BG43" s="204">
        <v>15</v>
      </c>
      <c r="BH43" s="204">
        <v>12</v>
      </c>
      <c r="BI43" s="204">
        <v>7</v>
      </c>
      <c r="BJ43" s="204">
        <v>11</v>
      </c>
      <c r="BK43" s="204">
        <v>0</v>
      </c>
      <c r="BL43" s="204">
        <v>0</v>
      </c>
      <c r="BM43" s="204">
        <v>0</v>
      </c>
      <c r="BN43" s="204">
        <v>1</v>
      </c>
      <c r="BO43" s="204">
        <v>3</v>
      </c>
      <c r="BP43" s="204">
        <v>0</v>
      </c>
      <c r="BQ43" s="204">
        <f t="shared" ca="1" si="2"/>
        <v>4</v>
      </c>
    </row>
    <row r="44" spans="1:69" ht="15" customHeight="1" x14ac:dyDescent="0.2">
      <c r="A44" s="179" t="s">
        <v>185</v>
      </c>
      <c r="B44" s="195"/>
      <c r="C44" s="187" t="s">
        <v>8</v>
      </c>
      <c r="D44" s="203">
        <v>0</v>
      </c>
      <c r="E44" s="204">
        <v>1</v>
      </c>
      <c r="F44" s="204">
        <v>0</v>
      </c>
      <c r="G44" s="204">
        <v>1</v>
      </c>
      <c r="H44" s="203">
        <v>0</v>
      </c>
      <c r="I44" s="205">
        <v>0</v>
      </c>
      <c r="J44" s="204">
        <v>0</v>
      </c>
      <c r="K44" s="204">
        <v>0</v>
      </c>
      <c r="L44" s="204">
        <v>1</v>
      </c>
      <c r="M44" s="204">
        <v>1</v>
      </c>
      <c r="N44" s="204">
        <v>0</v>
      </c>
      <c r="O44" s="204">
        <v>0</v>
      </c>
      <c r="P44" s="204">
        <v>0</v>
      </c>
      <c r="Q44" s="204">
        <v>0</v>
      </c>
      <c r="R44" s="204">
        <v>0</v>
      </c>
      <c r="S44" s="204">
        <v>1</v>
      </c>
      <c r="T44" s="204">
        <v>0</v>
      </c>
      <c r="U44" s="204">
        <v>0</v>
      </c>
      <c r="V44" s="204">
        <v>1</v>
      </c>
      <c r="W44" s="204">
        <v>0</v>
      </c>
      <c r="X44" s="204">
        <v>0</v>
      </c>
      <c r="Y44" s="204">
        <v>0</v>
      </c>
      <c r="Z44" s="204">
        <v>0</v>
      </c>
      <c r="AA44" s="204">
        <v>1</v>
      </c>
      <c r="AB44" s="204">
        <v>0</v>
      </c>
      <c r="AC44" s="204">
        <v>0</v>
      </c>
      <c r="AD44" s="204">
        <v>0</v>
      </c>
      <c r="AE44" s="204">
        <v>0</v>
      </c>
      <c r="AF44" s="204">
        <v>0</v>
      </c>
      <c r="AG44" s="204">
        <v>0</v>
      </c>
      <c r="AH44" s="204">
        <v>0</v>
      </c>
      <c r="AI44" s="204">
        <v>0</v>
      </c>
      <c r="AJ44" s="204">
        <v>0</v>
      </c>
      <c r="AK44" s="204">
        <v>1</v>
      </c>
      <c r="AL44" s="204">
        <v>28</v>
      </c>
      <c r="AM44" s="204">
        <v>0</v>
      </c>
      <c r="AN44" s="204">
        <v>0</v>
      </c>
      <c r="AO44" s="204">
        <v>0</v>
      </c>
      <c r="AP44" s="204">
        <v>0</v>
      </c>
      <c r="AQ44" s="204">
        <v>0</v>
      </c>
      <c r="AR44" s="204">
        <v>0</v>
      </c>
      <c r="AS44" s="204">
        <v>0</v>
      </c>
      <c r="AT44" s="204">
        <v>0</v>
      </c>
      <c r="AU44" s="204">
        <v>1</v>
      </c>
      <c r="AV44" s="204">
        <v>0</v>
      </c>
      <c r="AW44" s="204">
        <v>1</v>
      </c>
      <c r="AX44" s="204">
        <v>2</v>
      </c>
      <c r="AY44" s="204">
        <v>0</v>
      </c>
      <c r="AZ44" s="204">
        <v>0</v>
      </c>
      <c r="BA44" s="204">
        <v>0</v>
      </c>
      <c r="BB44" s="204">
        <v>0</v>
      </c>
      <c r="BC44" s="204">
        <v>0</v>
      </c>
      <c r="BD44" s="204">
        <v>0</v>
      </c>
      <c r="BE44" s="204">
        <v>0</v>
      </c>
      <c r="BF44" s="204">
        <v>1</v>
      </c>
      <c r="BG44" s="204">
        <v>0</v>
      </c>
      <c r="BH44" s="204">
        <v>0</v>
      </c>
      <c r="BI44" s="204">
        <v>0</v>
      </c>
      <c r="BJ44" s="204">
        <v>0</v>
      </c>
      <c r="BK44" s="204">
        <v>0</v>
      </c>
      <c r="BL44" s="204">
        <v>0</v>
      </c>
      <c r="BM44" s="204">
        <v>0</v>
      </c>
      <c r="BN44" s="204">
        <v>0</v>
      </c>
      <c r="BO44" s="204">
        <v>0</v>
      </c>
      <c r="BP44" s="204">
        <v>0</v>
      </c>
      <c r="BQ44" s="204">
        <f t="shared" ca="1" si="2"/>
        <v>0</v>
      </c>
    </row>
    <row r="45" spans="1:69" ht="15" customHeight="1" collapsed="1" x14ac:dyDescent="0.25">
      <c r="A45" s="179" t="s">
        <v>161</v>
      </c>
      <c r="B45" s="195"/>
      <c r="C45" s="206" t="s">
        <v>10</v>
      </c>
      <c r="D45" s="207"/>
      <c r="E45" s="194"/>
      <c r="F45" s="194"/>
      <c r="G45" s="194"/>
      <c r="H45" s="194"/>
      <c r="I45" s="194"/>
      <c r="J45" s="194"/>
      <c r="K45" s="194"/>
      <c r="L45" s="194"/>
      <c r="M45" s="194"/>
      <c r="N45" s="194"/>
      <c r="O45" s="194"/>
      <c r="P45" s="194"/>
      <c r="Q45" s="194"/>
      <c r="R45" s="194"/>
      <c r="S45" s="194"/>
      <c r="T45" s="194"/>
      <c r="U45" s="194"/>
      <c r="V45" s="194"/>
      <c r="W45" s="194"/>
      <c r="X45" s="194"/>
      <c r="Y45" s="194"/>
      <c r="Z45" s="194"/>
      <c r="AA45" s="194"/>
      <c r="AB45" s="194"/>
      <c r="AC45" s="194"/>
      <c r="AD45" s="194"/>
      <c r="AE45" s="194"/>
      <c r="AF45" s="194"/>
      <c r="AG45" s="194"/>
      <c r="AH45" s="194"/>
      <c r="AI45" s="194"/>
      <c r="AJ45" s="194"/>
      <c r="AK45" s="194"/>
      <c r="AL45" s="194"/>
      <c r="AM45" s="194"/>
      <c r="AN45" s="194"/>
      <c r="AO45" s="194"/>
      <c r="AP45" s="194"/>
      <c r="AQ45" s="194"/>
      <c r="AR45" s="194"/>
      <c r="AS45" s="194"/>
      <c r="AT45" s="194"/>
      <c r="AU45" s="194"/>
      <c r="AV45" s="194"/>
      <c r="AW45" s="194"/>
      <c r="AX45" s="194"/>
      <c r="AY45" s="194"/>
      <c r="AZ45" s="194"/>
      <c r="BA45" s="194"/>
      <c r="BB45" s="194"/>
      <c r="BC45" s="194"/>
      <c r="BD45" s="194"/>
      <c r="BE45" s="194"/>
      <c r="BF45" s="194"/>
      <c r="BG45" s="194"/>
      <c r="BH45" s="194"/>
      <c r="BI45" s="194"/>
      <c r="BJ45" s="194"/>
      <c r="BK45" s="194"/>
      <c r="BL45" s="194"/>
      <c r="BM45" s="194"/>
      <c r="BN45" s="194"/>
      <c r="BO45" s="194"/>
      <c r="BP45" s="194"/>
      <c r="BQ45" s="194"/>
    </row>
    <row r="46" spans="1:69" ht="15" hidden="1" customHeight="1" outlineLevel="1" collapsed="1" x14ac:dyDescent="0.2">
      <c r="A46" s="179" t="s">
        <v>161</v>
      </c>
      <c r="B46" s="195" t="s">
        <v>16</v>
      </c>
      <c r="C46" s="196" t="s">
        <v>17</v>
      </c>
      <c r="D46" s="193"/>
      <c r="E46" s="194"/>
      <c r="F46" s="194"/>
      <c r="G46" s="194"/>
      <c r="H46" s="194"/>
      <c r="I46" s="194"/>
      <c r="J46" s="194"/>
      <c r="K46" s="194"/>
      <c r="L46" s="194"/>
      <c r="M46" s="194"/>
      <c r="N46" s="194"/>
      <c r="O46" s="194"/>
      <c r="P46" s="194"/>
      <c r="Q46" s="194"/>
      <c r="R46" s="194"/>
      <c r="S46" s="194"/>
      <c r="T46" s="194"/>
      <c r="U46" s="194"/>
      <c r="V46" s="194"/>
      <c r="W46" s="194"/>
      <c r="X46" s="194"/>
      <c r="Y46" s="194"/>
      <c r="Z46" s="194"/>
      <c r="AA46" s="194"/>
      <c r="AB46" s="194"/>
      <c r="AC46" s="194"/>
      <c r="AD46" s="194"/>
      <c r="AE46" s="194"/>
      <c r="AF46" s="194"/>
      <c r="AG46" s="194"/>
      <c r="AH46" s="194"/>
      <c r="AI46" s="194"/>
      <c r="AJ46" s="194"/>
      <c r="AK46" s="194"/>
      <c r="AL46" s="194"/>
      <c r="AM46" s="194"/>
      <c r="AN46" s="194"/>
      <c r="AO46" s="194"/>
      <c r="AP46" s="194"/>
      <c r="AQ46" s="194"/>
      <c r="AR46" s="194"/>
      <c r="AS46" s="194"/>
      <c r="AT46" s="194"/>
      <c r="AU46" s="194"/>
      <c r="AV46" s="194"/>
      <c r="AW46" s="194"/>
      <c r="AX46" s="194"/>
      <c r="AY46" s="194"/>
      <c r="AZ46" s="194"/>
      <c r="BA46" s="194"/>
      <c r="BB46" s="194"/>
      <c r="BC46" s="194"/>
      <c r="BD46" s="194"/>
      <c r="BE46" s="194"/>
      <c r="BF46" s="194"/>
      <c r="BG46" s="194"/>
      <c r="BH46" s="194"/>
      <c r="BI46" s="194"/>
      <c r="BJ46" s="194"/>
      <c r="BK46" s="194"/>
      <c r="BL46" s="194"/>
      <c r="BM46" s="194"/>
      <c r="BN46" s="194"/>
      <c r="BO46" s="194"/>
      <c r="BP46" s="194"/>
      <c r="BQ46" s="194"/>
    </row>
    <row r="47" spans="1:69" ht="15" hidden="1" customHeight="1" outlineLevel="2" x14ac:dyDescent="0.2">
      <c r="A47" s="179" t="s">
        <v>186</v>
      </c>
      <c r="B47" s="191"/>
      <c r="C47" s="181" t="s">
        <v>3</v>
      </c>
      <c r="D47" s="197">
        <v>457</v>
      </c>
      <c r="E47" s="198">
        <v>511</v>
      </c>
      <c r="F47" s="198">
        <v>468</v>
      </c>
      <c r="G47" s="198">
        <v>469</v>
      </c>
      <c r="H47" s="199">
        <v>550</v>
      </c>
      <c r="I47" s="198">
        <v>510</v>
      </c>
      <c r="J47" s="198">
        <v>485</v>
      </c>
      <c r="K47" s="198">
        <v>363</v>
      </c>
      <c r="L47" s="198">
        <v>437</v>
      </c>
      <c r="M47" s="198">
        <v>470</v>
      </c>
      <c r="N47" s="198">
        <v>531</v>
      </c>
      <c r="O47" s="198">
        <v>427</v>
      </c>
      <c r="P47" s="198">
        <v>527</v>
      </c>
      <c r="Q47" s="198">
        <v>501</v>
      </c>
      <c r="R47" s="198">
        <v>359</v>
      </c>
      <c r="S47" s="198">
        <v>471</v>
      </c>
      <c r="T47" s="199">
        <v>413</v>
      </c>
      <c r="U47" s="208">
        <v>465</v>
      </c>
      <c r="V47" s="209">
        <v>450</v>
      </c>
      <c r="W47" s="198">
        <v>377</v>
      </c>
      <c r="X47" s="198">
        <v>378</v>
      </c>
      <c r="Y47" s="198">
        <v>370</v>
      </c>
      <c r="Z47" s="198">
        <v>455</v>
      </c>
      <c r="AA47" s="198">
        <v>421</v>
      </c>
      <c r="AB47" s="198">
        <v>469</v>
      </c>
      <c r="AC47" s="198">
        <v>447</v>
      </c>
      <c r="AD47" s="198">
        <v>336</v>
      </c>
      <c r="AE47" s="198">
        <v>418</v>
      </c>
      <c r="AF47" s="198">
        <v>435</v>
      </c>
      <c r="AG47" s="198">
        <v>464</v>
      </c>
      <c r="AH47" s="198">
        <v>469</v>
      </c>
      <c r="AI47" s="198">
        <v>359</v>
      </c>
      <c r="AJ47" s="198">
        <v>372</v>
      </c>
      <c r="AK47" s="198">
        <v>375</v>
      </c>
      <c r="AL47" s="198">
        <v>458</v>
      </c>
      <c r="AM47" s="198">
        <v>369</v>
      </c>
      <c r="AN47" s="198">
        <v>442</v>
      </c>
      <c r="AO47" s="198">
        <v>395</v>
      </c>
      <c r="AP47" s="198">
        <v>374</v>
      </c>
      <c r="AQ47" s="198">
        <v>451</v>
      </c>
      <c r="AR47" s="198">
        <v>388</v>
      </c>
      <c r="AS47" s="198">
        <v>420</v>
      </c>
      <c r="AT47" s="198">
        <v>385</v>
      </c>
      <c r="AU47" s="198">
        <v>275</v>
      </c>
      <c r="AV47" s="198">
        <v>356</v>
      </c>
      <c r="AW47" s="198">
        <v>404</v>
      </c>
      <c r="AX47" s="198">
        <v>453</v>
      </c>
      <c r="AY47" s="198">
        <v>408</v>
      </c>
      <c r="AZ47" s="198">
        <v>385</v>
      </c>
      <c r="BA47" s="198">
        <v>328</v>
      </c>
      <c r="BB47" s="198">
        <v>414</v>
      </c>
      <c r="BC47" s="198">
        <v>387</v>
      </c>
      <c r="BD47" s="198">
        <v>424</v>
      </c>
      <c r="BE47" s="198">
        <v>451</v>
      </c>
      <c r="BF47" s="198">
        <v>448</v>
      </c>
      <c r="BG47" s="198">
        <v>393</v>
      </c>
      <c r="BH47" s="198">
        <v>403</v>
      </c>
      <c r="BI47" s="198">
        <v>407</v>
      </c>
      <c r="BJ47" s="198">
        <v>262</v>
      </c>
      <c r="BK47" s="198">
        <v>40</v>
      </c>
      <c r="BL47" s="198">
        <v>56</v>
      </c>
      <c r="BM47" s="198">
        <v>57</v>
      </c>
      <c r="BN47" s="198">
        <v>83</v>
      </c>
      <c r="BO47" s="198">
        <v>77</v>
      </c>
      <c r="BP47" s="198">
        <v>133</v>
      </c>
      <c r="BQ47" s="198">
        <f ca="1">SUM(SUMIFS(Operations, Dates, BQ$6, Hospitals,{"B120H"}))</f>
        <v>159</v>
      </c>
    </row>
    <row r="48" spans="1:69" ht="15" hidden="1" customHeight="1" outlineLevel="2" x14ac:dyDescent="0.2">
      <c r="A48" s="179" t="s">
        <v>187</v>
      </c>
      <c r="B48" s="191"/>
      <c r="C48" s="185" t="s">
        <v>4</v>
      </c>
      <c r="D48" s="197">
        <v>66</v>
      </c>
      <c r="E48" s="198">
        <v>45</v>
      </c>
      <c r="F48" s="198">
        <v>33</v>
      </c>
      <c r="G48" s="198">
        <v>57</v>
      </c>
      <c r="H48" s="199">
        <v>46</v>
      </c>
      <c r="I48" s="198">
        <v>46</v>
      </c>
      <c r="J48" s="198">
        <v>37</v>
      </c>
      <c r="K48" s="198">
        <v>34</v>
      </c>
      <c r="L48" s="198">
        <v>53</v>
      </c>
      <c r="M48" s="198">
        <v>56</v>
      </c>
      <c r="N48" s="198">
        <v>45</v>
      </c>
      <c r="O48" s="198">
        <v>43</v>
      </c>
      <c r="P48" s="198">
        <v>69</v>
      </c>
      <c r="Q48" s="198">
        <v>38</v>
      </c>
      <c r="R48" s="198">
        <v>34</v>
      </c>
      <c r="S48" s="198">
        <v>50</v>
      </c>
      <c r="T48" s="199">
        <v>34</v>
      </c>
      <c r="U48" s="208">
        <v>38</v>
      </c>
      <c r="V48" s="209">
        <v>44</v>
      </c>
      <c r="W48" s="198">
        <v>30</v>
      </c>
      <c r="X48" s="198">
        <v>60</v>
      </c>
      <c r="Y48" s="198">
        <v>30</v>
      </c>
      <c r="Z48" s="198">
        <v>36</v>
      </c>
      <c r="AA48" s="198">
        <v>47</v>
      </c>
      <c r="AB48" s="198">
        <v>47</v>
      </c>
      <c r="AC48" s="198">
        <v>34</v>
      </c>
      <c r="AD48" s="198">
        <v>35</v>
      </c>
      <c r="AE48" s="198">
        <v>38</v>
      </c>
      <c r="AF48" s="198">
        <v>31</v>
      </c>
      <c r="AG48" s="198">
        <v>50</v>
      </c>
      <c r="AH48" s="198">
        <v>61</v>
      </c>
      <c r="AI48" s="198">
        <v>62</v>
      </c>
      <c r="AJ48" s="198">
        <v>88</v>
      </c>
      <c r="AK48" s="198">
        <v>66</v>
      </c>
      <c r="AL48" s="198">
        <v>101</v>
      </c>
      <c r="AM48" s="198">
        <v>44</v>
      </c>
      <c r="AN48" s="198">
        <v>32</v>
      </c>
      <c r="AO48" s="198">
        <v>37</v>
      </c>
      <c r="AP48" s="198">
        <v>38</v>
      </c>
      <c r="AQ48" s="198">
        <v>44</v>
      </c>
      <c r="AR48" s="198">
        <v>25</v>
      </c>
      <c r="AS48" s="198">
        <v>43</v>
      </c>
      <c r="AT48" s="198">
        <v>33</v>
      </c>
      <c r="AU48" s="198">
        <v>25</v>
      </c>
      <c r="AV48" s="198">
        <v>34</v>
      </c>
      <c r="AW48" s="198">
        <v>40</v>
      </c>
      <c r="AX48" s="198">
        <v>44</v>
      </c>
      <c r="AY48" s="198">
        <v>25</v>
      </c>
      <c r="AZ48" s="198">
        <v>33</v>
      </c>
      <c r="BA48" s="198">
        <v>28</v>
      </c>
      <c r="BB48" s="198">
        <v>24</v>
      </c>
      <c r="BC48" s="198">
        <v>46</v>
      </c>
      <c r="BD48" s="198">
        <v>38</v>
      </c>
      <c r="BE48" s="198">
        <v>36</v>
      </c>
      <c r="BF48" s="198">
        <v>45</v>
      </c>
      <c r="BG48" s="198">
        <v>49</v>
      </c>
      <c r="BH48" s="198">
        <v>20</v>
      </c>
      <c r="BI48" s="198">
        <v>33</v>
      </c>
      <c r="BJ48" s="198">
        <v>55</v>
      </c>
      <c r="BK48" s="198">
        <v>5</v>
      </c>
      <c r="BL48" s="198">
        <v>4</v>
      </c>
      <c r="BM48" s="198">
        <v>1</v>
      </c>
      <c r="BN48" s="198">
        <v>4</v>
      </c>
      <c r="BO48" s="198">
        <v>5</v>
      </c>
      <c r="BP48" s="198">
        <v>7</v>
      </c>
      <c r="BQ48" s="198">
        <f ca="1">SUM(SUMIFS(Cancelled, Dates, BQ$6, Hospitals,{"B120H"}))</f>
        <v>10</v>
      </c>
    </row>
    <row r="49" spans="1:69" ht="15" hidden="1" customHeight="1" outlineLevel="2" x14ac:dyDescent="0.2">
      <c r="A49" s="179" t="s">
        <v>188</v>
      </c>
      <c r="B49" s="191"/>
      <c r="C49" s="187" t="s">
        <v>5</v>
      </c>
      <c r="D49" s="197">
        <v>10</v>
      </c>
      <c r="E49" s="198">
        <v>9</v>
      </c>
      <c r="F49" s="198">
        <v>8</v>
      </c>
      <c r="G49" s="198">
        <v>12</v>
      </c>
      <c r="H49" s="199">
        <v>12</v>
      </c>
      <c r="I49" s="198">
        <v>12</v>
      </c>
      <c r="J49" s="198">
        <v>10</v>
      </c>
      <c r="K49" s="198">
        <v>8</v>
      </c>
      <c r="L49" s="198">
        <v>15</v>
      </c>
      <c r="M49" s="198">
        <v>9</v>
      </c>
      <c r="N49" s="198">
        <v>11</v>
      </c>
      <c r="O49" s="198">
        <v>14</v>
      </c>
      <c r="P49" s="198">
        <v>17</v>
      </c>
      <c r="Q49" s="198">
        <v>9</v>
      </c>
      <c r="R49" s="198">
        <v>11</v>
      </c>
      <c r="S49" s="198">
        <v>10</v>
      </c>
      <c r="T49" s="199">
        <v>12</v>
      </c>
      <c r="U49" s="208">
        <v>8</v>
      </c>
      <c r="V49" s="209">
        <v>20</v>
      </c>
      <c r="W49" s="198">
        <v>6</v>
      </c>
      <c r="X49" s="198">
        <v>9</v>
      </c>
      <c r="Y49" s="198">
        <v>13</v>
      </c>
      <c r="Z49" s="198">
        <v>14</v>
      </c>
      <c r="AA49" s="198">
        <v>14</v>
      </c>
      <c r="AB49" s="198">
        <v>15</v>
      </c>
      <c r="AC49" s="198">
        <v>15</v>
      </c>
      <c r="AD49" s="198">
        <v>11</v>
      </c>
      <c r="AE49" s="198">
        <v>16</v>
      </c>
      <c r="AF49" s="198">
        <v>9</v>
      </c>
      <c r="AG49" s="198">
        <v>14</v>
      </c>
      <c r="AH49" s="198">
        <v>3</v>
      </c>
      <c r="AI49" s="198">
        <v>8</v>
      </c>
      <c r="AJ49" s="198">
        <v>8</v>
      </c>
      <c r="AK49" s="198">
        <v>12</v>
      </c>
      <c r="AL49" s="198">
        <v>7</v>
      </c>
      <c r="AM49" s="198">
        <v>8</v>
      </c>
      <c r="AN49" s="198">
        <v>8</v>
      </c>
      <c r="AO49" s="198">
        <v>5</v>
      </c>
      <c r="AP49" s="198">
        <v>12</v>
      </c>
      <c r="AQ49" s="198">
        <v>12</v>
      </c>
      <c r="AR49" s="198">
        <v>13</v>
      </c>
      <c r="AS49" s="198">
        <v>10</v>
      </c>
      <c r="AT49" s="198">
        <v>12</v>
      </c>
      <c r="AU49" s="198">
        <v>18</v>
      </c>
      <c r="AV49" s="198">
        <v>11</v>
      </c>
      <c r="AW49" s="198">
        <v>19</v>
      </c>
      <c r="AX49" s="198">
        <v>13</v>
      </c>
      <c r="AY49" s="198">
        <v>12</v>
      </c>
      <c r="AZ49" s="198">
        <v>11</v>
      </c>
      <c r="BA49" s="198">
        <v>4</v>
      </c>
      <c r="BB49" s="198">
        <v>7</v>
      </c>
      <c r="BC49" s="198">
        <v>8</v>
      </c>
      <c r="BD49" s="198">
        <v>9</v>
      </c>
      <c r="BE49" s="198">
        <v>8</v>
      </c>
      <c r="BF49" s="198">
        <v>24</v>
      </c>
      <c r="BG49" s="198">
        <v>16</v>
      </c>
      <c r="BH49" s="198">
        <v>4</v>
      </c>
      <c r="BI49" s="198">
        <v>21</v>
      </c>
      <c r="BJ49" s="198">
        <v>3</v>
      </c>
      <c r="BK49" s="198">
        <v>0</v>
      </c>
      <c r="BL49" s="198">
        <v>4</v>
      </c>
      <c r="BM49" s="198">
        <v>1</v>
      </c>
      <c r="BN49" s="198">
        <v>3</v>
      </c>
      <c r="BO49" s="198">
        <v>0</v>
      </c>
      <c r="BP49" s="198">
        <v>0</v>
      </c>
      <c r="BQ49" s="198">
        <f ca="1">SUM(SUMIFS(Clinical, Dates, BQ$6, Hospitals,{"B120H"}))</f>
        <v>5</v>
      </c>
    </row>
    <row r="50" spans="1:69" ht="15" hidden="1" customHeight="1" outlineLevel="2" x14ac:dyDescent="0.2">
      <c r="A50" s="179" t="s">
        <v>189</v>
      </c>
      <c r="B50" s="191"/>
      <c r="C50" s="187" t="s">
        <v>6</v>
      </c>
      <c r="D50" s="197">
        <v>45</v>
      </c>
      <c r="E50" s="198">
        <v>20</v>
      </c>
      <c r="F50" s="198">
        <v>18</v>
      </c>
      <c r="G50" s="198">
        <v>36</v>
      </c>
      <c r="H50" s="199">
        <v>16</v>
      </c>
      <c r="I50" s="198">
        <v>24</v>
      </c>
      <c r="J50" s="198">
        <v>16</v>
      </c>
      <c r="K50" s="198">
        <v>17</v>
      </c>
      <c r="L50" s="198">
        <v>18</v>
      </c>
      <c r="M50" s="198">
        <v>35</v>
      </c>
      <c r="N50" s="198">
        <v>22</v>
      </c>
      <c r="O50" s="198">
        <v>22</v>
      </c>
      <c r="P50" s="198">
        <v>42</v>
      </c>
      <c r="Q50" s="198">
        <v>18</v>
      </c>
      <c r="R50" s="198">
        <v>10</v>
      </c>
      <c r="S50" s="198">
        <v>30</v>
      </c>
      <c r="T50" s="199">
        <v>11</v>
      </c>
      <c r="U50" s="208">
        <v>16</v>
      </c>
      <c r="V50" s="209">
        <v>10</v>
      </c>
      <c r="W50" s="198">
        <v>10</v>
      </c>
      <c r="X50" s="198">
        <v>41</v>
      </c>
      <c r="Y50" s="198">
        <v>6</v>
      </c>
      <c r="Z50" s="198">
        <v>8</v>
      </c>
      <c r="AA50" s="198">
        <v>18</v>
      </c>
      <c r="AB50" s="198">
        <v>18</v>
      </c>
      <c r="AC50" s="198">
        <v>12</v>
      </c>
      <c r="AD50" s="198">
        <v>19</v>
      </c>
      <c r="AE50" s="198">
        <v>15</v>
      </c>
      <c r="AF50" s="198">
        <v>10</v>
      </c>
      <c r="AG50" s="198">
        <v>25</v>
      </c>
      <c r="AH50" s="198">
        <v>30</v>
      </c>
      <c r="AI50" s="198">
        <v>43</v>
      </c>
      <c r="AJ50" s="198">
        <v>59</v>
      </c>
      <c r="AK50" s="198">
        <v>43</v>
      </c>
      <c r="AL50" s="198">
        <v>50</v>
      </c>
      <c r="AM50" s="198">
        <v>26</v>
      </c>
      <c r="AN50" s="198">
        <v>9</v>
      </c>
      <c r="AO50" s="198">
        <v>21</v>
      </c>
      <c r="AP50" s="198">
        <v>14</v>
      </c>
      <c r="AQ50" s="198">
        <v>14</v>
      </c>
      <c r="AR50" s="198">
        <v>6</v>
      </c>
      <c r="AS50" s="198">
        <v>22</v>
      </c>
      <c r="AT50" s="198">
        <v>7</v>
      </c>
      <c r="AU50" s="198">
        <v>4</v>
      </c>
      <c r="AV50" s="198">
        <v>14</v>
      </c>
      <c r="AW50" s="198">
        <v>10</v>
      </c>
      <c r="AX50" s="198">
        <v>17</v>
      </c>
      <c r="AY50" s="198">
        <v>4</v>
      </c>
      <c r="AZ50" s="198">
        <v>8</v>
      </c>
      <c r="BA50" s="198">
        <v>7</v>
      </c>
      <c r="BB50" s="198">
        <v>5</v>
      </c>
      <c r="BC50" s="198">
        <v>28</v>
      </c>
      <c r="BD50" s="198">
        <v>14</v>
      </c>
      <c r="BE50" s="198">
        <v>8</v>
      </c>
      <c r="BF50" s="198">
        <v>9</v>
      </c>
      <c r="BG50" s="198">
        <v>18</v>
      </c>
      <c r="BH50" s="198">
        <v>4</v>
      </c>
      <c r="BI50" s="198">
        <v>5</v>
      </c>
      <c r="BJ50" s="198">
        <v>41</v>
      </c>
      <c r="BK50" s="198">
        <v>5</v>
      </c>
      <c r="BL50" s="198">
        <v>0</v>
      </c>
      <c r="BM50" s="198">
        <v>0</v>
      </c>
      <c r="BN50" s="198">
        <v>0</v>
      </c>
      <c r="BO50" s="198">
        <v>2</v>
      </c>
      <c r="BP50" s="198">
        <v>7</v>
      </c>
      <c r="BQ50" s="198">
        <f ca="1">SUM(SUMIFS(NonClinical, Dates, BQ$6, Hospitals,{"B120H"}))</f>
        <v>1</v>
      </c>
    </row>
    <row r="51" spans="1:69" ht="15" hidden="1" customHeight="1" outlineLevel="2" x14ac:dyDescent="0.2">
      <c r="A51" s="179" t="s">
        <v>190</v>
      </c>
      <c r="B51" s="191"/>
      <c r="C51" s="187" t="s">
        <v>7</v>
      </c>
      <c r="D51" s="197">
        <v>11</v>
      </c>
      <c r="E51" s="198">
        <v>15</v>
      </c>
      <c r="F51" s="198">
        <v>7</v>
      </c>
      <c r="G51" s="198">
        <v>8</v>
      </c>
      <c r="H51" s="199">
        <v>18</v>
      </c>
      <c r="I51" s="198">
        <v>10</v>
      </c>
      <c r="J51" s="198">
        <v>11</v>
      </c>
      <c r="K51" s="198">
        <v>9</v>
      </c>
      <c r="L51" s="198">
        <v>19</v>
      </c>
      <c r="M51" s="198">
        <v>11</v>
      </c>
      <c r="N51" s="198">
        <v>12</v>
      </c>
      <c r="O51" s="198">
        <v>7</v>
      </c>
      <c r="P51" s="198">
        <v>10</v>
      </c>
      <c r="Q51" s="198">
        <v>11</v>
      </c>
      <c r="R51" s="198">
        <v>13</v>
      </c>
      <c r="S51" s="198">
        <v>9</v>
      </c>
      <c r="T51" s="199">
        <v>11</v>
      </c>
      <c r="U51" s="208">
        <v>14</v>
      </c>
      <c r="V51" s="209">
        <v>13</v>
      </c>
      <c r="W51" s="198">
        <v>14</v>
      </c>
      <c r="X51" s="198">
        <v>10</v>
      </c>
      <c r="Y51" s="198">
        <v>11</v>
      </c>
      <c r="Z51" s="198">
        <v>14</v>
      </c>
      <c r="AA51" s="198">
        <v>14</v>
      </c>
      <c r="AB51" s="198">
        <v>14</v>
      </c>
      <c r="AC51" s="198">
        <v>7</v>
      </c>
      <c r="AD51" s="198">
        <v>5</v>
      </c>
      <c r="AE51" s="198">
        <v>7</v>
      </c>
      <c r="AF51" s="198">
        <v>12</v>
      </c>
      <c r="AG51" s="198">
        <v>11</v>
      </c>
      <c r="AH51" s="198">
        <v>28</v>
      </c>
      <c r="AI51" s="198">
        <v>11</v>
      </c>
      <c r="AJ51" s="198">
        <v>21</v>
      </c>
      <c r="AK51" s="198">
        <v>10</v>
      </c>
      <c r="AL51" s="198">
        <v>16</v>
      </c>
      <c r="AM51" s="198">
        <v>10</v>
      </c>
      <c r="AN51" s="198">
        <v>15</v>
      </c>
      <c r="AO51" s="198">
        <v>11</v>
      </c>
      <c r="AP51" s="198">
        <v>12</v>
      </c>
      <c r="AQ51" s="198">
        <v>18</v>
      </c>
      <c r="AR51" s="198">
        <v>6</v>
      </c>
      <c r="AS51" s="198">
        <v>11</v>
      </c>
      <c r="AT51" s="198">
        <v>14</v>
      </c>
      <c r="AU51" s="198">
        <v>2</v>
      </c>
      <c r="AV51" s="198">
        <v>9</v>
      </c>
      <c r="AW51" s="198">
        <v>10</v>
      </c>
      <c r="AX51" s="198">
        <v>12</v>
      </c>
      <c r="AY51" s="198">
        <v>9</v>
      </c>
      <c r="AZ51" s="198">
        <v>14</v>
      </c>
      <c r="BA51" s="198">
        <v>17</v>
      </c>
      <c r="BB51" s="198">
        <v>12</v>
      </c>
      <c r="BC51" s="198">
        <v>10</v>
      </c>
      <c r="BD51" s="198">
        <v>15</v>
      </c>
      <c r="BE51" s="198">
        <v>20</v>
      </c>
      <c r="BF51" s="198">
        <v>11</v>
      </c>
      <c r="BG51" s="198">
        <v>15</v>
      </c>
      <c r="BH51" s="198">
        <v>12</v>
      </c>
      <c r="BI51" s="198">
        <v>7</v>
      </c>
      <c r="BJ51" s="198">
        <v>11</v>
      </c>
      <c r="BK51" s="198">
        <v>0</v>
      </c>
      <c r="BL51" s="198">
        <v>0</v>
      </c>
      <c r="BM51" s="198">
        <v>0</v>
      </c>
      <c r="BN51" s="198">
        <v>1</v>
      </c>
      <c r="BO51" s="198">
        <v>3</v>
      </c>
      <c r="BP51" s="198">
        <v>0</v>
      </c>
      <c r="BQ51" s="198">
        <f ca="1">SUM(SUMIFS(Patient, Dates, BQ$6, Hospitals,{"B120H"}))</f>
        <v>4</v>
      </c>
    </row>
    <row r="52" spans="1:69" ht="15" hidden="1" customHeight="1" outlineLevel="2" x14ac:dyDescent="0.2">
      <c r="A52" s="179" t="s">
        <v>191</v>
      </c>
      <c r="B52" s="191"/>
      <c r="C52" s="187" t="s">
        <v>8</v>
      </c>
      <c r="D52" s="197">
        <v>0</v>
      </c>
      <c r="E52" s="198">
        <v>1</v>
      </c>
      <c r="F52" s="198">
        <v>0</v>
      </c>
      <c r="G52" s="198">
        <v>1</v>
      </c>
      <c r="H52" s="199">
        <v>0</v>
      </c>
      <c r="I52" s="198">
        <v>0</v>
      </c>
      <c r="J52" s="198">
        <v>0</v>
      </c>
      <c r="K52" s="198">
        <v>0</v>
      </c>
      <c r="L52" s="198">
        <v>1</v>
      </c>
      <c r="M52" s="198">
        <v>1</v>
      </c>
      <c r="N52" s="198">
        <v>0</v>
      </c>
      <c r="O52" s="198">
        <v>0</v>
      </c>
      <c r="P52" s="198">
        <v>0</v>
      </c>
      <c r="Q52" s="198">
        <v>0</v>
      </c>
      <c r="R52" s="198">
        <v>0</v>
      </c>
      <c r="S52" s="198">
        <v>1</v>
      </c>
      <c r="T52" s="199">
        <v>0</v>
      </c>
      <c r="U52" s="208">
        <v>0</v>
      </c>
      <c r="V52" s="209">
        <v>1</v>
      </c>
      <c r="W52" s="198">
        <v>0</v>
      </c>
      <c r="X52" s="198">
        <v>0</v>
      </c>
      <c r="Y52" s="198">
        <v>0</v>
      </c>
      <c r="Z52" s="198">
        <v>0</v>
      </c>
      <c r="AA52" s="198">
        <v>1</v>
      </c>
      <c r="AB52" s="198">
        <v>0</v>
      </c>
      <c r="AC52" s="198">
        <v>0</v>
      </c>
      <c r="AD52" s="198">
        <v>0</v>
      </c>
      <c r="AE52" s="198">
        <v>0</v>
      </c>
      <c r="AF52" s="198">
        <v>0</v>
      </c>
      <c r="AG52" s="198">
        <v>0</v>
      </c>
      <c r="AH52" s="198">
        <v>0</v>
      </c>
      <c r="AI52" s="198">
        <v>0</v>
      </c>
      <c r="AJ52" s="198">
        <v>0</v>
      </c>
      <c r="AK52" s="198">
        <v>1</v>
      </c>
      <c r="AL52" s="198">
        <v>28</v>
      </c>
      <c r="AM52" s="198">
        <v>0</v>
      </c>
      <c r="AN52" s="198">
        <v>0</v>
      </c>
      <c r="AO52" s="198">
        <v>0</v>
      </c>
      <c r="AP52" s="198">
        <v>0</v>
      </c>
      <c r="AQ52" s="198">
        <v>0</v>
      </c>
      <c r="AR52" s="198">
        <v>0</v>
      </c>
      <c r="AS52" s="198">
        <v>0</v>
      </c>
      <c r="AT52" s="198">
        <v>0</v>
      </c>
      <c r="AU52" s="198">
        <v>1</v>
      </c>
      <c r="AV52" s="198">
        <v>0</v>
      </c>
      <c r="AW52" s="198">
        <v>1</v>
      </c>
      <c r="AX52" s="198">
        <v>2</v>
      </c>
      <c r="AY52" s="198">
        <v>0</v>
      </c>
      <c r="AZ52" s="198">
        <v>0</v>
      </c>
      <c r="BA52" s="198">
        <v>0</v>
      </c>
      <c r="BB52" s="198">
        <v>0</v>
      </c>
      <c r="BC52" s="198">
        <v>0</v>
      </c>
      <c r="BD52" s="198">
        <v>0</v>
      </c>
      <c r="BE52" s="198">
        <v>0</v>
      </c>
      <c r="BF52" s="198">
        <v>1</v>
      </c>
      <c r="BG52" s="198">
        <v>0</v>
      </c>
      <c r="BH52" s="198">
        <v>0</v>
      </c>
      <c r="BI52" s="198">
        <v>0</v>
      </c>
      <c r="BJ52" s="198">
        <v>0</v>
      </c>
      <c r="BK52" s="198">
        <v>0</v>
      </c>
      <c r="BL52" s="198">
        <v>0</v>
      </c>
      <c r="BM52" s="198">
        <v>0</v>
      </c>
      <c r="BN52" s="198">
        <v>0</v>
      </c>
      <c r="BO52" s="198">
        <v>0</v>
      </c>
      <c r="BP52" s="198">
        <v>0</v>
      </c>
      <c r="BQ52" s="198">
        <f ca="1">SUM(SUMIFS(Other, Dates, BQ$6, Hospitals,{"B120H"}))</f>
        <v>0</v>
      </c>
    </row>
    <row r="53" spans="1:69" ht="15" customHeight="1" x14ac:dyDescent="0.2">
      <c r="A53" s="179" t="s">
        <v>161</v>
      </c>
      <c r="B53" s="191"/>
      <c r="C53" s="210"/>
      <c r="D53" s="189"/>
      <c r="E53" s="190"/>
      <c r="F53" s="190"/>
      <c r="G53" s="190"/>
      <c r="H53" s="190"/>
      <c r="I53" s="190"/>
      <c r="J53" s="190"/>
      <c r="K53" s="190"/>
      <c r="L53" s="190"/>
      <c r="M53" s="190"/>
      <c r="N53" s="190"/>
      <c r="O53" s="190"/>
      <c r="P53" s="190"/>
      <c r="Q53" s="190"/>
      <c r="R53" s="190"/>
      <c r="S53" s="190"/>
      <c r="T53" s="190"/>
      <c r="U53" s="190"/>
      <c r="V53" s="190"/>
      <c r="W53" s="190"/>
      <c r="X53" s="190"/>
      <c r="Y53" s="190"/>
      <c r="Z53" s="190"/>
      <c r="AA53" s="190"/>
      <c r="AB53" s="190"/>
      <c r="AC53" s="190"/>
      <c r="AD53" s="190"/>
      <c r="AE53" s="190"/>
      <c r="AF53" s="190"/>
      <c r="AG53" s="190"/>
      <c r="AH53" s="190"/>
      <c r="AI53" s="190"/>
      <c r="AJ53" s="190"/>
      <c r="AK53" s="190"/>
      <c r="AL53" s="190"/>
      <c r="AM53" s="190"/>
      <c r="AN53" s="190"/>
      <c r="AO53" s="190"/>
      <c r="AP53" s="190"/>
      <c r="AQ53" s="190"/>
      <c r="AR53" s="190"/>
      <c r="AS53" s="190"/>
      <c r="AT53" s="190"/>
      <c r="AU53" s="190"/>
      <c r="AV53" s="190"/>
      <c r="AW53" s="190"/>
      <c r="AX53" s="190"/>
      <c r="AY53" s="190"/>
      <c r="AZ53" s="190"/>
      <c r="BA53" s="190"/>
      <c r="BB53" s="190"/>
      <c r="BC53" s="190"/>
      <c r="BD53" s="190"/>
      <c r="BE53" s="190"/>
      <c r="BF53" s="190"/>
      <c r="BG53" s="190"/>
      <c r="BH53" s="190"/>
      <c r="BI53" s="190"/>
      <c r="BJ53" s="190"/>
      <c r="BK53" s="190"/>
      <c r="BL53" s="190"/>
      <c r="BM53" s="190"/>
      <c r="BN53" s="190"/>
      <c r="BO53" s="190"/>
      <c r="BP53" s="190"/>
      <c r="BQ53" s="190"/>
    </row>
    <row r="54" spans="1:69" ht="15" customHeight="1" x14ac:dyDescent="0.25">
      <c r="A54" s="179" t="s">
        <v>161</v>
      </c>
      <c r="B54" s="195"/>
      <c r="C54" s="192" t="s">
        <v>18</v>
      </c>
      <c r="D54" s="211"/>
      <c r="E54" s="194"/>
      <c r="F54" s="194"/>
      <c r="G54" s="194"/>
      <c r="H54" s="212"/>
      <c r="I54" s="194"/>
      <c r="J54" s="194"/>
      <c r="K54" s="194"/>
      <c r="L54" s="194"/>
      <c r="M54" s="194"/>
      <c r="N54" s="194"/>
      <c r="O54" s="194"/>
      <c r="P54" s="194"/>
      <c r="Q54" s="194"/>
      <c r="R54" s="194"/>
      <c r="S54" s="194"/>
      <c r="T54" s="194"/>
      <c r="U54" s="194"/>
      <c r="V54" s="194"/>
      <c r="W54" s="194"/>
      <c r="X54" s="194"/>
      <c r="Y54" s="194"/>
      <c r="Z54" s="194"/>
      <c r="AA54" s="194"/>
      <c r="AB54" s="194"/>
      <c r="AC54" s="194"/>
      <c r="AD54" s="194"/>
      <c r="AE54" s="194"/>
      <c r="AF54" s="194"/>
      <c r="AG54" s="194"/>
      <c r="AH54" s="194"/>
      <c r="AI54" s="194"/>
      <c r="AJ54" s="194"/>
      <c r="AK54" s="194"/>
      <c r="AL54" s="194"/>
      <c r="AM54" s="194"/>
      <c r="AN54" s="194"/>
      <c r="AO54" s="194"/>
      <c r="AP54" s="194"/>
      <c r="AQ54" s="194"/>
      <c r="AR54" s="194"/>
      <c r="AS54" s="194"/>
      <c r="AT54" s="194"/>
      <c r="AU54" s="194"/>
      <c r="AV54" s="194"/>
      <c r="AW54" s="194"/>
      <c r="AX54" s="194"/>
      <c r="AY54" s="194"/>
      <c r="AZ54" s="194"/>
      <c r="BA54" s="194"/>
      <c r="BB54" s="194"/>
      <c r="BC54" s="194"/>
      <c r="BD54" s="194"/>
      <c r="BE54" s="194"/>
      <c r="BF54" s="194"/>
      <c r="BG54" s="194"/>
      <c r="BH54" s="194"/>
      <c r="BI54" s="194"/>
      <c r="BJ54" s="194"/>
      <c r="BK54" s="194"/>
      <c r="BL54" s="194"/>
      <c r="BM54" s="194"/>
      <c r="BN54" s="194"/>
      <c r="BO54" s="194"/>
      <c r="BP54" s="194"/>
      <c r="BQ54" s="194"/>
    </row>
    <row r="55" spans="1:69" ht="15" customHeight="1" x14ac:dyDescent="0.2">
      <c r="A55" s="179" t="s">
        <v>192</v>
      </c>
      <c r="B55" s="195"/>
      <c r="C55" s="181" t="s">
        <v>3</v>
      </c>
      <c r="D55" s="182">
        <v>1433</v>
      </c>
      <c r="E55" s="183">
        <v>1674</v>
      </c>
      <c r="F55" s="183">
        <v>1680</v>
      </c>
      <c r="G55" s="183">
        <v>1657</v>
      </c>
      <c r="H55" s="182">
        <v>1659</v>
      </c>
      <c r="I55" s="184">
        <v>1667</v>
      </c>
      <c r="J55" s="183">
        <v>1511</v>
      </c>
      <c r="K55" s="183">
        <v>1552</v>
      </c>
      <c r="L55" s="183">
        <v>1410</v>
      </c>
      <c r="M55" s="183">
        <v>1575</v>
      </c>
      <c r="N55" s="183">
        <v>1572</v>
      </c>
      <c r="O55" s="183">
        <v>1521</v>
      </c>
      <c r="P55" s="183">
        <v>1669</v>
      </c>
      <c r="Q55" s="183">
        <v>1773</v>
      </c>
      <c r="R55" s="183">
        <v>1552</v>
      </c>
      <c r="S55" s="183">
        <v>1636</v>
      </c>
      <c r="T55" s="183">
        <v>1629</v>
      </c>
      <c r="U55" s="183">
        <v>1479</v>
      </c>
      <c r="V55" s="183">
        <v>1561</v>
      </c>
      <c r="W55" s="183">
        <v>1388</v>
      </c>
      <c r="X55" s="183">
        <v>1607</v>
      </c>
      <c r="Y55" s="183">
        <v>1548</v>
      </c>
      <c r="Z55" s="183">
        <v>1880</v>
      </c>
      <c r="AA55" s="183">
        <v>1422</v>
      </c>
      <c r="AB55" s="183">
        <v>1561</v>
      </c>
      <c r="AC55" s="183">
        <v>1522</v>
      </c>
      <c r="AD55" s="183">
        <v>1281</v>
      </c>
      <c r="AE55" s="183">
        <v>1414</v>
      </c>
      <c r="AF55" s="183">
        <v>1374</v>
      </c>
      <c r="AG55" s="183">
        <v>1381</v>
      </c>
      <c r="AH55" s="183">
        <v>1462</v>
      </c>
      <c r="AI55" s="183">
        <v>1058</v>
      </c>
      <c r="AJ55" s="183">
        <v>1392</v>
      </c>
      <c r="AK55" s="183">
        <v>1394</v>
      </c>
      <c r="AL55" s="183">
        <v>1556</v>
      </c>
      <c r="AM55" s="183">
        <v>1442</v>
      </c>
      <c r="AN55" s="183">
        <v>1712</v>
      </c>
      <c r="AO55" s="183">
        <v>1420</v>
      </c>
      <c r="AP55" s="183">
        <v>1441</v>
      </c>
      <c r="AQ55" s="183">
        <v>1520</v>
      </c>
      <c r="AR55" s="183">
        <v>1365</v>
      </c>
      <c r="AS55" s="183">
        <v>1576</v>
      </c>
      <c r="AT55" s="183">
        <v>1613</v>
      </c>
      <c r="AU55" s="183">
        <v>1273</v>
      </c>
      <c r="AV55" s="183">
        <v>1499</v>
      </c>
      <c r="AW55" s="183">
        <v>1421</v>
      </c>
      <c r="AX55" s="183">
        <v>1411</v>
      </c>
      <c r="AY55" s="183">
        <v>1483</v>
      </c>
      <c r="AZ55" s="183">
        <v>1576</v>
      </c>
      <c r="BA55" s="183">
        <v>1439</v>
      </c>
      <c r="BB55" s="183">
        <v>1594</v>
      </c>
      <c r="BC55" s="183">
        <v>1471</v>
      </c>
      <c r="BD55" s="183">
        <v>1431</v>
      </c>
      <c r="BE55" s="183">
        <v>1639</v>
      </c>
      <c r="BF55" s="183">
        <v>1621</v>
      </c>
      <c r="BG55" s="183">
        <v>1395</v>
      </c>
      <c r="BH55" s="183">
        <v>1544</v>
      </c>
      <c r="BI55" s="183">
        <v>1498</v>
      </c>
      <c r="BJ55" s="183">
        <v>1100</v>
      </c>
      <c r="BK55" s="183">
        <v>187</v>
      </c>
      <c r="BL55" s="183">
        <v>298</v>
      </c>
      <c r="BM55" s="183">
        <v>652</v>
      </c>
      <c r="BN55" s="183">
        <v>833</v>
      </c>
      <c r="BO55" s="183">
        <v>904</v>
      </c>
      <c r="BP55" s="183">
        <v>1122</v>
      </c>
      <c r="BQ55" s="183">
        <f t="shared" ref="BQ55:BQ60" ca="1" si="3">BQ63+BQ70+BQ77</f>
        <v>1144</v>
      </c>
    </row>
    <row r="56" spans="1:69" ht="15" customHeight="1" x14ac:dyDescent="0.2">
      <c r="A56" s="179" t="s">
        <v>193</v>
      </c>
      <c r="B56" s="195"/>
      <c r="C56" s="185" t="s">
        <v>4</v>
      </c>
      <c r="D56" s="182">
        <v>113</v>
      </c>
      <c r="E56" s="183">
        <v>113</v>
      </c>
      <c r="F56" s="183">
        <v>151</v>
      </c>
      <c r="G56" s="183">
        <v>136</v>
      </c>
      <c r="H56" s="182">
        <v>142</v>
      </c>
      <c r="I56" s="184">
        <v>153</v>
      </c>
      <c r="J56" s="183">
        <v>115</v>
      </c>
      <c r="K56" s="183">
        <v>121</v>
      </c>
      <c r="L56" s="183">
        <v>164</v>
      </c>
      <c r="M56" s="183">
        <v>140</v>
      </c>
      <c r="N56" s="183">
        <v>160</v>
      </c>
      <c r="O56" s="183">
        <v>127</v>
      </c>
      <c r="P56" s="183">
        <v>154</v>
      </c>
      <c r="Q56" s="183">
        <v>181</v>
      </c>
      <c r="R56" s="183">
        <v>143</v>
      </c>
      <c r="S56" s="183">
        <v>145</v>
      </c>
      <c r="T56" s="183">
        <v>126</v>
      </c>
      <c r="U56" s="183">
        <v>119</v>
      </c>
      <c r="V56" s="183">
        <v>119</v>
      </c>
      <c r="W56" s="183">
        <v>124</v>
      </c>
      <c r="X56" s="183">
        <v>123</v>
      </c>
      <c r="Y56" s="183">
        <v>107</v>
      </c>
      <c r="Z56" s="183">
        <v>126</v>
      </c>
      <c r="AA56" s="183">
        <v>109</v>
      </c>
      <c r="AB56" s="183">
        <v>108</v>
      </c>
      <c r="AC56" s="183">
        <v>105</v>
      </c>
      <c r="AD56" s="183">
        <v>98</v>
      </c>
      <c r="AE56" s="183">
        <v>125</v>
      </c>
      <c r="AF56" s="183">
        <v>122</v>
      </c>
      <c r="AG56" s="183">
        <v>106</v>
      </c>
      <c r="AH56" s="183">
        <v>122</v>
      </c>
      <c r="AI56" s="183">
        <v>93</v>
      </c>
      <c r="AJ56" s="183">
        <v>168</v>
      </c>
      <c r="AK56" s="183">
        <v>160</v>
      </c>
      <c r="AL56" s="183">
        <v>140</v>
      </c>
      <c r="AM56" s="183">
        <v>143</v>
      </c>
      <c r="AN56" s="183">
        <v>132</v>
      </c>
      <c r="AO56" s="183">
        <v>112</v>
      </c>
      <c r="AP56" s="183">
        <v>116</v>
      </c>
      <c r="AQ56" s="183">
        <v>142</v>
      </c>
      <c r="AR56" s="183">
        <v>125</v>
      </c>
      <c r="AS56" s="183">
        <v>148</v>
      </c>
      <c r="AT56" s="183">
        <v>125</v>
      </c>
      <c r="AU56" s="183">
        <v>100</v>
      </c>
      <c r="AV56" s="183">
        <v>120</v>
      </c>
      <c r="AW56" s="183">
        <v>103</v>
      </c>
      <c r="AX56" s="183">
        <v>120</v>
      </c>
      <c r="AY56" s="183">
        <v>113</v>
      </c>
      <c r="AZ56" s="183">
        <v>132</v>
      </c>
      <c r="BA56" s="183">
        <v>106</v>
      </c>
      <c r="BB56" s="183">
        <v>119</v>
      </c>
      <c r="BC56" s="183">
        <v>127</v>
      </c>
      <c r="BD56" s="183">
        <v>126</v>
      </c>
      <c r="BE56" s="183">
        <v>144</v>
      </c>
      <c r="BF56" s="183">
        <v>125</v>
      </c>
      <c r="BG56" s="183">
        <v>105</v>
      </c>
      <c r="BH56" s="183">
        <v>112</v>
      </c>
      <c r="BI56" s="183">
        <v>125</v>
      </c>
      <c r="BJ56" s="183">
        <v>115</v>
      </c>
      <c r="BK56" s="183">
        <v>8</v>
      </c>
      <c r="BL56" s="183">
        <v>17</v>
      </c>
      <c r="BM56" s="183">
        <v>41</v>
      </c>
      <c r="BN56" s="183">
        <v>51</v>
      </c>
      <c r="BO56" s="183">
        <v>51</v>
      </c>
      <c r="BP56" s="183">
        <v>62</v>
      </c>
      <c r="BQ56" s="183">
        <f t="shared" ca="1" si="3"/>
        <v>95</v>
      </c>
    </row>
    <row r="57" spans="1:69" ht="15" customHeight="1" x14ac:dyDescent="0.2">
      <c r="A57" s="179" t="s">
        <v>194</v>
      </c>
      <c r="B57" s="195"/>
      <c r="C57" s="187" t="s">
        <v>5</v>
      </c>
      <c r="D57" s="182">
        <v>56</v>
      </c>
      <c r="E57" s="183">
        <v>60</v>
      </c>
      <c r="F57" s="183">
        <v>64</v>
      </c>
      <c r="G57" s="183">
        <v>70</v>
      </c>
      <c r="H57" s="182">
        <v>59</v>
      </c>
      <c r="I57" s="184">
        <v>83</v>
      </c>
      <c r="J57" s="183">
        <v>62</v>
      </c>
      <c r="K57" s="183">
        <v>63</v>
      </c>
      <c r="L57" s="183">
        <v>59</v>
      </c>
      <c r="M57" s="183">
        <v>57</v>
      </c>
      <c r="N57" s="183">
        <v>57</v>
      </c>
      <c r="O57" s="183">
        <v>54</v>
      </c>
      <c r="P57" s="183">
        <v>61</v>
      </c>
      <c r="Q57" s="183">
        <v>82</v>
      </c>
      <c r="R57" s="183">
        <v>48</v>
      </c>
      <c r="S57" s="183">
        <v>52</v>
      </c>
      <c r="T57" s="183">
        <v>48</v>
      </c>
      <c r="U57" s="183">
        <v>64</v>
      </c>
      <c r="V57" s="183">
        <v>65</v>
      </c>
      <c r="W57" s="183">
        <v>53</v>
      </c>
      <c r="X57" s="183">
        <v>56</v>
      </c>
      <c r="Y57" s="183">
        <v>57</v>
      </c>
      <c r="Z57" s="183">
        <v>49</v>
      </c>
      <c r="AA57" s="183">
        <v>51</v>
      </c>
      <c r="AB57" s="183">
        <v>47</v>
      </c>
      <c r="AC57" s="183">
        <v>42</v>
      </c>
      <c r="AD57" s="183">
        <v>44</v>
      </c>
      <c r="AE57" s="183">
        <v>47</v>
      </c>
      <c r="AF57" s="183">
        <v>62</v>
      </c>
      <c r="AG57" s="183">
        <v>26</v>
      </c>
      <c r="AH57" s="183">
        <v>53</v>
      </c>
      <c r="AI57" s="183">
        <v>36</v>
      </c>
      <c r="AJ57" s="183">
        <v>62</v>
      </c>
      <c r="AK57" s="183">
        <v>62</v>
      </c>
      <c r="AL57" s="183">
        <v>49</v>
      </c>
      <c r="AM57" s="183">
        <v>53</v>
      </c>
      <c r="AN57" s="183">
        <v>45</v>
      </c>
      <c r="AO57" s="183">
        <v>43</v>
      </c>
      <c r="AP57" s="183">
        <v>46</v>
      </c>
      <c r="AQ57" s="183">
        <v>58</v>
      </c>
      <c r="AR57" s="183">
        <v>55</v>
      </c>
      <c r="AS57" s="183">
        <v>72</v>
      </c>
      <c r="AT57" s="183">
        <v>60</v>
      </c>
      <c r="AU57" s="183">
        <v>43</v>
      </c>
      <c r="AV57" s="183">
        <v>52</v>
      </c>
      <c r="AW57" s="183">
        <v>44</v>
      </c>
      <c r="AX57" s="183">
        <v>43</v>
      </c>
      <c r="AY57" s="183">
        <v>49</v>
      </c>
      <c r="AZ57" s="183">
        <v>62</v>
      </c>
      <c r="BA57" s="183">
        <v>50</v>
      </c>
      <c r="BB57" s="183">
        <v>52</v>
      </c>
      <c r="BC57" s="183">
        <v>49</v>
      </c>
      <c r="BD57" s="183">
        <v>54</v>
      </c>
      <c r="BE57" s="183">
        <v>65</v>
      </c>
      <c r="BF57" s="183">
        <v>45</v>
      </c>
      <c r="BG57" s="183">
        <v>50</v>
      </c>
      <c r="BH57" s="183">
        <v>54</v>
      </c>
      <c r="BI57" s="183">
        <v>59</v>
      </c>
      <c r="BJ57" s="183">
        <v>44</v>
      </c>
      <c r="BK57" s="183">
        <v>5</v>
      </c>
      <c r="BL57" s="183">
        <v>10</v>
      </c>
      <c r="BM57" s="183">
        <v>23</v>
      </c>
      <c r="BN57" s="183">
        <v>27</v>
      </c>
      <c r="BO57" s="183">
        <v>31</v>
      </c>
      <c r="BP57" s="183">
        <v>41</v>
      </c>
      <c r="BQ57" s="183">
        <f t="shared" ca="1" si="3"/>
        <v>52</v>
      </c>
    </row>
    <row r="58" spans="1:69" ht="15" customHeight="1" x14ac:dyDescent="0.2">
      <c r="A58" s="179" t="s">
        <v>195</v>
      </c>
      <c r="B58" s="195"/>
      <c r="C58" s="187" t="s">
        <v>6</v>
      </c>
      <c r="D58" s="182">
        <v>15</v>
      </c>
      <c r="E58" s="183">
        <v>10</v>
      </c>
      <c r="F58" s="183">
        <v>26</v>
      </c>
      <c r="G58" s="183">
        <v>6</v>
      </c>
      <c r="H58" s="182">
        <v>19</v>
      </c>
      <c r="I58" s="184">
        <v>14</v>
      </c>
      <c r="J58" s="183">
        <v>12</v>
      </c>
      <c r="K58" s="183">
        <v>14</v>
      </c>
      <c r="L58" s="183">
        <v>37</v>
      </c>
      <c r="M58" s="183">
        <v>27</v>
      </c>
      <c r="N58" s="183">
        <v>45</v>
      </c>
      <c r="O58" s="183">
        <v>22</v>
      </c>
      <c r="P58" s="183">
        <v>26</v>
      </c>
      <c r="Q58" s="183">
        <v>43</v>
      </c>
      <c r="R58" s="183">
        <v>20</v>
      </c>
      <c r="S58" s="183">
        <v>23</v>
      </c>
      <c r="T58" s="183">
        <v>16</v>
      </c>
      <c r="U58" s="183">
        <v>17</v>
      </c>
      <c r="V58" s="183">
        <v>12</v>
      </c>
      <c r="W58" s="183">
        <v>25</v>
      </c>
      <c r="X58" s="183">
        <v>16</v>
      </c>
      <c r="Y58" s="183">
        <v>14</v>
      </c>
      <c r="Z58" s="183">
        <v>30</v>
      </c>
      <c r="AA58" s="183">
        <v>9</v>
      </c>
      <c r="AB58" s="183">
        <v>16</v>
      </c>
      <c r="AC58" s="183">
        <v>10</v>
      </c>
      <c r="AD58" s="183">
        <v>16</v>
      </c>
      <c r="AE58" s="183">
        <v>21</v>
      </c>
      <c r="AF58" s="183">
        <v>21</v>
      </c>
      <c r="AG58" s="183">
        <v>31</v>
      </c>
      <c r="AH58" s="183">
        <v>21</v>
      </c>
      <c r="AI58" s="183">
        <v>19</v>
      </c>
      <c r="AJ58" s="183">
        <v>41</v>
      </c>
      <c r="AK58" s="183">
        <v>30</v>
      </c>
      <c r="AL58" s="183">
        <v>25</v>
      </c>
      <c r="AM58" s="183">
        <v>28</v>
      </c>
      <c r="AN58" s="183">
        <v>29</v>
      </c>
      <c r="AO58" s="183">
        <v>14</v>
      </c>
      <c r="AP58" s="183">
        <v>24</v>
      </c>
      <c r="AQ58" s="183">
        <v>21</v>
      </c>
      <c r="AR58" s="183">
        <v>16</v>
      </c>
      <c r="AS58" s="183">
        <v>22</v>
      </c>
      <c r="AT58" s="183">
        <v>14</v>
      </c>
      <c r="AU58" s="183">
        <v>17</v>
      </c>
      <c r="AV58" s="183">
        <v>18</v>
      </c>
      <c r="AW58" s="183">
        <v>30</v>
      </c>
      <c r="AX58" s="183">
        <v>27</v>
      </c>
      <c r="AY58" s="183">
        <v>20</v>
      </c>
      <c r="AZ58" s="183">
        <v>21</v>
      </c>
      <c r="BA58" s="183">
        <v>20</v>
      </c>
      <c r="BB58" s="183">
        <v>14</v>
      </c>
      <c r="BC58" s="183">
        <v>30</v>
      </c>
      <c r="BD58" s="183">
        <v>29</v>
      </c>
      <c r="BE58" s="183">
        <v>34</v>
      </c>
      <c r="BF58" s="183">
        <v>36</v>
      </c>
      <c r="BG58" s="183">
        <v>17</v>
      </c>
      <c r="BH58" s="183">
        <v>26</v>
      </c>
      <c r="BI58" s="183">
        <v>31</v>
      </c>
      <c r="BJ58" s="183">
        <v>28</v>
      </c>
      <c r="BK58" s="183">
        <v>0</v>
      </c>
      <c r="BL58" s="183">
        <v>0</v>
      </c>
      <c r="BM58" s="183">
        <v>2</v>
      </c>
      <c r="BN58" s="183">
        <v>11</v>
      </c>
      <c r="BO58" s="183">
        <v>7</v>
      </c>
      <c r="BP58" s="183">
        <v>5</v>
      </c>
      <c r="BQ58" s="183">
        <f t="shared" ca="1" si="3"/>
        <v>19</v>
      </c>
    </row>
    <row r="59" spans="1:69" ht="15" customHeight="1" x14ac:dyDescent="0.2">
      <c r="A59" s="179" t="s">
        <v>196</v>
      </c>
      <c r="B59" s="195"/>
      <c r="C59" s="187" t="s">
        <v>7</v>
      </c>
      <c r="D59" s="182">
        <v>33</v>
      </c>
      <c r="E59" s="183">
        <v>36</v>
      </c>
      <c r="F59" s="183">
        <v>49</v>
      </c>
      <c r="G59" s="183">
        <v>49</v>
      </c>
      <c r="H59" s="182">
        <v>57</v>
      </c>
      <c r="I59" s="184">
        <v>41</v>
      </c>
      <c r="J59" s="183">
        <v>25</v>
      </c>
      <c r="K59" s="183">
        <v>35</v>
      </c>
      <c r="L59" s="183">
        <v>54</v>
      </c>
      <c r="M59" s="183">
        <v>49</v>
      </c>
      <c r="N59" s="183">
        <v>53</v>
      </c>
      <c r="O59" s="183">
        <v>43</v>
      </c>
      <c r="P59" s="183">
        <v>59</v>
      </c>
      <c r="Q59" s="183">
        <v>34</v>
      </c>
      <c r="R59" s="183">
        <v>64</v>
      </c>
      <c r="S59" s="183">
        <v>52</v>
      </c>
      <c r="T59" s="183">
        <v>50</v>
      </c>
      <c r="U59" s="183">
        <v>25</v>
      </c>
      <c r="V59" s="183">
        <v>32</v>
      </c>
      <c r="W59" s="183">
        <v>44</v>
      </c>
      <c r="X59" s="183">
        <v>42</v>
      </c>
      <c r="Y59" s="183">
        <v>32</v>
      </c>
      <c r="Z59" s="183">
        <v>34</v>
      </c>
      <c r="AA59" s="183">
        <v>39</v>
      </c>
      <c r="AB59" s="183">
        <v>36</v>
      </c>
      <c r="AC59" s="183">
        <v>52</v>
      </c>
      <c r="AD59" s="183">
        <v>33</v>
      </c>
      <c r="AE59" s="183">
        <v>49</v>
      </c>
      <c r="AF59" s="183">
        <v>33</v>
      </c>
      <c r="AG59" s="183">
        <v>45</v>
      </c>
      <c r="AH59" s="183">
        <v>37</v>
      </c>
      <c r="AI59" s="183">
        <v>34</v>
      </c>
      <c r="AJ59" s="183">
        <v>53</v>
      </c>
      <c r="AK59" s="183">
        <v>62</v>
      </c>
      <c r="AL59" s="183">
        <v>57</v>
      </c>
      <c r="AM59" s="183">
        <v>55</v>
      </c>
      <c r="AN59" s="183">
        <v>53</v>
      </c>
      <c r="AO59" s="183">
        <v>50</v>
      </c>
      <c r="AP59" s="183">
        <v>46</v>
      </c>
      <c r="AQ59" s="183">
        <v>55</v>
      </c>
      <c r="AR59" s="183">
        <v>52</v>
      </c>
      <c r="AS59" s="183">
        <v>49</v>
      </c>
      <c r="AT59" s="183">
        <v>43</v>
      </c>
      <c r="AU59" s="183">
        <v>36</v>
      </c>
      <c r="AV59" s="183">
        <v>46</v>
      </c>
      <c r="AW59" s="183">
        <v>27</v>
      </c>
      <c r="AX59" s="183">
        <v>45</v>
      </c>
      <c r="AY59" s="183">
        <v>39</v>
      </c>
      <c r="AZ59" s="183">
        <v>45</v>
      </c>
      <c r="BA59" s="183">
        <v>33</v>
      </c>
      <c r="BB59" s="183">
        <v>46</v>
      </c>
      <c r="BC59" s="183">
        <v>43</v>
      </c>
      <c r="BD59" s="183">
        <v>40</v>
      </c>
      <c r="BE59" s="183">
        <v>38</v>
      </c>
      <c r="BF59" s="183">
        <v>36</v>
      </c>
      <c r="BG59" s="183">
        <v>35</v>
      </c>
      <c r="BH59" s="183">
        <v>31</v>
      </c>
      <c r="BI59" s="183">
        <v>28</v>
      </c>
      <c r="BJ59" s="183">
        <v>30</v>
      </c>
      <c r="BK59" s="183">
        <v>3</v>
      </c>
      <c r="BL59" s="183">
        <v>6</v>
      </c>
      <c r="BM59" s="183">
        <v>15</v>
      </c>
      <c r="BN59" s="183">
        <v>11</v>
      </c>
      <c r="BO59" s="183">
        <v>12</v>
      </c>
      <c r="BP59" s="183">
        <v>13</v>
      </c>
      <c r="BQ59" s="183">
        <f t="shared" ca="1" si="3"/>
        <v>18</v>
      </c>
    </row>
    <row r="60" spans="1:69" ht="15" customHeight="1" x14ac:dyDescent="0.2">
      <c r="A60" s="179" t="s">
        <v>197</v>
      </c>
      <c r="B60" s="195"/>
      <c r="C60" s="187" t="s">
        <v>8</v>
      </c>
      <c r="D60" s="182">
        <v>9</v>
      </c>
      <c r="E60" s="183">
        <v>7</v>
      </c>
      <c r="F60" s="183">
        <v>12</v>
      </c>
      <c r="G60" s="183">
        <v>11</v>
      </c>
      <c r="H60" s="182">
        <v>7</v>
      </c>
      <c r="I60" s="184">
        <v>15</v>
      </c>
      <c r="J60" s="183">
        <v>16</v>
      </c>
      <c r="K60" s="183">
        <v>9</v>
      </c>
      <c r="L60" s="183">
        <v>14</v>
      </c>
      <c r="M60" s="183">
        <v>7</v>
      </c>
      <c r="N60" s="183">
        <v>5</v>
      </c>
      <c r="O60" s="183">
        <v>8</v>
      </c>
      <c r="P60" s="183">
        <v>8</v>
      </c>
      <c r="Q60" s="183">
        <v>22</v>
      </c>
      <c r="R60" s="183">
        <v>11</v>
      </c>
      <c r="S60" s="183">
        <v>18</v>
      </c>
      <c r="T60" s="183">
        <v>12</v>
      </c>
      <c r="U60" s="183">
        <v>13</v>
      </c>
      <c r="V60" s="183">
        <v>10</v>
      </c>
      <c r="W60" s="183">
        <v>2</v>
      </c>
      <c r="X60" s="183">
        <v>9</v>
      </c>
      <c r="Y60" s="183">
        <v>4</v>
      </c>
      <c r="Z60" s="183">
        <v>13</v>
      </c>
      <c r="AA60" s="183">
        <v>10</v>
      </c>
      <c r="AB60" s="183">
        <v>9</v>
      </c>
      <c r="AC60" s="183">
        <v>1</v>
      </c>
      <c r="AD60" s="183">
        <v>5</v>
      </c>
      <c r="AE60" s="183">
        <v>8</v>
      </c>
      <c r="AF60" s="183">
        <v>6</v>
      </c>
      <c r="AG60" s="183">
        <v>4</v>
      </c>
      <c r="AH60" s="183">
        <v>11</v>
      </c>
      <c r="AI60" s="183">
        <v>4</v>
      </c>
      <c r="AJ60" s="183">
        <v>12</v>
      </c>
      <c r="AK60" s="183">
        <v>6</v>
      </c>
      <c r="AL60" s="183">
        <v>9</v>
      </c>
      <c r="AM60" s="183">
        <v>7</v>
      </c>
      <c r="AN60" s="183">
        <v>5</v>
      </c>
      <c r="AO60" s="183">
        <v>5</v>
      </c>
      <c r="AP60" s="183">
        <v>0</v>
      </c>
      <c r="AQ60" s="183">
        <v>8</v>
      </c>
      <c r="AR60" s="183">
        <v>2</v>
      </c>
      <c r="AS60" s="183">
        <v>5</v>
      </c>
      <c r="AT60" s="183">
        <v>8</v>
      </c>
      <c r="AU60" s="183">
        <v>4</v>
      </c>
      <c r="AV60" s="183">
        <v>4</v>
      </c>
      <c r="AW60" s="183">
        <v>2</v>
      </c>
      <c r="AX60" s="183">
        <v>5</v>
      </c>
      <c r="AY60" s="183">
        <v>5</v>
      </c>
      <c r="AZ60" s="183">
        <v>4</v>
      </c>
      <c r="BA60" s="183">
        <v>3</v>
      </c>
      <c r="BB60" s="183">
        <v>7</v>
      </c>
      <c r="BC60" s="183">
        <v>5</v>
      </c>
      <c r="BD60" s="183">
        <v>3</v>
      </c>
      <c r="BE60" s="183">
        <v>7</v>
      </c>
      <c r="BF60" s="183">
        <v>8</v>
      </c>
      <c r="BG60" s="183">
        <v>3</v>
      </c>
      <c r="BH60" s="183">
        <v>1</v>
      </c>
      <c r="BI60" s="183">
        <v>7</v>
      </c>
      <c r="BJ60" s="183">
        <v>13</v>
      </c>
      <c r="BK60" s="183">
        <v>0</v>
      </c>
      <c r="BL60" s="183">
        <v>1</v>
      </c>
      <c r="BM60" s="183">
        <v>1</v>
      </c>
      <c r="BN60" s="183">
        <v>2</v>
      </c>
      <c r="BO60" s="183">
        <v>1</v>
      </c>
      <c r="BP60" s="183">
        <v>3</v>
      </c>
      <c r="BQ60" s="183">
        <f t="shared" ca="1" si="3"/>
        <v>6</v>
      </c>
    </row>
    <row r="61" spans="1:69" ht="15" customHeight="1" collapsed="1" x14ac:dyDescent="0.25">
      <c r="A61" s="179" t="s">
        <v>161</v>
      </c>
      <c r="B61" s="195"/>
      <c r="C61" s="206" t="s">
        <v>10</v>
      </c>
      <c r="D61" s="207"/>
      <c r="E61" s="194"/>
      <c r="F61" s="194"/>
      <c r="G61" s="194"/>
      <c r="H61" s="213"/>
      <c r="I61" s="194"/>
      <c r="J61" s="194"/>
      <c r="K61" s="194"/>
      <c r="L61" s="194"/>
      <c r="M61" s="194"/>
      <c r="N61" s="194"/>
      <c r="O61" s="194"/>
      <c r="P61" s="194"/>
      <c r="Q61" s="194"/>
      <c r="R61" s="194"/>
      <c r="S61" s="194"/>
      <c r="T61" s="194"/>
      <c r="U61" s="194"/>
      <c r="V61" s="194"/>
      <c r="W61" s="194"/>
      <c r="X61" s="194"/>
      <c r="Y61" s="194"/>
      <c r="Z61" s="194"/>
      <c r="AA61" s="194"/>
      <c r="AB61" s="194"/>
      <c r="AC61" s="194"/>
      <c r="AD61" s="194"/>
      <c r="AE61" s="194"/>
      <c r="AF61" s="194"/>
      <c r="AG61" s="194"/>
      <c r="AH61" s="194"/>
      <c r="AI61" s="194"/>
      <c r="AJ61" s="194"/>
      <c r="AK61" s="194"/>
      <c r="AL61" s="194"/>
      <c r="AM61" s="194"/>
      <c r="AN61" s="194"/>
      <c r="AO61" s="194"/>
      <c r="AP61" s="194"/>
      <c r="AQ61" s="194"/>
      <c r="AR61" s="194"/>
      <c r="AS61" s="194"/>
      <c r="AT61" s="194"/>
      <c r="AU61" s="194"/>
      <c r="AV61" s="194"/>
      <c r="AW61" s="194"/>
      <c r="AX61" s="194"/>
      <c r="AY61" s="194"/>
      <c r="AZ61" s="194"/>
      <c r="BA61" s="194"/>
      <c r="BB61" s="194"/>
      <c r="BC61" s="194"/>
      <c r="BD61" s="194"/>
      <c r="BE61" s="194"/>
      <c r="BF61" s="194"/>
      <c r="BG61" s="194"/>
      <c r="BH61" s="194"/>
      <c r="BI61" s="194"/>
      <c r="BJ61" s="194"/>
      <c r="BK61" s="194"/>
      <c r="BL61" s="194"/>
      <c r="BM61" s="194"/>
      <c r="BN61" s="194"/>
      <c r="BO61" s="194"/>
      <c r="BP61" s="194"/>
      <c r="BQ61" s="194"/>
    </row>
    <row r="62" spans="1:69" ht="15" hidden="1" customHeight="1" outlineLevel="1" collapsed="1" x14ac:dyDescent="0.2">
      <c r="A62" s="179" t="s">
        <v>161</v>
      </c>
      <c r="B62" s="195" t="s">
        <v>533</v>
      </c>
      <c r="C62" s="196" t="s">
        <v>19</v>
      </c>
      <c r="D62" s="193"/>
      <c r="E62" s="194"/>
      <c r="F62" s="194"/>
      <c r="G62" s="194"/>
      <c r="H62" s="194"/>
      <c r="I62" s="194"/>
      <c r="J62" s="194"/>
      <c r="K62" s="194"/>
      <c r="L62" s="194"/>
      <c r="M62" s="194"/>
      <c r="N62" s="194"/>
      <c r="O62" s="194"/>
      <c r="P62" s="194"/>
      <c r="Q62" s="194"/>
      <c r="R62" s="194"/>
      <c r="S62" s="194"/>
      <c r="T62" s="194"/>
      <c r="U62" s="194"/>
      <c r="V62" s="194"/>
      <c r="W62" s="194"/>
      <c r="X62" s="194"/>
      <c r="Y62" s="194"/>
      <c r="Z62" s="194"/>
      <c r="AA62" s="194"/>
      <c r="AB62" s="194"/>
      <c r="AC62" s="194"/>
      <c r="AD62" s="194"/>
      <c r="AE62" s="194"/>
      <c r="AF62" s="194"/>
      <c r="AG62" s="194"/>
      <c r="AH62" s="194"/>
      <c r="AI62" s="194"/>
      <c r="AJ62" s="194"/>
      <c r="AK62" s="194"/>
      <c r="AL62" s="194"/>
      <c r="AM62" s="194"/>
      <c r="AN62" s="194"/>
      <c r="AO62" s="194"/>
      <c r="AP62" s="194"/>
      <c r="AQ62" s="194"/>
      <c r="AR62" s="194"/>
      <c r="AS62" s="194"/>
      <c r="AT62" s="194"/>
      <c r="AU62" s="194"/>
      <c r="AV62" s="194"/>
      <c r="AW62" s="194"/>
      <c r="AX62" s="194"/>
      <c r="AY62" s="194"/>
      <c r="AZ62" s="194"/>
      <c r="BA62" s="194"/>
      <c r="BB62" s="194"/>
      <c r="BC62" s="194"/>
      <c r="BD62" s="194"/>
      <c r="BE62" s="194"/>
      <c r="BF62" s="194"/>
      <c r="BG62" s="194"/>
      <c r="BH62" s="194"/>
      <c r="BI62" s="194"/>
      <c r="BJ62" s="194"/>
      <c r="BK62" s="194"/>
      <c r="BL62" s="194"/>
      <c r="BM62" s="194"/>
      <c r="BN62" s="194"/>
      <c r="BO62" s="194"/>
      <c r="BP62" s="194"/>
      <c r="BQ62" s="194"/>
    </row>
    <row r="63" spans="1:69" ht="15" hidden="1" customHeight="1" outlineLevel="2" x14ac:dyDescent="0.2">
      <c r="A63" s="179" t="s">
        <v>198</v>
      </c>
      <c r="B63" s="195" t="s">
        <v>535</v>
      </c>
      <c r="C63" s="181" t="s">
        <v>3</v>
      </c>
      <c r="D63" s="197">
        <v>1312</v>
      </c>
      <c r="E63" s="198">
        <v>1539</v>
      </c>
      <c r="F63" s="198">
        <v>1515</v>
      </c>
      <c r="G63" s="198">
        <v>1488</v>
      </c>
      <c r="H63" s="199">
        <v>1523</v>
      </c>
      <c r="I63" s="198">
        <v>1495</v>
      </c>
      <c r="J63" s="198">
        <v>1380</v>
      </c>
      <c r="K63" s="198">
        <v>1427</v>
      </c>
      <c r="L63" s="198">
        <v>1285</v>
      </c>
      <c r="M63" s="198">
        <v>1399</v>
      </c>
      <c r="N63" s="198">
        <v>1409</v>
      </c>
      <c r="O63" s="198">
        <v>1407</v>
      </c>
      <c r="P63" s="198">
        <v>1476</v>
      </c>
      <c r="Q63" s="198">
        <v>1563</v>
      </c>
      <c r="R63" s="198">
        <v>1435</v>
      </c>
      <c r="S63" s="198">
        <v>1480</v>
      </c>
      <c r="T63" s="199">
        <v>1459</v>
      </c>
      <c r="U63" s="214">
        <v>1332</v>
      </c>
      <c r="V63" s="209">
        <v>1409</v>
      </c>
      <c r="W63" s="198">
        <v>1259</v>
      </c>
      <c r="X63" s="198">
        <v>1429</v>
      </c>
      <c r="Y63" s="198">
        <v>1386</v>
      </c>
      <c r="Z63" s="198">
        <v>1708</v>
      </c>
      <c r="AA63" s="198">
        <v>1275</v>
      </c>
      <c r="AB63" s="198">
        <v>1414</v>
      </c>
      <c r="AC63" s="198">
        <v>1392</v>
      </c>
      <c r="AD63" s="198">
        <v>1173</v>
      </c>
      <c r="AE63" s="198">
        <v>1283</v>
      </c>
      <c r="AF63" s="198">
        <v>1264</v>
      </c>
      <c r="AG63" s="198">
        <v>1326</v>
      </c>
      <c r="AH63" s="198">
        <v>1372</v>
      </c>
      <c r="AI63" s="198">
        <v>985</v>
      </c>
      <c r="AJ63" s="198">
        <v>1225</v>
      </c>
      <c r="AK63" s="198">
        <v>1266</v>
      </c>
      <c r="AL63" s="198">
        <v>1424</v>
      </c>
      <c r="AM63" s="198">
        <v>1137</v>
      </c>
      <c r="AN63" s="198">
        <v>1349</v>
      </c>
      <c r="AO63" s="198">
        <v>1134</v>
      </c>
      <c r="AP63" s="198">
        <v>1168</v>
      </c>
      <c r="AQ63" s="198">
        <v>1231</v>
      </c>
      <c r="AR63" s="198">
        <v>1119</v>
      </c>
      <c r="AS63" s="198">
        <v>1265</v>
      </c>
      <c r="AT63" s="198">
        <v>1313</v>
      </c>
      <c r="AU63" s="198">
        <v>1068</v>
      </c>
      <c r="AV63" s="198">
        <v>1214</v>
      </c>
      <c r="AW63" s="198">
        <v>1111</v>
      </c>
      <c r="AX63" s="198">
        <v>1162</v>
      </c>
      <c r="AY63" s="198">
        <v>1205</v>
      </c>
      <c r="AZ63" s="198">
        <v>1221</v>
      </c>
      <c r="BA63" s="198">
        <v>1164</v>
      </c>
      <c r="BB63" s="198">
        <v>1304</v>
      </c>
      <c r="BC63" s="198">
        <v>1179</v>
      </c>
      <c r="BD63" s="198">
        <v>1179</v>
      </c>
      <c r="BE63" s="198">
        <v>1268</v>
      </c>
      <c r="BF63" s="198">
        <v>1253</v>
      </c>
      <c r="BG63" s="198">
        <v>1178</v>
      </c>
      <c r="BH63" s="198">
        <v>1234</v>
      </c>
      <c r="BI63" s="198">
        <v>1152</v>
      </c>
      <c r="BJ63" s="198">
        <v>950</v>
      </c>
      <c r="BK63" s="198">
        <v>187</v>
      </c>
      <c r="BL63" s="198">
        <v>294</v>
      </c>
      <c r="BM63" s="198">
        <v>630</v>
      </c>
      <c r="BN63" s="198">
        <v>733</v>
      </c>
      <c r="BO63" s="198">
        <v>729</v>
      </c>
      <c r="BP63" s="198">
        <v>907</v>
      </c>
      <c r="BQ63" s="198">
        <f ca="1">SUM(SUMIFS(Operations, Dates, BQ$6, Hospitals,{"Y146H","Y104H"}))</f>
        <v>975</v>
      </c>
    </row>
    <row r="64" spans="1:69" ht="15" hidden="1" customHeight="1" outlineLevel="2" x14ac:dyDescent="0.2">
      <c r="A64" s="179" t="s">
        <v>199</v>
      </c>
      <c r="B64" s="195"/>
      <c r="C64" s="185" t="s">
        <v>4</v>
      </c>
      <c r="D64" s="197">
        <v>100</v>
      </c>
      <c r="E64" s="198">
        <v>103</v>
      </c>
      <c r="F64" s="198">
        <v>126</v>
      </c>
      <c r="G64" s="198">
        <v>112</v>
      </c>
      <c r="H64" s="199">
        <v>120</v>
      </c>
      <c r="I64" s="198">
        <v>134</v>
      </c>
      <c r="J64" s="198">
        <v>109</v>
      </c>
      <c r="K64" s="198">
        <v>113</v>
      </c>
      <c r="L64" s="198">
        <v>135</v>
      </c>
      <c r="M64" s="198">
        <v>131</v>
      </c>
      <c r="N64" s="198">
        <v>141</v>
      </c>
      <c r="O64" s="198">
        <v>110</v>
      </c>
      <c r="P64" s="198">
        <v>124</v>
      </c>
      <c r="Q64" s="198">
        <v>163</v>
      </c>
      <c r="R64" s="198">
        <v>129</v>
      </c>
      <c r="S64" s="198">
        <v>127</v>
      </c>
      <c r="T64" s="199">
        <v>108</v>
      </c>
      <c r="U64" s="214">
        <v>105</v>
      </c>
      <c r="V64" s="209">
        <v>108</v>
      </c>
      <c r="W64" s="198">
        <v>117</v>
      </c>
      <c r="X64" s="198">
        <v>105</v>
      </c>
      <c r="Y64" s="198">
        <v>92</v>
      </c>
      <c r="Z64" s="198">
        <v>102</v>
      </c>
      <c r="AA64" s="198">
        <v>95</v>
      </c>
      <c r="AB64" s="198">
        <v>89</v>
      </c>
      <c r="AC64" s="198">
        <v>96</v>
      </c>
      <c r="AD64" s="198">
        <v>88</v>
      </c>
      <c r="AE64" s="198">
        <v>115</v>
      </c>
      <c r="AF64" s="198">
        <v>100</v>
      </c>
      <c r="AG64" s="198">
        <v>104</v>
      </c>
      <c r="AH64" s="198">
        <v>107</v>
      </c>
      <c r="AI64" s="198">
        <v>83</v>
      </c>
      <c r="AJ64" s="198">
        <v>147</v>
      </c>
      <c r="AK64" s="198">
        <v>142</v>
      </c>
      <c r="AL64" s="198">
        <v>128</v>
      </c>
      <c r="AM64" s="198">
        <v>116</v>
      </c>
      <c r="AN64" s="198">
        <v>111</v>
      </c>
      <c r="AO64" s="198">
        <v>87</v>
      </c>
      <c r="AP64" s="198">
        <v>105</v>
      </c>
      <c r="AQ64" s="198">
        <v>113</v>
      </c>
      <c r="AR64" s="198">
        <v>89</v>
      </c>
      <c r="AS64" s="198">
        <v>121</v>
      </c>
      <c r="AT64" s="198">
        <v>95</v>
      </c>
      <c r="AU64" s="198">
        <v>89</v>
      </c>
      <c r="AV64" s="198">
        <v>96</v>
      </c>
      <c r="AW64" s="198">
        <v>84</v>
      </c>
      <c r="AX64" s="198">
        <v>104</v>
      </c>
      <c r="AY64" s="198">
        <v>89</v>
      </c>
      <c r="AZ64" s="198">
        <v>100</v>
      </c>
      <c r="BA64" s="198">
        <v>82</v>
      </c>
      <c r="BB64" s="198">
        <v>95</v>
      </c>
      <c r="BC64" s="198">
        <v>97</v>
      </c>
      <c r="BD64" s="198">
        <v>102</v>
      </c>
      <c r="BE64" s="198">
        <v>119</v>
      </c>
      <c r="BF64" s="198">
        <v>94</v>
      </c>
      <c r="BG64" s="198">
        <v>93</v>
      </c>
      <c r="BH64" s="198">
        <v>90</v>
      </c>
      <c r="BI64" s="198">
        <v>97</v>
      </c>
      <c r="BJ64" s="198">
        <v>98</v>
      </c>
      <c r="BK64" s="198">
        <v>8</v>
      </c>
      <c r="BL64" s="198">
        <v>17</v>
      </c>
      <c r="BM64" s="198">
        <v>40</v>
      </c>
      <c r="BN64" s="198">
        <v>41</v>
      </c>
      <c r="BO64" s="198">
        <v>42</v>
      </c>
      <c r="BP64" s="198">
        <v>47</v>
      </c>
      <c r="BQ64" s="198">
        <f ca="1">SUM(SUMIFS(Cancelled, Dates, BQ$6, Hospitals,{"Y146H","Y104H"}))</f>
        <v>82</v>
      </c>
    </row>
    <row r="65" spans="1:69" ht="15" hidden="1" customHeight="1" outlineLevel="2" x14ac:dyDescent="0.2">
      <c r="A65" s="179" t="s">
        <v>200</v>
      </c>
      <c r="B65" s="195"/>
      <c r="C65" s="187" t="s">
        <v>5</v>
      </c>
      <c r="D65" s="197">
        <v>54</v>
      </c>
      <c r="E65" s="198">
        <v>55</v>
      </c>
      <c r="F65" s="198">
        <v>55</v>
      </c>
      <c r="G65" s="198">
        <v>56</v>
      </c>
      <c r="H65" s="199">
        <v>52</v>
      </c>
      <c r="I65" s="198">
        <v>72</v>
      </c>
      <c r="J65" s="198">
        <v>57</v>
      </c>
      <c r="K65" s="198">
        <v>60</v>
      </c>
      <c r="L65" s="198">
        <v>55</v>
      </c>
      <c r="M65" s="198">
        <v>54</v>
      </c>
      <c r="N65" s="198">
        <v>48</v>
      </c>
      <c r="O65" s="198">
        <v>44</v>
      </c>
      <c r="P65" s="198">
        <v>50</v>
      </c>
      <c r="Q65" s="198">
        <v>75</v>
      </c>
      <c r="R65" s="198">
        <v>42</v>
      </c>
      <c r="S65" s="198">
        <v>46</v>
      </c>
      <c r="T65" s="199">
        <v>43</v>
      </c>
      <c r="U65" s="214">
        <v>57</v>
      </c>
      <c r="V65" s="209">
        <v>59</v>
      </c>
      <c r="W65" s="198">
        <v>52</v>
      </c>
      <c r="X65" s="198">
        <v>51</v>
      </c>
      <c r="Y65" s="198">
        <v>47</v>
      </c>
      <c r="Z65" s="198">
        <v>40</v>
      </c>
      <c r="AA65" s="198">
        <v>47</v>
      </c>
      <c r="AB65" s="198">
        <v>33</v>
      </c>
      <c r="AC65" s="198">
        <v>39</v>
      </c>
      <c r="AD65" s="198">
        <v>38</v>
      </c>
      <c r="AE65" s="198">
        <v>43</v>
      </c>
      <c r="AF65" s="198">
        <v>61</v>
      </c>
      <c r="AG65" s="198">
        <v>25</v>
      </c>
      <c r="AH65" s="198">
        <v>44</v>
      </c>
      <c r="AI65" s="198">
        <v>31</v>
      </c>
      <c r="AJ65" s="198">
        <v>49</v>
      </c>
      <c r="AK65" s="198">
        <v>51</v>
      </c>
      <c r="AL65" s="198">
        <v>45</v>
      </c>
      <c r="AM65" s="198">
        <v>39</v>
      </c>
      <c r="AN65" s="198">
        <v>32</v>
      </c>
      <c r="AO65" s="198">
        <v>30</v>
      </c>
      <c r="AP65" s="198">
        <v>41</v>
      </c>
      <c r="AQ65" s="198">
        <v>45</v>
      </c>
      <c r="AR65" s="198">
        <v>32</v>
      </c>
      <c r="AS65" s="198">
        <v>53</v>
      </c>
      <c r="AT65" s="198">
        <v>43</v>
      </c>
      <c r="AU65" s="198">
        <v>34</v>
      </c>
      <c r="AV65" s="198">
        <v>40</v>
      </c>
      <c r="AW65" s="198">
        <v>32</v>
      </c>
      <c r="AX65" s="198">
        <v>31</v>
      </c>
      <c r="AY65" s="198">
        <v>33</v>
      </c>
      <c r="AZ65" s="198">
        <v>42</v>
      </c>
      <c r="BA65" s="198">
        <v>36</v>
      </c>
      <c r="BB65" s="198">
        <v>39</v>
      </c>
      <c r="BC65" s="198">
        <v>31</v>
      </c>
      <c r="BD65" s="198">
        <v>38</v>
      </c>
      <c r="BE65" s="198">
        <v>48</v>
      </c>
      <c r="BF65" s="198">
        <v>25</v>
      </c>
      <c r="BG65" s="198">
        <v>42</v>
      </c>
      <c r="BH65" s="198">
        <v>40</v>
      </c>
      <c r="BI65" s="198">
        <v>43</v>
      </c>
      <c r="BJ65" s="198">
        <v>33</v>
      </c>
      <c r="BK65" s="198">
        <v>5</v>
      </c>
      <c r="BL65" s="198">
        <v>10</v>
      </c>
      <c r="BM65" s="198">
        <v>23</v>
      </c>
      <c r="BN65" s="198">
        <v>22</v>
      </c>
      <c r="BO65" s="198">
        <v>26</v>
      </c>
      <c r="BP65" s="198">
        <v>32</v>
      </c>
      <c r="BQ65" s="198">
        <f ca="1">SUM(SUMIFS(Clinical, Dates, BQ$6, Hospitals, {"Y146H","Y104H"}))</f>
        <v>44</v>
      </c>
    </row>
    <row r="66" spans="1:69" ht="15" hidden="1" customHeight="1" outlineLevel="2" x14ac:dyDescent="0.2">
      <c r="A66" s="179" t="s">
        <v>201</v>
      </c>
      <c r="B66" s="195"/>
      <c r="C66" s="187" t="s">
        <v>6</v>
      </c>
      <c r="D66" s="197">
        <v>10</v>
      </c>
      <c r="E66" s="198">
        <v>10</v>
      </c>
      <c r="F66" s="198">
        <v>25</v>
      </c>
      <c r="G66" s="198">
        <v>6</v>
      </c>
      <c r="H66" s="199">
        <v>17</v>
      </c>
      <c r="I66" s="198">
        <v>14</v>
      </c>
      <c r="J66" s="198">
        <v>12</v>
      </c>
      <c r="K66" s="198">
        <v>14</v>
      </c>
      <c r="L66" s="198">
        <v>27</v>
      </c>
      <c r="M66" s="198">
        <v>27</v>
      </c>
      <c r="N66" s="198">
        <v>45</v>
      </c>
      <c r="O66" s="198">
        <v>22</v>
      </c>
      <c r="P66" s="198">
        <v>23</v>
      </c>
      <c r="Q66" s="198">
        <v>41</v>
      </c>
      <c r="R66" s="198">
        <v>20</v>
      </c>
      <c r="S66" s="198">
        <v>23</v>
      </c>
      <c r="T66" s="199">
        <v>13</v>
      </c>
      <c r="U66" s="214">
        <v>15</v>
      </c>
      <c r="V66" s="209">
        <v>12</v>
      </c>
      <c r="W66" s="198">
        <v>25</v>
      </c>
      <c r="X66" s="198">
        <v>14</v>
      </c>
      <c r="Y66" s="198">
        <v>14</v>
      </c>
      <c r="Z66" s="198">
        <v>21</v>
      </c>
      <c r="AA66" s="198">
        <v>8</v>
      </c>
      <c r="AB66" s="198">
        <v>16</v>
      </c>
      <c r="AC66" s="198">
        <v>10</v>
      </c>
      <c r="AD66" s="198">
        <v>15</v>
      </c>
      <c r="AE66" s="198">
        <v>21</v>
      </c>
      <c r="AF66" s="198">
        <v>7</v>
      </c>
      <c r="AG66" s="198">
        <v>31</v>
      </c>
      <c r="AH66" s="198">
        <v>20</v>
      </c>
      <c r="AI66" s="198">
        <v>15</v>
      </c>
      <c r="AJ66" s="198">
        <v>40</v>
      </c>
      <c r="AK66" s="198">
        <v>30</v>
      </c>
      <c r="AL66" s="198">
        <v>25</v>
      </c>
      <c r="AM66" s="198">
        <v>28</v>
      </c>
      <c r="AN66" s="198">
        <v>29</v>
      </c>
      <c r="AO66" s="198">
        <v>13</v>
      </c>
      <c r="AP66" s="198">
        <v>22</v>
      </c>
      <c r="AQ66" s="198">
        <v>18</v>
      </c>
      <c r="AR66" s="198">
        <v>16</v>
      </c>
      <c r="AS66" s="198">
        <v>22</v>
      </c>
      <c r="AT66" s="198">
        <v>9</v>
      </c>
      <c r="AU66" s="198">
        <v>17</v>
      </c>
      <c r="AV66" s="198">
        <v>13</v>
      </c>
      <c r="AW66" s="198">
        <v>28</v>
      </c>
      <c r="AX66" s="198">
        <v>27</v>
      </c>
      <c r="AY66" s="198">
        <v>20</v>
      </c>
      <c r="AZ66" s="198">
        <v>19</v>
      </c>
      <c r="BA66" s="198">
        <v>17</v>
      </c>
      <c r="BB66" s="198">
        <v>14</v>
      </c>
      <c r="BC66" s="198">
        <v>28</v>
      </c>
      <c r="BD66" s="198">
        <v>28</v>
      </c>
      <c r="BE66" s="198">
        <v>33</v>
      </c>
      <c r="BF66" s="198">
        <v>36</v>
      </c>
      <c r="BG66" s="198">
        <v>17</v>
      </c>
      <c r="BH66" s="198">
        <v>21</v>
      </c>
      <c r="BI66" s="198">
        <v>30</v>
      </c>
      <c r="BJ66" s="198">
        <v>25</v>
      </c>
      <c r="BK66" s="198">
        <v>0</v>
      </c>
      <c r="BL66" s="198">
        <v>0</v>
      </c>
      <c r="BM66" s="198">
        <v>1</v>
      </c>
      <c r="BN66" s="198">
        <v>6</v>
      </c>
      <c r="BO66" s="198">
        <v>7</v>
      </c>
      <c r="BP66" s="198">
        <v>4</v>
      </c>
      <c r="BQ66" s="198">
        <f ca="1">SUM(SUMIFS(NonClinical, Dates, BQ$6, Hospitals, {"Y146H","Y104H"}))</f>
        <v>18</v>
      </c>
    </row>
    <row r="67" spans="1:69" ht="15" hidden="1" customHeight="1" outlineLevel="2" x14ac:dyDescent="0.2">
      <c r="A67" s="179" t="s">
        <v>202</v>
      </c>
      <c r="B67" s="195"/>
      <c r="C67" s="187" t="s">
        <v>7</v>
      </c>
      <c r="D67" s="197">
        <v>27</v>
      </c>
      <c r="E67" s="198">
        <v>31</v>
      </c>
      <c r="F67" s="198">
        <v>35</v>
      </c>
      <c r="G67" s="198">
        <v>41</v>
      </c>
      <c r="H67" s="199">
        <v>44</v>
      </c>
      <c r="I67" s="198">
        <v>35</v>
      </c>
      <c r="J67" s="198">
        <v>25</v>
      </c>
      <c r="K67" s="198">
        <v>32</v>
      </c>
      <c r="L67" s="198">
        <v>42</v>
      </c>
      <c r="M67" s="198">
        <v>45</v>
      </c>
      <c r="N67" s="198">
        <v>45</v>
      </c>
      <c r="O67" s="198">
        <v>37</v>
      </c>
      <c r="P67" s="198">
        <v>46</v>
      </c>
      <c r="Q67" s="198">
        <v>27</v>
      </c>
      <c r="R67" s="198">
        <v>56</v>
      </c>
      <c r="S67" s="198">
        <v>44</v>
      </c>
      <c r="T67" s="199">
        <v>42</v>
      </c>
      <c r="U67" s="214">
        <v>20</v>
      </c>
      <c r="V67" s="209">
        <v>27</v>
      </c>
      <c r="W67" s="198">
        <v>39</v>
      </c>
      <c r="X67" s="198">
        <v>37</v>
      </c>
      <c r="Y67" s="198">
        <v>29</v>
      </c>
      <c r="Z67" s="198">
        <v>32</v>
      </c>
      <c r="AA67" s="198">
        <v>31</v>
      </c>
      <c r="AB67" s="198">
        <v>31</v>
      </c>
      <c r="AC67" s="198">
        <v>46</v>
      </c>
      <c r="AD67" s="198">
        <v>32</v>
      </c>
      <c r="AE67" s="198">
        <v>44</v>
      </c>
      <c r="AF67" s="198">
        <v>26</v>
      </c>
      <c r="AG67" s="198">
        <v>44</v>
      </c>
      <c r="AH67" s="198">
        <v>33</v>
      </c>
      <c r="AI67" s="198">
        <v>33</v>
      </c>
      <c r="AJ67" s="198">
        <v>47</v>
      </c>
      <c r="AK67" s="198">
        <v>57</v>
      </c>
      <c r="AL67" s="198">
        <v>50</v>
      </c>
      <c r="AM67" s="198">
        <v>43</v>
      </c>
      <c r="AN67" s="198">
        <v>46</v>
      </c>
      <c r="AO67" s="198">
        <v>41</v>
      </c>
      <c r="AP67" s="198">
        <v>42</v>
      </c>
      <c r="AQ67" s="198">
        <v>44</v>
      </c>
      <c r="AR67" s="198">
        <v>39</v>
      </c>
      <c r="AS67" s="198">
        <v>41</v>
      </c>
      <c r="AT67" s="198">
        <v>37</v>
      </c>
      <c r="AU67" s="198">
        <v>34</v>
      </c>
      <c r="AV67" s="198">
        <v>40</v>
      </c>
      <c r="AW67" s="198">
        <v>22</v>
      </c>
      <c r="AX67" s="198">
        <v>41</v>
      </c>
      <c r="AY67" s="198">
        <v>31</v>
      </c>
      <c r="AZ67" s="198">
        <v>36</v>
      </c>
      <c r="BA67" s="198">
        <v>26</v>
      </c>
      <c r="BB67" s="198">
        <v>35</v>
      </c>
      <c r="BC67" s="198">
        <v>33</v>
      </c>
      <c r="BD67" s="198">
        <v>33</v>
      </c>
      <c r="BE67" s="198">
        <v>31</v>
      </c>
      <c r="BF67" s="198">
        <v>26</v>
      </c>
      <c r="BG67" s="198">
        <v>31</v>
      </c>
      <c r="BH67" s="198">
        <v>28</v>
      </c>
      <c r="BI67" s="198">
        <v>19</v>
      </c>
      <c r="BJ67" s="198">
        <v>29</v>
      </c>
      <c r="BK67" s="198">
        <v>3</v>
      </c>
      <c r="BL67" s="198">
        <v>6</v>
      </c>
      <c r="BM67" s="198">
        <v>15</v>
      </c>
      <c r="BN67" s="198">
        <v>11</v>
      </c>
      <c r="BO67" s="198">
        <v>8</v>
      </c>
      <c r="BP67" s="198">
        <v>9</v>
      </c>
      <c r="BQ67" s="198">
        <f ca="1">SUM(SUMIFS(Patient, Dates, BQ$6, Hospitals,{"Y146H","Y104H"}))</f>
        <v>15</v>
      </c>
    </row>
    <row r="68" spans="1:69" ht="15" hidden="1" customHeight="1" outlineLevel="2" x14ac:dyDescent="0.2">
      <c r="A68" s="179" t="s">
        <v>203</v>
      </c>
      <c r="B68" s="195"/>
      <c r="C68" s="187" t="s">
        <v>8</v>
      </c>
      <c r="D68" s="197">
        <v>9</v>
      </c>
      <c r="E68" s="198">
        <v>7</v>
      </c>
      <c r="F68" s="198">
        <v>11</v>
      </c>
      <c r="G68" s="198">
        <v>9</v>
      </c>
      <c r="H68" s="199">
        <v>7</v>
      </c>
      <c r="I68" s="198">
        <v>13</v>
      </c>
      <c r="J68" s="198">
        <v>15</v>
      </c>
      <c r="K68" s="198">
        <v>7</v>
      </c>
      <c r="L68" s="198">
        <v>11</v>
      </c>
      <c r="M68" s="198">
        <v>5</v>
      </c>
      <c r="N68" s="198">
        <v>3</v>
      </c>
      <c r="O68" s="198">
        <v>7</v>
      </c>
      <c r="P68" s="198">
        <v>5</v>
      </c>
      <c r="Q68" s="198">
        <v>20</v>
      </c>
      <c r="R68" s="198">
        <v>11</v>
      </c>
      <c r="S68" s="198">
        <v>14</v>
      </c>
      <c r="T68" s="199">
        <v>10</v>
      </c>
      <c r="U68" s="214">
        <v>13</v>
      </c>
      <c r="V68" s="209">
        <v>10</v>
      </c>
      <c r="W68" s="198">
        <v>1</v>
      </c>
      <c r="X68" s="198">
        <v>3</v>
      </c>
      <c r="Y68" s="198">
        <v>2</v>
      </c>
      <c r="Z68" s="198">
        <v>9</v>
      </c>
      <c r="AA68" s="198">
        <v>9</v>
      </c>
      <c r="AB68" s="198">
        <v>9</v>
      </c>
      <c r="AC68" s="198">
        <v>1</v>
      </c>
      <c r="AD68" s="198">
        <v>3</v>
      </c>
      <c r="AE68" s="198">
        <v>7</v>
      </c>
      <c r="AF68" s="198">
        <v>6</v>
      </c>
      <c r="AG68" s="198">
        <v>4</v>
      </c>
      <c r="AH68" s="198">
        <v>10</v>
      </c>
      <c r="AI68" s="198">
        <v>4</v>
      </c>
      <c r="AJ68" s="198">
        <v>11</v>
      </c>
      <c r="AK68" s="198">
        <v>4</v>
      </c>
      <c r="AL68" s="198">
        <v>8</v>
      </c>
      <c r="AM68" s="198">
        <v>6</v>
      </c>
      <c r="AN68" s="198">
        <v>4</v>
      </c>
      <c r="AO68" s="198">
        <v>3</v>
      </c>
      <c r="AP68" s="198">
        <v>0</v>
      </c>
      <c r="AQ68" s="198">
        <v>6</v>
      </c>
      <c r="AR68" s="198">
        <v>2</v>
      </c>
      <c r="AS68" s="198">
        <v>5</v>
      </c>
      <c r="AT68" s="198">
        <v>6</v>
      </c>
      <c r="AU68" s="198">
        <v>4</v>
      </c>
      <c r="AV68" s="198">
        <v>3</v>
      </c>
      <c r="AW68" s="198">
        <v>2</v>
      </c>
      <c r="AX68" s="198">
        <v>5</v>
      </c>
      <c r="AY68" s="198">
        <v>5</v>
      </c>
      <c r="AZ68" s="198">
        <v>3</v>
      </c>
      <c r="BA68" s="198">
        <v>3</v>
      </c>
      <c r="BB68" s="198">
        <v>7</v>
      </c>
      <c r="BC68" s="198">
        <v>5</v>
      </c>
      <c r="BD68" s="198">
        <v>3</v>
      </c>
      <c r="BE68" s="198">
        <v>7</v>
      </c>
      <c r="BF68" s="198">
        <v>7</v>
      </c>
      <c r="BG68" s="198">
        <v>3</v>
      </c>
      <c r="BH68" s="198">
        <v>1</v>
      </c>
      <c r="BI68" s="198">
        <v>5</v>
      </c>
      <c r="BJ68" s="198">
        <v>11</v>
      </c>
      <c r="BK68" s="198">
        <v>0</v>
      </c>
      <c r="BL68" s="198">
        <v>1</v>
      </c>
      <c r="BM68" s="198">
        <v>1</v>
      </c>
      <c r="BN68" s="198">
        <v>2</v>
      </c>
      <c r="BO68" s="198">
        <v>1</v>
      </c>
      <c r="BP68" s="198">
        <v>2</v>
      </c>
      <c r="BQ68" s="198">
        <f ca="1">SUM(SUMIFS(Other, Dates, BQ$6, Hospitals, {"Y146H","Y104H"}))</f>
        <v>5</v>
      </c>
    </row>
    <row r="69" spans="1:69" ht="15" hidden="1" customHeight="1" outlineLevel="1" collapsed="1" x14ac:dyDescent="0.2">
      <c r="A69" s="179" t="s">
        <v>161</v>
      </c>
      <c r="B69" s="195" t="s">
        <v>20</v>
      </c>
      <c r="C69" s="196" t="s">
        <v>21</v>
      </c>
      <c r="D69" s="215"/>
      <c r="E69" s="216"/>
      <c r="F69" s="216"/>
      <c r="G69" s="216"/>
      <c r="H69" s="216"/>
      <c r="I69" s="216"/>
      <c r="J69" s="216"/>
      <c r="K69" s="216"/>
      <c r="L69" s="216"/>
      <c r="M69" s="216"/>
      <c r="N69" s="216"/>
      <c r="O69" s="216"/>
      <c r="P69" s="216"/>
      <c r="Q69" s="216"/>
      <c r="R69" s="216"/>
      <c r="S69" s="216"/>
      <c r="T69" s="216"/>
      <c r="U69" s="216"/>
      <c r="V69" s="216"/>
      <c r="W69" s="216"/>
      <c r="X69" s="216"/>
      <c r="Y69" s="216"/>
      <c r="Z69" s="216"/>
      <c r="AA69" s="216"/>
      <c r="AB69" s="216"/>
      <c r="AC69" s="216"/>
      <c r="AD69" s="216"/>
      <c r="AE69" s="216"/>
      <c r="AF69" s="216"/>
      <c r="AG69" s="216"/>
      <c r="AH69" s="216"/>
      <c r="AI69" s="216"/>
      <c r="AJ69" s="216"/>
      <c r="AK69" s="216"/>
      <c r="AL69" s="216"/>
      <c r="AM69" s="216"/>
      <c r="AN69" s="216"/>
      <c r="AO69" s="216"/>
      <c r="AP69" s="216"/>
      <c r="AQ69" s="216"/>
      <c r="AR69" s="216"/>
      <c r="AS69" s="216"/>
      <c r="AT69" s="216"/>
      <c r="AU69" s="216"/>
      <c r="AV69" s="216"/>
      <c r="AW69" s="216"/>
      <c r="AX69" s="216"/>
      <c r="AY69" s="216"/>
      <c r="AZ69" s="216"/>
      <c r="BA69" s="216"/>
      <c r="BB69" s="216"/>
      <c r="BC69" s="216"/>
      <c r="BD69" s="216"/>
      <c r="BE69" s="216"/>
      <c r="BF69" s="216"/>
      <c r="BG69" s="216"/>
      <c r="BH69" s="216"/>
      <c r="BI69" s="216"/>
      <c r="BJ69" s="216"/>
      <c r="BK69" s="216"/>
      <c r="BL69" s="216"/>
      <c r="BM69" s="216"/>
      <c r="BN69" s="216"/>
      <c r="BO69" s="216"/>
      <c r="BP69" s="216"/>
      <c r="BQ69" s="216"/>
    </row>
    <row r="70" spans="1:69" ht="15" hidden="1" customHeight="1" outlineLevel="2" x14ac:dyDescent="0.2">
      <c r="A70" s="179" t="s">
        <v>204</v>
      </c>
      <c r="B70" s="195"/>
      <c r="C70" s="181" t="s">
        <v>3</v>
      </c>
      <c r="D70" s="217">
        <v>121</v>
      </c>
      <c r="E70" s="218">
        <v>135</v>
      </c>
      <c r="F70" s="218">
        <v>165</v>
      </c>
      <c r="G70" s="219">
        <v>169</v>
      </c>
      <c r="H70" s="212">
        <v>136</v>
      </c>
      <c r="I70" s="218">
        <v>172</v>
      </c>
      <c r="J70" s="218">
        <v>131</v>
      </c>
      <c r="K70" s="198">
        <v>125</v>
      </c>
      <c r="L70" s="198">
        <v>125</v>
      </c>
      <c r="M70" s="198">
        <v>176</v>
      </c>
      <c r="N70" s="198">
        <v>163</v>
      </c>
      <c r="O70" s="198">
        <v>114</v>
      </c>
      <c r="P70" s="198">
        <v>193</v>
      </c>
      <c r="Q70" s="198">
        <v>210</v>
      </c>
      <c r="R70" s="198">
        <v>117</v>
      </c>
      <c r="S70" s="198">
        <v>156</v>
      </c>
      <c r="T70" s="198">
        <v>170</v>
      </c>
      <c r="U70" s="198">
        <v>147</v>
      </c>
      <c r="V70" s="198">
        <v>152</v>
      </c>
      <c r="W70" s="198">
        <v>129</v>
      </c>
      <c r="X70" s="198">
        <v>178</v>
      </c>
      <c r="Y70" s="198">
        <v>162</v>
      </c>
      <c r="Z70" s="198">
        <v>172</v>
      </c>
      <c r="AA70" s="198">
        <v>147</v>
      </c>
      <c r="AB70" s="198">
        <v>147</v>
      </c>
      <c r="AC70" s="198">
        <v>130</v>
      </c>
      <c r="AD70" s="198">
        <v>108</v>
      </c>
      <c r="AE70" s="198">
        <v>131</v>
      </c>
      <c r="AF70" s="198">
        <v>110</v>
      </c>
      <c r="AG70" s="198">
        <v>55</v>
      </c>
      <c r="AH70" s="198">
        <v>90</v>
      </c>
      <c r="AI70" s="198">
        <v>73</v>
      </c>
      <c r="AJ70" s="198">
        <v>167</v>
      </c>
      <c r="AK70" s="198">
        <v>128</v>
      </c>
      <c r="AL70" s="198">
        <v>132</v>
      </c>
      <c r="AM70" s="198">
        <v>142</v>
      </c>
      <c r="AN70" s="198">
        <v>188</v>
      </c>
      <c r="AO70" s="198">
        <v>151</v>
      </c>
      <c r="AP70" s="198">
        <v>110</v>
      </c>
      <c r="AQ70" s="198">
        <v>125</v>
      </c>
      <c r="AR70" s="198">
        <v>135</v>
      </c>
      <c r="AS70" s="198">
        <v>160</v>
      </c>
      <c r="AT70" s="198">
        <v>149</v>
      </c>
      <c r="AU70" s="198">
        <v>92</v>
      </c>
      <c r="AV70" s="198">
        <v>103</v>
      </c>
      <c r="AW70" s="198">
        <v>128</v>
      </c>
      <c r="AX70" s="198">
        <v>98</v>
      </c>
      <c r="AY70" s="198">
        <v>121</v>
      </c>
      <c r="AZ70" s="198">
        <v>131</v>
      </c>
      <c r="BA70" s="198">
        <v>118</v>
      </c>
      <c r="BB70" s="198">
        <v>103</v>
      </c>
      <c r="BC70" s="198">
        <v>142</v>
      </c>
      <c r="BD70" s="198">
        <v>119</v>
      </c>
      <c r="BE70" s="198">
        <v>117</v>
      </c>
      <c r="BF70" s="198">
        <v>169</v>
      </c>
      <c r="BG70" s="198">
        <v>85</v>
      </c>
      <c r="BH70" s="198">
        <v>153</v>
      </c>
      <c r="BI70" s="198">
        <v>147</v>
      </c>
      <c r="BJ70" s="198">
        <v>61</v>
      </c>
      <c r="BK70" s="198">
        <v>0</v>
      </c>
      <c r="BL70" s="198">
        <v>0</v>
      </c>
      <c r="BM70" s="198">
        <v>0</v>
      </c>
      <c r="BN70" s="198">
        <v>0</v>
      </c>
      <c r="BO70" s="198">
        <v>50</v>
      </c>
      <c r="BP70" s="198">
        <v>100</v>
      </c>
      <c r="BQ70" s="198">
        <f ca="1">SUMIFS(Operations, Dates, BQ$6, Hospitals, $B69)</f>
        <v>75</v>
      </c>
    </row>
    <row r="71" spans="1:69" ht="15" hidden="1" customHeight="1" outlineLevel="2" x14ac:dyDescent="0.2">
      <c r="A71" s="179" t="s">
        <v>205</v>
      </c>
      <c r="B71" s="195"/>
      <c r="C71" s="185" t="s">
        <v>4</v>
      </c>
      <c r="D71" s="197">
        <v>13</v>
      </c>
      <c r="E71" s="198">
        <v>10</v>
      </c>
      <c r="F71" s="198">
        <v>25</v>
      </c>
      <c r="G71" s="209">
        <v>24</v>
      </c>
      <c r="H71" s="216">
        <v>22</v>
      </c>
      <c r="I71" s="198">
        <v>19</v>
      </c>
      <c r="J71" s="198">
        <v>6</v>
      </c>
      <c r="K71" s="198">
        <v>8</v>
      </c>
      <c r="L71" s="198">
        <v>29</v>
      </c>
      <c r="M71" s="198">
        <v>9</v>
      </c>
      <c r="N71" s="198">
        <v>19</v>
      </c>
      <c r="O71" s="198">
        <v>17</v>
      </c>
      <c r="P71" s="198">
        <v>30</v>
      </c>
      <c r="Q71" s="198">
        <v>18</v>
      </c>
      <c r="R71" s="198">
        <v>14</v>
      </c>
      <c r="S71" s="198">
        <v>18</v>
      </c>
      <c r="T71" s="198">
        <v>18</v>
      </c>
      <c r="U71" s="198">
        <v>14</v>
      </c>
      <c r="V71" s="198">
        <v>11</v>
      </c>
      <c r="W71" s="198">
        <v>7</v>
      </c>
      <c r="X71" s="198">
        <v>18</v>
      </c>
      <c r="Y71" s="198">
        <v>15</v>
      </c>
      <c r="Z71" s="198">
        <v>24</v>
      </c>
      <c r="AA71" s="198">
        <v>14</v>
      </c>
      <c r="AB71" s="198">
        <v>19</v>
      </c>
      <c r="AC71" s="198">
        <v>9</v>
      </c>
      <c r="AD71" s="198">
        <v>10</v>
      </c>
      <c r="AE71" s="198">
        <v>10</v>
      </c>
      <c r="AF71" s="198">
        <v>22</v>
      </c>
      <c r="AG71" s="198">
        <v>2</v>
      </c>
      <c r="AH71" s="198">
        <v>15</v>
      </c>
      <c r="AI71" s="198">
        <v>10</v>
      </c>
      <c r="AJ71" s="198">
        <v>21</v>
      </c>
      <c r="AK71" s="198">
        <v>18</v>
      </c>
      <c r="AL71" s="198">
        <v>12</v>
      </c>
      <c r="AM71" s="198">
        <v>20</v>
      </c>
      <c r="AN71" s="198">
        <v>14</v>
      </c>
      <c r="AO71" s="198">
        <v>17</v>
      </c>
      <c r="AP71" s="198">
        <v>5</v>
      </c>
      <c r="AQ71" s="198">
        <v>18</v>
      </c>
      <c r="AR71" s="198">
        <v>28</v>
      </c>
      <c r="AS71" s="198">
        <v>16</v>
      </c>
      <c r="AT71" s="198">
        <v>13</v>
      </c>
      <c r="AU71" s="198">
        <v>9</v>
      </c>
      <c r="AV71" s="198">
        <v>12</v>
      </c>
      <c r="AW71" s="198">
        <v>12</v>
      </c>
      <c r="AX71" s="198">
        <v>5</v>
      </c>
      <c r="AY71" s="198">
        <v>10</v>
      </c>
      <c r="AZ71" s="198">
        <v>12</v>
      </c>
      <c r="BA71" s="198">
        <v>7</v>
      </c>
      <c r="BB71" s="198">
        <v>9</v>
      </c>
      <c r="BC71" s="198">
        <v>14</v>
      </c>
      <c r="BD71" s="198">
        <v>12</v>
      </c>
      <c r="BE71" s="198">
        <v>12</v>
      </c>
      <c r="BF71" s="198">
        <v>15</v>
      </c>
      <c r="BG71" s="198">
        <v>4</v>
      </c>
      <c r="BH71" s="198">
        <v>9</v>
      </c>
      <c r="BI71" s="198">
        <v>14</v>
      </c>
      <c r="BJ71" s="198">
        <v>9</v>
      </c>
      <c r="BK71" s="198">
        <v>0</v>
      </c>
      <c r="BL71" s="198">
        <v>0</v>
      </c>
      <c r="BM71" s="198">
        <v>0</v>
      </c>
      <c r="BN71" s="198">
        <v>0</v>
      </c>
      <c r="BO71" s="198">
        <v>6</v>
      </c>
      <c r="BP71" s="198">
        <v>9</v>
      </c>
      <c r="BQ71" s="198">
        <f ca="1">SUMIFS(Cancelled, Dates, BQ$6, Hospitals, $B69)</f>
        <v>5</v>
      </c>
    </row>
    <row r="72" spans="1:69" ht="15" hidden="1" customHeight="1" outlineLevel="2" x14ac:dyDescent="0.2">
      <c r="A72" s="179" t="s">
        <v>206</v>
      </c>
      <c r="B72" s="195"/>
      <c r="C72" s="187" t="s">
        <v>5</v>
      </c>
      <c r="D72" s="197">
        <v>2</v>
      </c>
      <c r="E72" s="198">
        <v>5</v>
      </c>
      <c r="F72" s="198">
        <v>9</v>
      </c>
      <c r="G72" s="209">
        <v>14</v>
      </c>
      <c r="H72" s="216">
        <v>7</v>
      </c>
      <c r="I72" s="198">
        <v>11</v>
      </c>
      <c r="J72" s="198">
        <v>5</v>
      </c>
      <c r="K72" s="198">
        <v>3</v>
      </c>
      <c r="L72" s="198">
        <v>4</v>
      </c>
      <c r="M72" s="198">
        <v>3</v>
      </c>
      <c r="N72" s="198">
        <v>9</v>
      </c>
      <c r="O72" s="198">
        <v>10</v>
      </c>
      <c r="P72" s="198">
        <v>11</v>
      </c>
      <c r="Q72" s="198">
        <v>7</v>
      </c>
      <c r="R72" s="198">
        <v>6</v>
      </c>
      <c r="S72" s="198">
        <v>6</v>
      </c>
      <c r="T72" s="198">
        <v>5</v>
      </c>
      <c r="U72" s="198">
        <v>7</v>
      </c>
      <c r="V72" s="198">
        <v>6</v>
      </c>
      <c r="W72" s="198">
        <v>1</v>
      </c>
      <c r="X72" s="198">
        <v>5</v>
      </c>
      <c r="Y72" s="198">
        <v>10</v>
      </c>
      <c r="Z72" s="198">
        <v>9</v>
      </c>
      <c r="AA72" s="198">
        <v>4</v>
      </c>
      <c r="AB72" s="198">
        <v>14</v>
      </c>
      <c r="AC72" s="198">
        <v>3</v>
      </c>
      <c r="AD72" s="198">
        <v>6</v>
      </c>
      <c r="AE72" s="198">
        <v>4</v>
      </c>
      <c r="AF72" s="198">
        <v>1</v>
      </c>
      <c r="AG72" s="198">
        <v>1</v>
      </c>
      <c r="AH72" s="198">
        <v>9</v>
      </c>
      <c r="AI72" s="198">
        <v>5</v>
      </c>
      <c r="AJ72" s="198">
        <v>13</v>
      </c>
      <c r="AK72" s="198">
        <v>11</v>
      </c>
      <c r="AL72" s="198">
        <v>4</v>
      </c>
      <c r="AM72" s="198">
        <v>9</v>
      </c>
      <c r="AN72" s="198">
        <v>9</v>
      </c>
      <c r="AO72" s="198">
        <v>9</v>
      </c>
      <c r="AP72" s="198">
        <v>1</v>
      </c>
      <c r="AQ72" s="198">
        <v>6</v>
      </c>
      <c r="AR72" s="198">
        <v>16</v>
      </c>
      <c r="AS72" s="198">
        <v>9</v>
      </c>
      <c r="AT72" s="198">
        <v>5</v>
      </c>
      <c r="AU72" s="198">
        <v>7</v>
      </c>
      <c r="AV72" s="198">
        <v>6</v>
      </c>
      <c r="AW72" s="198">
        <v>7</v>
      </c>
      <c r="AX72" s="198">
        <v>3</v>
      </c>
      <c r="AY72" s="198">
        <v>6</v>
      </c>
      <c r="AZ72" s="198">
        <v>6</v>
      </c>
      <c r="BA72" s="198">
        <v>4</v>
      </c>
      <c r="BB72" s="198">
        <v>5</v>
      </c>
      <c r="BC72" s="198">
        <v>6</v>
      </c>
      <c r="BD72" s="198">
        <v>6</v>
      </c>
      <c r="BE72" s="198">
        <v>6</v>
      </c>
      <c r="BF72" s="198">
        <v>8</v>
      </c>
      <c r="BG72" s="198">
        <v>3</v>
      </c>
      <c r="BH72" s="198">
        <v>7</v>
      </c>
      <c r="BI72" s="198">
        <v>8</v>
      </c>
      <c r="BJ72" s="198">
        <v>4</v>
      </c>
      <c r="BK72" s="198">
        <v>0</v>
      </c>
      <c r="BL72" s="198">
        <v>0</v>
      </c>
      <c r="BM72" s="198">
        <v>0</v>
      </c>
      <c r="BN72" s="198">
        <v>0</v>
      </c>
      <c r="BO72" s="198">
        <v>3</v>
      </c>
      <c r="BP72" s="198">
        <v>5</v>
      </c>
      <c r="BQ72" s="198">
        <f ca="1">SUMIFS(Clinical, Dates, BQ$6, Hospitals, $B69)</f>
        <v>2</v>
      </c>
    </row>
    <row r="73" spans="1:69" ht="15" hidden="1" customHeight="1" outlineLevel="2" x14ac:dyDescent="0.2">
      <c r="A73" s="179" t="s">
        <v>207</v>
      </c>
      <c r="B73" s="195"/>
      <c r="C73" s="187" t="s">
        <v>6</v>
      </c>
      <c r="D73" s="197">
        <v>5</v>
      </c>
      <c r="E73" s="198">
        <v>0</v>
      </c>
      <c r="F73" s="198">
        <v>1</v>
      </c>
      <c r="G73" s="209">
        <v>0</v>
      </c>
      <c r="H73" s="216">
        <v>2</v>
      </c>
      <c r="I73" s="198">
        <v>0</v>
      </c>
      <c r="J73" s="198">
        <v>0</v>
      </c>
      <c r="K73" s="198">
        <v>0</v>
      </c>
      <c r="L73" s="198">
        <v>10</v>
      </c>
      <c r="M73" s="198">
        <v>0</v>
      </c>
      <c r="N73" s="198">
        <v>0</v>
      </c>
      <c r="O73" s="198">
        <v>0</v>
      </c>
      <c r="P73" s="198">
        <v>3</v>
      </c>
      <c r="Q73" s="198">
        <v>2</v>
      </c>
      <c r="R73" s="198">
        <v>0</v>
      </c>
      <c r="S73" s="198">
        <v>0</v>
      </c>
      <c r="T73" s="198">
        <v>3</v>
      </c>
      <c r="U73" s="198">
        <v>2</v>
      </c>
      <c r="V73" s="198">
        <v>0</v>
      </c>
      <c r="W73" s="198">
        <v>0</v>
      </c>
      <c r="X73" s="198">
        <v>2</v>
      </c>
      <c r="Y73" s="198">
        <v>0</v>
      </c>
      <c r="Z73" s="198">
        <v>9</v>
      </c>
      <c r="AA73" s="198">
        <v>1</v>
      </c>
      <c r="AB73" s="198">
        <v>0</v>
      </c>
      <c r="AC73" s="198">
        <v>0</v>
      </c>
      <c r="AD73" s="198">
        <v>1</v>
      </c>
      <c r="AE73" s="198">
        <v>0</v>
      </c>
      <c r="AF73" s="198">
        <v>14</v>
      </c>
      <c r="AG73" s="198">
        <v>0</v>
      </c>
      <c r="AH73" s="198">
        <v>1</v>
      </c>
      <c r="AI73" s="198">
        <v>4</v>
      </c>
      <c r="AJ73" s="198">
        <v>1</v>
      </c>
      <c r="AK73" s="198">
        <v>0</v>
      </c>
      <c r="AL73" s="198">
        <v>0</v>
      </c>
      <c r="AM73" s="198">
        <v>0</v>
      </c>
      <c r="AN73" s="198">
        <v>0</v>
      </c>
      <c r="AO73" s="198">
        <v>0</v>
      </c>
      <c r="AP73" s="198">
        <v>2</v>
      </c>
      <c r="AQ73" s="198">
        <v>1</v>
      </c>
      <c r="AR73" s="198">
        <v>0</v>
      </c>
      <c r="AS73" s="198">
        <v>0</v>
      </c>
      <c r="AT73" s="198">
        <v>1</v>
      </c>
      <c r="AU73" s="198">
        <v>0</v>
      </c>
      <c r="AV73" s="198">
        <v>1</v>
      </c>
      <c r="AW73" s="198">
        <v>0</v>
      </c>
      <c r="AX73" s="198">
        <v>0</v>
      </c>
      <c r="AY73" s="198">
        <v>0</v>
      </c>
      <c r="AZ73" s="198">
        <v>0</v>
      </c>
      <c r="BA73" s="198">
        <v>0</v>
      </c>
      <c r="BB73" s="198">
        <v>0</v>
      </c>
      <c r="BC73" s="198">
        <v>0</v>
      </c>
      <c r="BD73" s="198">
        <v>1</v>
      </c>
      <c r="BE73" s="198">
        <v>1</v>
      </c>
      <c r="BF73" s="198">
        <v>0</v>
      </c>
      <c r="BG73" s="198">
        <v>0</v>
      </c>
      <c r="BH73" s="198">
        <v>0</v>
      </c>
      <c r="BI73" s="198">
        <v>0</v>
      </c>
      <c r="BJ73" s="198">
        <v>3</v>
      </c>
      <c r="BK73" s="198">
        <v>0</v>
      </c>
      <c r="BL73" s="198">
        <v>0</v>
      </c>
      <c r="BM73" s="198">
        <v>0</v>
      </c>
      <c r="BN73" s="198">
        <v>0</v>
      </c>
      <c r="BO73" s="198">
        <v>0</v>
      </c>
      <c r="BP73" s="198">
        <v>0</v>
      </c>
      <c r="BQ73" s="198">
        <f ca="1">SUMIFS(NonClinical, Dates, BQ$6, Hospitals, $B69)</f>
        <v>0</v>
      </c>
    </row>
    <row r="74" spans="1:69" ht="15" hidden="1" customHeight="1" outlineLevel="2" x14ac:dyDescent="0.2">
      <c r="A74" s="179" t="s">
        <v>208</v>
      </c>
      <c r="B74" s="195"/>
      <c r="C74" s="187" t="s">
        <v>7</v>
      </c>
      <c r="D74" s="197">
        <v>6</v>
      </c>
      <c r="E74" s="198">
        <v>5</v>
      </c>
      <c r="F74" s="198">
        <v>14</v>
      </c>
      <c r="G74" s="209">
        <v>8</v>
      </c>
      <c r="H74" s="216">
        <v>13</v>
      </c>
      <c r="I74" s="198">
        <v>6</v>
      </c>
      <c r="J74" s="198">
        <v>0</v>
      </c>
      <c r="K74" s="198">
        <v>3</v>
      </c>
      <c r="L74" s="198">
        <v>12</v>
      </c>
      <c r="M74" s="198">
        <v>4</v>
      </c>
      <c r="N74" s="198">
        <v>8</v>
      </c>
      <c r="O74" s="198">
        <v>6</v>
      </c>
      <c r="P74" s="198">
        <v>13</v>
      </c>
      <c r="Q74" s="198">
        <v>7</v>
      </c>
      <c r="R74" s="198">
        <v>8</v>
      </c>
      <c r="S74" s="198">
        <v>8</v>
      </c>
      <c r="T74" s="198">
        <v>8</v>
      </c>
      <c r="U74" s="198">
        <v>5</v>
      </c>
      <c r="V74" s="198">
        <v>5</v>
      </c>
      <c r="W74" s="198">
        <v>5</v>
      </c>
      <c r="X74" s="198">
        <v>5</v>
      </c>
      <c r="Y74" s="198">
        <v>3</v>
      </c>
      <c r="Z74" s="198">
        <v>2</v>
      </c>
      <c r="AA74" s="198">
        <v>8</v>
      </c>
      <c r="AB74" s="198">
        <v>5</v>
      </c>
      <c r="AC74" s="198">
        <v>6</v>
      </c>
      <c r="AD74" s="198">
        <v>1</v>
      </c>
      <c r="AE74" s="198">
        <v>5</v>
      </c>
      <c r="AF74" s="198">
        <v>7</v>
      </c>
      <c r="AG74" s="198">
        <v>1</v>
      </c>
      <c r="AH74" s="198">
        <v>4</v>
      </c>
      <c r="AI74" s="198">
        <v>1</v>
      </c>
      <c r="AJ74" s="198">
        <v>6</v>
      </c>
      <c r="AK74" s="198">
        <v>5</v>
      </c>
      <c r="AL74" s="198">
        <v>7</v>
      </c>
      <c r="AM74" s="198">
        <v>10</v>
      </c>
      <c r="AN74" s="198">
        <v>4</v>
      </c>
      <c r="AO74" s="198">
        <v>6</v>
      </c>
      <c r="AP74" s="198">
        <v>2</v>
      </c>
      <c r="AQ74" s="198">
        <v>9</v>
      </c>
      <c r="AR74" s="198">
        <v>12</v>
      </c>
      <c r="AS74" s="198">
        <v>7</v>
      </c>
      <c r="AT74" s="198">
        <v>5</v>
      </c>
      <c r="AU74" s="198">
        <v>2</v>
      </c>
      <c r="AV74" s="198">
        <v>4</v>
      </c>
      <c r="AW74" s="198">
        <v>5</v>
      </c>
      <c r="AX74" s="198">
        <v>2</v>
      </c>
      <c r="AY74" s="198">
        <v>4</v>
      </c>
      <c r="AZ74" s="198">
        <v>5</v>
      </c>
      <c r="BA74" s="198">
        <v>3</v>
      </c>
      <c r="BB74" s="198">
        <v>4</v>
      </c>
      <c r="BC74" s="198">
        <v>8</v>
      </c>
      <c r="BD74" s="198">
        <v>5</v>
      </c>
      <c r="BE74" s="198">
        <v>5</v>
      </c>
      <c r="BF74" s="198">
        <v>6</v>
      </c>
      <c r="BG74" s="198">
        <v>1</v>
      </c>
      <c r="BH74" s="198">
        <v>2</v>
      </c>
      <c r="BI74" s="198">
        <v>6</v>
      </c>
      <c r="BJ74" s="198">
        <v>0</v>
      </c>
      <c r="BK74" s="198">
        <v>0</v>
      </c>
      <c r="BL74" s="198">
        <v>0</v>
      </c>
      <c r="BM74" s="198">
        <v>0</v>
      </c>
      <c r="BN74" s="198">
        <v>0</v>
      </c>
      <c r="BO74" s="198">
        <v>3</v>
      </c>
      <c r="BP74" s="198">
        <v>3</v>
      </c>
      <c r="BQ74" s="198">
        <f ca="1">SUMIFS(Patient, Dates, BQ$6, Hospitals, $B69)</f>
        <v>3</v>
      </c>
    </row>
    <row r="75" spans="1:69" ht="15" hidden="1" customHeight="1" outlineLevel="2" x14ac:dyDescent="0.2">
      <c r="A75" s="179" t="s">
        <v>209</v>
      </c>
      <c r="B75" s="195"/>
      <c r="C75" s="187" t="s">
        <v>8</v>
      </c>
      <c r="D75" s="197">
        <v>0</v>
      </c>
      <c r="E75" s="198">
        <v>0</v>
      </c>
      <c r="F75" s="216">
        <v>1</v>
      </c>
      <c r="G75" s="209">
        <v>2</v>
      </c>
      <c r="H75" s="216">
        <v>0</v>
      </c>
      <c r="I75" s="216">
        <v>2</v>
      </c>
      <c r="J75" s="216">
        <v>1</v>
      </c>
      <c r="K75" s="216">
        <v>2</v>
      </c>
      <c r="L75" s="216">
        <v>3</v>
      </c>
      <c r="M75" s="216">
        <v>2</v>
      </c>
      <c r="N75" s="216">
        <v>2</v>
      </c>
      <c r="O75" s="216">
        <v>1</v>
      </c>
      <c r="P75" s="198">
        <v>3</v>
      </c>
      <c r="Q75" s="198">
        <v>2</v>
      </c>
      <c r="R75" s="198">
        <v>0</v>
      </c>
      <c r="S75" s="198">
        <v>4</v>
      </c>
      <c r="T75" s="198">
        <v>2</v>
      </c>
      <c r="U75" s="198">
        <v>0</v>
      </c>
      <c r="V75" s="198">
        <v>0</v>
      </c>
      <c r="W75" s="198">
        <v>1</v>
      </c>
      <c r="X75" s="198">
        <v>6</v>
      </c>
      <c r="Y75" s="198">
        <v>2</v>
      </c>
      <c r="Z75" s="198">
        <v>4</v>
      </c>
      <c r="AA75" s="198">
        <v>1</v>
      </c>
      <c r="AB75" s="198">
        <v>0</v>
      </c>
      <c r="AC75" s="198">
        <v>0</v>
      </c>
      <c r="AD75" s="198">
        <v>2</v>
      </c>
      <c r="AE75" s="198">
        <v>1</v>
      </c>
      <c r="AF75" s="198">
        <v>0</v>
      </c>
      <c r="AG75" s="198">
        <v>0</v>
      </c>
      <c r="AH75" s="198">
        <v>1</v>
      </c>
      <c r="AI75" s="198">
        <v>0</v>
      </c>
      <c r="AJ75" s="198">
        <v>1</v>
      </c>
      <c r="AK75" s="198">
        <v>2</v>
      </c>
      <c r="AL75" s="198">
        <v>1</v>
      </c>
      <c r="AM75" s="198">
        <v>1</v>
      </c>
      <c r="AN75" s="198">
        <v>1</v>
      </c>
      <c r="AO75" s="198">
        <v>2</v>
      </c>
      <c r="AP75" s="198">
        <v>0</v>
      </c>
      <c r="AQ75" s="198">
        <v>2</v>
      </c>
      <c r="AR75" s="198">
        <v>0</v>
      </c>
      <c r="AS75" s="198">
        <v>0</v>
      </c>
      <c r="AT75" s="198">
        <v>2</v>
      </c>
      <c r="AU75" s="198">
        <v>0</v>
      </c>
      <c r="AV75" s="198">
        <v>1</v>
      </c>
      <c r="AW75" s="198">
        <v>0</v>
      </c>
      <c r="AX75" s="198">
        <v>0</v>
      </c>
      <c r="AY75" s="198">
        <v>0</v>
      </c>
      <c r="AZ75" s="198">
        <v>1</v>
      </c>
      <c r="BA75" s="198">
        <v>0</v>
      </c>
      <c r="BB75" s="198">
        <v>0</v>
      </c>
      <c r="BC75" s="198">
        <v>0</v>
      </c>
      <c r="BD75" s="198">
        <v>0</v>
      </c>
      <c r="BE75" s="198">
        <v>0</v>
      </c>
      <c r="BF75" s="198">
        <v>1</v>
      </c>
      <c r="BG75" s="198">
        <v>0</v>
      </c>
      <c r="BH75" s="198">
        <v>0</v>
      </c>
      <c r="BI75" s="198">
        <v>0</v>
      </c>
      <c r="BJ75" s="198">
        <v>2</v>
      </c>
      <c r="BK75" s="198">
        <v>0</v>
      </c>
      <c r="BL75" s="198">
        <v>0</v>
      </c>
      <c r="BM75" s="198">
        <v>0</v>
      </c>
      <c r="BN75" s="198">
        <v>0</v>
      </c>
      <c r="BO75" s="198">
        <v>0</v>
      </c>
      <c r="BP75" s="198">
        <v>1</v>
      </c>
      <c r="BQ75" s="198">
        <f ca="1">SUMIFS(Other, Dates, BQ$6, Hospitals, $B69)</f>
        <v>0</v>
      </c>
    </row>
    <row r="76" spans="1:69" ht="15" hidden="1" customHeight="1" outlineLevel="1" collapsed="1" x14ac:dyDescent="0.2">
      <c r="A76" s="179" t="s">
        <v>161</v>
      </c>
      <c r="B76" s="195" t="s">
        <v>536</v>
      </c>
      <c r="C76" s="196" t="s">
        <v>537</v>
      </c>
      <c r="D76" s="215"/>
      <c r="E76" s="216"/>
      <c r="F76" s="216"/>
      <c r="G76" s="216"/>
      <c r="H76" s="216"/>
      <c r="I76" s="216"/>
      <c r="J76" s="216"/>
      <c r="K76" s="216"/>
      <c r="L76" s="216"/>
      <c r="M76" s="216"/>
      <c r="N76" s="216"/>
      <c r="O76" s="216"/>
      <c r="P76" s="216"/>
      <c r="Q76" s="216"/>
      <c r="R76" s="216"/>
      <c r="S76" s="216"/>
      <c r="T76" s="216"/>
      <c r="U76" s="216"/>
      <c r="V76" s="216"/>
      <c r="W76" s="216"/>
      <c r="X76" s="216"/>
      <c r="Y76" s="216"/>
      <c r="Z76" s="216"/>
      <c r="AA76" s="216"/>
      <c r="AB76" s="216"/>
      <c r="AC76" s="216"/>
      <c r="AD76" s="216"/>
      <c r="AE76" s="216"/>
      <c r="AF76" s="216"/>
      <c r="AG76" s="216"/>
      <c r="AH76" s="216"/>
      <c r="AI76" s="216"/>
      <c r="AJ76" s="216"/>
      <c r="AK76" s="216"/>
      <c r="AL76" s="216"/>
      <c r="AM76" s="216"/>
      <c r="AN76" s="216"/>
      <c r="AO76" s="216"/>
      <c r="AP76" s="216"/>
      <c r="AQ76" s="216"/>
      <c r="AR76" s="216"/>
      <c r="AS76" s="216"/>
      <c r="AT76" s="216"/>
      <c r="AU76" s="216"/>
      <c r="AV76" s="216"/>
      <c r="AW76" s="216"/>
      <c r="AX76" s="216"/>
      <c r="AY76" s="216"/>
      <c r="AZ76" s="216"/>
      <c r="BA76" s="216"/>
      <c r="BB76" s="216"/>
      <c r="BC76" s="216"/>
      <c r="BD76" s="216"/>
      <c r="BE76" s="216"/>
      <c r="BF76" s="216"/>
      <c r="BG76" s="216"/>
      <c r="BH76" s="216"/>
      <c r="BI76" s="216"/>
      <c r="BJ76" s="216"/>
      <c r="BK76" s="216"/>
      <c r="BL76" s="216"/>
      <c r="BM76" s="216"/>
      <c r="BN76" s="216"/>
      <c r="BO76" s="216"/>
      <c r="BP76" s="216"/>
      <c r="BQ76" s="216"/>
    </row>
    <row r="77" spans="1:69" ht="15" hidden="1" customHeight="1" outlineLevel="2" x14ac:dyDescent="0.2">
      <c r="A77" s="179" t="s">
        <v>538</v>
      </c>
      <c r="B77" s="195"/>
      <c r="C77" s="181" t="s">
        <v>3</v>
      </c>
      <c r="D77" s="292"/>
      <c r="E77" s="293"/>
      <c r="F77" s="293"/>
      <c r="G77" s="294"/>
      <c r="H77" s="295"/>
      <c r="I77" s="296"/>
      <c r="J77" s="293"/>
      <c r="K77" s="296"/>
      <c r="L77" s="296"/>
      <c r="M77" s="296"/>
      <c r="N77" s="296"/>
      <c r="O77" s="296"/>
      <c r="P77" s="296"/>
      <c r="Q77" s="296"/>
      <c r="R77" s="296"/>
      <c r="S77" s="296"/>
      <c r="T77" s="296"/>
      <c r="U77" s="296"/>
      <c r="V77" s="296"/>
      <c r="W77" s="296"/>
      <c r="X77" s="296"/>
      <c r="Y77" s="296"/>
      <c r="Z77" s="296"/>
      <c r="AA77" s="296"/>
      <c r="AB77" s="296"/>
      <c r="AC77" s="296"/>
      <c r="AD77" s="296"/>
      <c r="AE77" s="296"/>
      <c r="AF77" s="296"/>
      <c r="AG77" s="296"/>
      <c r="AH77" s="296"/>
      <c r="AI77" s="296"/>
      <c r="AJ77" s="296"/>
      <c r="AK77" s="296"/>
      <c r="AL77" s="296"/>
      <c r="AM77" s="198">
        <v>163</v>
      </c>
      <c r="AN77" s="198">
        <v>175</v>
      </c>
      <c r="AO77" s="198">
        <v>135</v>
      </c>
      <c r="AP77" s="198">
        <v>163</v>
      </c>
      <c r="AQ77" s="198">
        <v>164</v>
      </c>
      <c r="AR77" s="198">
        <v>111</v>
      </c>
      <c r="AS77" s="198">
        <v>151</v>
      </c>
      <c r="AT77" s="198">
        <v>151</v>
      </c>
      <c r="AU77" s="198">
        <v>113</v>
      </c>
      <c r="AV77" s="198">
        <v>182</v>
      </c>
      <c r="AW77" s="198">
        <v>182</v>
      </c>
      <c r="AX77" s="198">
        <v>151</v>
      </c>
      <c r="AY77" s="198">
        <v>157</v>
      </c>
      <c r="AZ77" s="198">
        <v>224</v>
      </c>
      <c r="BA77" s="198">
        <v>157</v>
      </c>
      <c r="BB77" s="198">
        <v>187</v>
      </c>
      <c r="BC77" s="198">
        <v>150</v>
      </c>
      <c r="BD77" s="198">
        <v>133</v>
      </c>
      <c r="BE77" s="198">
        <v>254</v>
      </c>
      <c r="BF77" s="198">
        <v>199</v>
      </c>
      <c r="BG77" s="198">
        <v>132</v>
      </c>
      <c r="BH77" s="198">
        <v>157</v>
      </c>
      <c r="BI77" s="198">
        <v>199</v>
      </c>
      <c r="BJ77" s="198">
        <v>89</v>
      </c>
      <c r="BK77" s="198">
        <v>0</v>
      </c>
      <c r="BL77" s="198">
        <v>4</v>
      </c>
      <c r="BM77" s="198">
        <v>22</v>
      </c>
      <c r="BN77" s="198">
        <v>100</v>
      </c>
      <c r="BO77" s="198">
        <v>125</v>
      </c>
      <c r="BP77" s="198">
        <v>115</v>
      </c>
      <c r="BQ77" s="198">
        <f ca="1">SUMIFS(Operations, Dates, BQ$6, Hospitals, $B76)</f>
        <v>94</v>
      </c>
    </row>
    <row r="78" spans="1:69" ht="15" hidden="1" customHeight="1" outlineLevel="2" x14ac:dyDescent="0.2">
      <c r="A78" s="179" t="s">
        <v>539</v>
      </c>
      <c r="B78" s="195"/>
      <c r="C78" s="185" t="s">
        <v>4</v>
      </c>
      <c r="D78" s="297"/>
      <c r="E78" s="296"/>
      <c r="F78" s="296"/>
      <c r="G78" s="298"/>
      <c r="H78" s="299"/>
      <c r="I78" s="296"/>
      <c r="J78" s="296"/>
      <c r="K78" s="296"/>
      <c r="L78" s="296"/>
      <c r="M78" s="296"/>
      <c r="N78" s="296"/>
      <c r="O78" s="296"/>
      <c r="P78" s="296"/>
      <c r="Q78" s="296"/>
      <c r="R78" s="296"/>
      <c r="S78" s="296"/>
      <c r="T78" s="296"/>
      <c r="U78" s="296"/>
      <c r="V78" s="296"/>
      <c r="W78" s="296"/>
      <c r="X78" s="296"/>
      <c r="Y78" s="296"/>
      <c r="Z78" s="296"/>
      <c r="AA78" s="296"/>
      <c r="AB78" s="296"/>
      <c r="AC78" s="296"/>
      <c r="AD78" s="296"/>
      <c r="AE78" s="296"/>
      <c r="AF78" s="296"/>
      <c r="AG78" s="296"/>
      <c r="AH78" s="296"/>
      <c r="AI78" s="296"/>
      <c r="AJ78" s="296"/>
      <c r="AK78" s="296"/>
      <c r="AL78" s="296"/>
      <c r="AM78" s="198">
        <v>7</v>
      </c>
      <c r="AN78" s="198">
        <v>7</v>
      </c>
      <c r="AO78" s="198">
        <v>8</v>
      </c>
      <c r="AP78" s="198">
        <v>6</v>
      </c>
      <c r="AQ78" s="198">
        <v>11</v>
      </c>
      <c r="AR78" s="198">
        <v>8</v>
      </c>
      <c r="AS78" s="198">
        <v>11</v>
      </c>
      <c r="AT78" s="198">
        <v>17</v>
      </c>
      <c r="AU78" s="198">
        <v>2</v>
      </c>
      <c r="AV78" s="198">
        <v>12</v>
      </c>
      <c r="AW78" s="198">
        <v>7</v>
      </c>
      <c r="AX78" s="198">
        <v>11</v>
      </c>
      <c r="AY78" s="198">
        <v>14</v>
      </c>
      <c r="AZ78" s="198">
        <v>20</v>
      </c>
      <c r="BA78" s="198">
        <v>17</v>
      </c>
      <c r="BB78" s="198">
        <v>15</v>
      </c>
      <c r="BC78" s="198">
        <v>16</v>
      </c>
      <c r="BD78" s="198">
        <v>12</v>
      </c>
      <c r="BE78" s="198">
        <v>13</v>
      </c>
      <c r="BF78" s="198">
        <v>16</v>
      </c>
      <c r="BG78" s="198">
        <v>8</v>
      </c>
      <c r="BH78" s="198">
        <v>13</v>
      </c>
      <c r="BI78" s="198">
        <v>14</v>
      </c>
      <c r="BJ78" s="198">
        <v>8</v>
      </c>
      <c r="BK78" s="198">
        <v>0</v>
      </c>
      <c r="BL78" s="198">
        <v>0</v>
      </c>
      <c r="BM78" s="198">
        <v>1</v>
      </c>
      <c r="BN78" s="198">
        <v>10</v>
      </c>
      <c r="BO78" s="198">
        <v>3</v>
      </c>
      <c r="BP78" s="198">
        <v>6</v>
      </c>
      <c r="BQ78" s="198">
        <f ca="1">SUMIFS(Cancelled, Dates, BQ$6, Hospitals, $B76)</f>
        <v>8</v>
      </c>
    </row>
    <row r="79" spans="1:69" ht="15" hidden="1" customHeight="1" outlineLevel="2" x14ac:dyDescent="0.2">
      <c r="A79" s="179" t="s">
        <v>540</v>
      </c>
      <c r="B79" s="195"/>
      <c r="C79" s="187" t="s">
        <v>5</v>
      </c>
      <c r="D79" s="297"/>
      <c r="E79" s="296"/>
      <c r="F79" s="296"/>
      <c r="G79" s="298"/>
      <c r="H79" s="299"/>
      <c r="I79" s="296"/>
      <c r="J79" s="296"/>
      <c r="K79" s="296"/>
      <c r="L79" s="296"/>
      <c r="M79" s="296"/>
      <c r="N79" s="296"/>
      <c r="O79" s="296"/>
      <c r="P79" s="296"/>
      <c r="Q79" s="296"/>
      <c r="R79" s="296"/>
      <c r="S79" s="296"/>
      <c r="T79" s="296"/>
      <c r="U79" s="296"/>
      <c r="V79" s="296"/>
      <c r="W79" s="296"/>
      <c r="X79" s="296"/>
      <c r="Y79" s="296"/>
      <c r="Z79" s="296"/>
      <c r="AA79" s="296"/>
      <c r="AB79" s="296"/>
      <c r="AC79" s="296"/>
      <c r="AD79" s="296"/>
      <c r="AE79" s="296"/>
      <c r="AF79" s="296"/>
      <c r="AG79" s="296"/>
      <c r="AH79" s="296"/>
      <c r="AI79" s="296"/>
      <c r="AJ79" s="296"/>
      <c r="AK79" s="296"/>
      <c r="AL79" s="296"/>
      <c r="AM79" s="198">
        <v>5</v>
      </c>
      <c r="AN79" s="198">
        <v>4</v>
      </c>
      <c r="AO79" s="198">
        <v>4</v>
      </c>
      <c r="AP79" s="198">
        <v>4</v>
      </c>
      <c r="AQ79" s="198">
        <v>7</v>
      </c>
      <c r="AR79" s="198">
        <v>7</v>
      </c>
      <c r="AS79" s="198">
        <v>10</v>
      </c>
      <c r="AT79" s="198">
        <v>12</v>
      </c>
      <c r="AU79" s="198">
        <v>2</v>
      </c>
      <c r="AV79" s="198">
        <v>6</v>
      </c>
      <c r="AW79" s="198">
        <v>5</v>
      </c>
      <c r="AX79" s="198">
        <v>9</v>
      </c>
      <c r="AY79" s="198">
        <v>10</v>
      </c>
      <c r="AZ79" s="198">
        <v>14</v>
      </c>
      <c r="BA79" s="198">
        <v>10</v>
      </c>
      <c r="BB79" s="198">
        <v>8</v>
      </c>
      <c r="BC79" s="198">
        <v>12</v>
      </c>
      <c r="BD79" s="198">
        <v>10</v>
      </c>
      <c r="BE79" s="198">
        <v>11</v>
      </c>
      <c r="BF79" s="198">
        <v>12</v>
      </c>
      <c r="BG79" s="198">
        <v>5</v>
      </c>
      <c r="BH79" s="198">
        <v>7</v>
      </c>
      <c r="BI79" s="198">
        <v>8</v>
      </c>
      <c r="BJ79" s="198">
        <v>7</v>
      </c>
      <c r="BK79" s="198">
        <v>0</v>
      </c>
      <c r="BL79" s="198">
        <v>0</v>
      </c>
      <c r="BM79" s="198">
        <v>0</v>
      </c>
      <c r="BN79" s="198">
        <v>5</v>
      </c>
      <c r="BO79" s="198">
        <v>2</v>
      </c>
      <c r="BP79" s="198">
        <v>4</v>
      </c>
      <c r="BQ79" s="198">
        <f ca="1">SUMIFS(Clinical, Dates, BQ$6, Hospitals, $B76)</f>
        <v>6</v>
      </c>
    </row>
    <row r="80" spans="1:69" ht="15" hidden="1" customHeight="1" outlineLevel="2" x14ac:dyDescent="0.2">
      <c r="A80" s="179" t="s">
        <v>541</v>
      </c>
      <c r="B80" s="195"/>
      <c r="C80" s="187" t="s">
        <v>6</v>
      </c>
      <c r="D80" s="297"/>
      <c r="E80" s="296"/>
      <c r="F80" s="296"/>
      <c r="G80" s="298"/>
      <c r="H80" s="299"/>
      <c r="I80" s="296"/>
      <c r="J80" s="296"/>
      <c r="K80" s="296"/>
      <c r="L80" s="296"/>
      <c r="M80" s="296"/>
      <c r="N80" s="296"/>
      <c r="O80" s="296"/>
      <c r="P80" s="296"/>
      <c r="Q80" s="296"/>
      <c r="R80" s="296"/>
      <c r="S80" s="296"/>
      <c r="T80" s="296"/>
      <c r="U80" s="296"/>
      <c r="V80" s="296"/>
      <c r="W80" s="296"/>
      <c r="X80" s="296"/>
      <c r="Y80" s="296"/>
      <c r="Z80" s="296"/>
      <c r="AA80" s="296"/>
      <c r="AB80" s="296"/>
      <c r="AC80" s="296"/>
      <c r="AD80" s="296"/>
      <c r="AE80" s="296"/>
      <c r="AF80" s="296"/>
      <c r="AG80" s="296"/>
      <c r="AH80" s="296"/>
      <c r="AI80" s="296"/>
      <c r="AJ80" s="296"/>
      <c r="AK80" s="296"/>
      <c r="AL80" s="296"/>
      <c r="AM80" s="198">
        <v>0</v>
      </c>
      <c r="AN80" s="198">
        <v>0</v>
      </c>
      <c r="AO80" s="198">
        <v>1</v>
      </c>
      <c r="AP80" s="198">
        <v>0</v>
      </c>
      <c r="AQ80" s="198">
        <v>2</v>
      </c>
      <c r="AR80" s="198">
        <v>0</v>
      </c>
      <c r="AS80" s="198">
        <v>0</v>
      </c>
      <c r="AT80" s="198">
        <v>4</v>
      </c>
      <c r="AU80" s="198">
        <v>0</v>
      </c>
      <c r="AV80" s="198">
        <v>4</v>
      </c>
      <c r="AW80" s="198">
        <v>2</v>
      </c>
      <c r="AX80" s="198">
        <v>0</v>
      </c>
      <c r="AY80" s="198">
        <v>0</v>
      </c>
      <c r="AZ80" s="198">
        <v>2</v>
      </c>
      <c r="BA80" s="198">
        <v>3</v>
      </c>
      <c r="BB80" s="198">
        <v>0</v>
      </c>
      <c r="BC80" s="198">
        <v>2</v>
      </c>
      <c r="BD80" s="198">
        <v>0</v>
      </c>
      <c r="BE80" s="198">
        <v>0</v>
      </c>
      <c r="BF80" s="198">
        <v>0</v>
      </c>
      <c r="BG80" s="198">
        <v>0</v>
      </c>
      <c r="BH80" s="198">
        <v>5</v>
      </c>
      <c r="BI80" s="198">
        <v>1</v>
      </c>
      <c r="BJ80" s="198">
        <v>0</v>
      </c>
      <c r="BK80" s="198">
        <v>0</v>
      </c>
      <c r="BL80" s="198">
        <v>0</v>
      </c>
      <c r="BM80" s="198">
        <v>1</v>
      </c>
      <c r="BN80" s="198">
        <v>5</v>
      </c>
      <c r="BO80" s="198">
        <v>0</v>
      </c>
      <c r="BP80" s="198">
        <v>1</v>
      </c>
      <c r="BQ80" s="198">
        <f ca="1">SUMIFS(NonClinical, Dates, BQ$6, Hospitals, $B76)</f>
        <v>1</v>
      </c>
    </row>
    <row r="81" spans="1:69" ht="15" hidden="1" customHeight="1" outlineLevel="2" x14ac:dyDescent="0.2">
      <c r="A81" s="179" t="s">
        <v>542</v>
      </c>
      <c r="B81" s="195"/>
      <c r="C81" s="187" t="s">
        <v>7</v>
      </c>
      <c r="D81" s="297"/>
      <c r="E81" s="296"/>
      <c r="F81" s="296"/>
      <c r="G81" s="298"/>
      <c r="H81" s="299"/>
      <c r="I81" s="296"/>
      <c r="J81" s="296"/>
      <c r="K81" s="296"/>
      <c r="L81" s="296"/>
      <c r="M81" s="296"/>
      <c r="N81" s="296"/>
      <c r="O81" s="296"/>
      <c r="P81" s="296"/>
      <c r="Q81" s="296"/>
      <c r="R81" s="296"/>
      <c r="S81" s="296"/>
      <c r="T81" s="296"/>
      <c r="U81" s="296"/>
      <c r="V81" s="296"/>
      <c r="W81" s="296"/>
      <c r="X81" s="296"/>
      <c r="Y81" s="296"/>
      <c r="Z81" s="296"/>
      <c r="AA81" s="296"/>
      <c r="AB81" s="296"/>
      <c r="AC81" s="296"/>
      <c r="AD81" s="296"/>
      <c r="AE81" s="296"/>
      <c r="AF81" s="296"/>
      <c r="AG81" s="296"/>
      <c r="AH81" s="296"/>
      <c r="AI81" s="296"/>
      <c r="AJ81" s="296"/>
      <c r="AK81" s="296"/>
      <c r="AL81" s="296"/>
      <c r="AM81" s="198">
        <v>2</v>
      </c>
      <c r="AN81" s="198">
        <v>3</v>
      </c>
      <c r="AO81" s="198">
        <v>3</v>
      </c>
      <c r="AP81" s="198">
        <v>2</v>
      </c>
      <c r="AQ81" s="198">
        <v>2</v>
      </c>
      <c r="AR81" s="198">
        <v>1</v>
      </c>
      <c r="AS81" s="198">
        <v>1</v>
      </c>
      <c r="AT81" s="198">
        <v>1</v>
      </c>
      <c r="AU81" s="198">
        <v>0</v>
      </c>
      <c r="AV81" s="198">
        <v>2</v>
      </c>
      <c r="AW81" s="198">
        <v>0</v>
      </c>
      <c r="AX81" s="198">
        <v>2</v>
      </c>
      <c r="AY81" s="198">
        <v>4</v>
      </c>
      <c r="AZ81" s="198">
        <v>4</v>
      </c>
      <c r="BA81" s="198">
        <v>4</v>
      </c>
      <c r="BB81" s="198">
        <v>7</v>
      </c>
      <c r="BC81" s="198">
        <v>2</v>
      </c>
      <c r="BD81" s="198">
        <v>2</v>
      </c>
      <c r="BE81" s="198">
        <v>2</v>
      </c>
      <c r="BF81" s="198">
        <v>4</v>
      </c>
      <c r="BG81" s="198">
        <v>3</v>
      </c>
      <c r="BH81" s="198">
        <v>1</v>
      </c>
      <c r="BI81" s="198">
        <v>3</v>
      </c>
      <c r="BJ81" s="198">
        <v>1</v>
      </c>
      <c r="BK81" s="198">
        <v>0</v>
      </c>
      <c r="BL81" s="198">
        <v>0</v>
      </c>
      <c r="BM81" s="198">
        <v>0</v>
      </c>
      <c r="BN81" s="198">
        <v>0</v>
      </c>
      <c r="BO81" s="198">
        <v>1</v>
      </c>
      <c r="BP81" s="198">
        <v>1</v>
      </c>
      <c r="BQ81" s="198">
        <f ca="1">SUMIFS(Patient, Dates, BQ$6, Hospitals, $B76)</f>
        <v>0</v>
      </c>
    </row>
    <row r="82" spans="1:69" ht="15" hidden="1" customHeight="1" outlineLevel="2" x14ac:dyDescent="0.2">
      <c r="A82" s="179" t="s">
        <v>543</v>
      </c>
      <c r="B82" s="195"/>
      <c r="C82" s="187" t="s">
        <v>8</v>
      </c>
      <c r="D82" s="297"/>
      <c r="E82" s="296"/>
      <c r="F82" s="296"/>
      <c r="G82" s="296"/>
      <c r="H82" s="296"/>
      <c r="I82" s="296"/>
      <c r="J82" s="296"/>
      <c r="K82" s="296"/>
      <c r="L82" s="296"/>
      <c r="M82" s="296"/>
      <c r="N82" s="296"/>
      <c r="O82" s="296"/>
      <c r="P82" s="296"/>
      <c r="Q82" s="296"/>
      <c r="R82" s="296"/>
      <c r="S82" s="296"/>
      <c r="T82" s="296"/>
      <c r="U82" s="296"/>
      <c r="V82" s="296"/>
      <c r="W82" s="296"/>
      <c r="X82" s="296"/>
      <c r="Y82" s="296"/>
      <c r="Z82" s="296"/>
      <c r="AA82" s="296"/>
      <c r="AB82" s="296"/>
      <c r="AC82" s="296"/>
      <c r="AD82" s="296"/>
      <c r="AE82" s="296"/>
      <c r="AF82" s="296"/>
      <c r="AG82" s="296"/>
      <c r="AH82" s="296"/>
      <c r="AI82" s="296"/>
      <c r="AJ82" s="296"/>
      <c r="AK82" s="296"/>
      <c r="AL82" s="296"/>
      <c r="AM82" s="198">
        <v>0</v>
      </c>
      <c r="AN82" s="198">
        <v>0</v>
      </c>
      <c r="AO82" s="198">
        <v>0</v>
      </c>
      <c r="AP82" s="198">
        <v>0</v>
      </c>
      <c r="AQ82" s="198">
        <v>0</v>
      </c>
      <c r="AR82" s="198">
        <v>0</v>
      </c>
      <c r="AS82" s="198">
        <v>0</v>
      </c>
      <c r="AT82" s="198">
        <v>0</v>
      </c>
      <c r="AU82" s="198">
        <v>0</v>
      </c>
      <c r="AV82" s="198">
        <v>0</v>
      </c>
      <c r="AW82" s="198">
        <v>0</v>
      </c>
      <c r="AX82" s="198">
        <v>0</v>
      </c>
      <c r="AY82" s="198">
        <v>0</v>
      </c>
      <c r="AZ82" s="198">
        <v>0</v>
      </c>
      <c r="BA82" s="198">
        <v>0</v>
      </c>
      <c r="BB82" s="198">
        <v>0</v>
      </c>
      <c r="BC82" s="198">
        <v>0</v>
      </c>
      <c r="BD82" s="198">
        <v>0</v>
      </c>
      <c r="BE82" s="198">
        <v>0</v>
      </c>
      <c r="BF82" s="198">
        <v>0</v>
      </c>
      <c r="BG82" s="198">
        <v>0</v>
      </c>
      <c r="BH82" s="198">
        <v>0</v>
      </c>
      <c r="BI82" s="198">
        <v>2</v>
      </c>
      <c r="BJ82" s="198">
        <v>0</v>
      </c>
      <c r="BK82" s="198">
        <v>0</v>
      </c>
      <c r="BL82" s="198">
        <v>0</v>
      </c>
      <c r="BM82" s="198">
        <v>0</v>
      </c>
      <c r="BN82" s="198">
        <v>0</v>
      </c>
      <c r="BO82" s="198">
        <v>0</v>
      </c>
      <c r="BP82" s="198">
        <v>0</v>
      </c>
      <c r="BQ82" s="198">
        <f ca="1">SUMIFS(Other, Dates, BQ$6, Hospitals, $B76)</f>
        <v>1</v>
      </c>
    </row>
    <row r="83" spans="1:69" ht="15" customHeight="1" x14ac:dyDescent="0.2">
      <c r="B83" s="195"/>
      <c r="C83" s="230"/>
      <c r="D83" s="189"/>
      <c r="E83" s="190"/>
      <c r="F83" s="190"/>
      <c r="G83" s="190"/>
      <c r="H83" s="190"/>
      <c r="I83" s="190"/>
      <c r="J83" s="190"/>
      <c r="K83" s="190"/>
      <c r="L83" s="190"/>
      <c r="M83" s="190"/>
      <c r="N83" s="190"/>
      <c r="O83" s="190"/>
      <c r="P83" s="190"/>
      <c r="Q83" s="190"/>
      <c r="R83" s="190"/>
      <c r="S83" s="190"/>
      <c r="T83" s="190"/>
      <c r="U83" s="190"/>
      <c r="V83" s="190"/>
      <c r="W83" s="190"/>
      <c r="X83" s="190"/>
      <c r="Y83" s="190"/>
      <c r="Z83" s="190"/>
      <c r="AA83" s="190"/>
      <c r="AB83" s="190"/>
      <c r="AC83" s="190"/>
      <c r="AD83" s="190"/>
      <c r="AE83" s="190"/>
      <c r="AF83" s="190"/>
      <c r="AG83" s="190"/>
      <c r="AH83" s="190"/>
      <c r="AI83" s="190"/>
      <c r="AJ83" s="190"/>
      <c r="AK83" s="190"/>
      <c r="AL83" s="190"/>
      <c r="AM83" s="190"/>
      <c r="AN83" s="190"/>
      <c r="AO83" s="190"/>
      <c r="AP83" s="190"/>
      <c r="AQ83" s="190"/>
      <c r="AR83" s="190"/>
      <c r="AS83" s="190"/>
      <c r="AT83" s="190"/>
      <c r="AU83" s="190"/>
      <c r="AV83" s="190"/>
      <c r="AW83" s="190"/>
      <c r="AX83" s="190"/>
      <c r="AY83" s="190"/>
      <c r="AZ83" s="190"/>
      <c r="BA83" s="190"/>
      <c r="BB83" s="190"/>
      <c r="BC83" s="190"/>
      <c r="BD83" s="190"/>
      <c r="BE83" s="190"/>
      <c r="BF83" s="190"/>
      <c r="BG83" s="190"/>
      <c r="BH83" s="190"/>
      <c r="BI83" s="190"/>
      <c r="BJ83" s="190"/>
      <c r="BK83" s="190"/>
      <c r="BL83" s="190"/>
      <c r="BM83" s="190"/>
      <c r="BN83" s="190"/>
      <c r="BO83" s="190"/>
      <c r="BP83" s="190"/>
      <c r="BQ83" s="190"/>
    </row>
    <row r="84" spans="1:69" ht="15" customHeight="1" x14ac:dyDescent="0.25">
      <c r="B84" s="195"/>
      <c r="C84" s="192" t="s">
        <v>22</v>
      </c>
      <c r="D84" s="193"/>
      <c r="E84" s="194"/>
      <c r="F84" s="194"/>
      <c r="G84" s="194"/>
      <c r="H84" s="212"/>
      <c r="I84" s="194"/>
      <c r="J84" s="194"/>
      <c r="K84" s="194"/>
      <c r="L84" s="194"/>
      <c r="M84" s="194"/>
      <c r="N84" s="194"/>
      <c r="O84" s="194"/>
      <c r="P84" s="194"/>
      <c r="Q84" s="194"/>
      <c r="R84" s="194"/>
      <c r="S84" s="194"/>
      <c r="T84" s="194"/>
      <c r="U84" s="194"/>
      <c r="V84" s="194"/>
      <c r="W84" s="194"/>
      <c r="X84" s="194"/>
      <c r="Y84" s="194"/>
      <c r="Z84" s="194"/>
      <c r="AA84" s="194"/>
      <c r="AB84" s="194"/>
      <c r="AC84" s="194"/>
      <c r="AD84" s="194"/>
      <c r="AE84" s="194"/>
      <c r="AF84" s="194"/>
      <c r="AG84" s="194"/>
      <c r="AH84" s="194"/>
      <c r="AI84" s="194"/>
      <c r="AJ84" s="194"/>
      <c r="AK84" s="194"/>
      <c r="AL84" s="194"/>
      <c r="AM84" s="194"/>
      <c r="AN84" s="194"/>
      <c r="AO84" s="194"/>
      <c r="AP84" s="194"/>
      <c r="AQ84" s="194"/>
      <c r="AR84" s="194"/>
      <c r="AS84" s="194"/>
      <c r="AT84" s="194"/>
      <c r="AU84" s="194"/>
      <c r="AV84" s="194"/>
      <c r="AW84" s="194"/>
      <c r="AX84" s="194"/>
      <c r="AY84" s="194"/>
      <c r="AZ84" s="194"/>
      <c r="BA84" s="194"/>
      <c r="BB84" s="194"/>
      <c r="BC84" s="194"/>
      <c r="BD84" s="194"/>
      <c r="BE84" s="194"/>
      <c r="BF84" s="194"/>
      <c r="BG84" s="194"/>
      <c r="BH84" s="194"/>
      <c r="BI84" s="194"/>
      <c r="BJ84" s="194"/>
      <c r="BK84" s="194"/>
      <c r="BL84" s="194"/>
      <c r="BM84" s="194"/>
      <c r="BN84" s="194"/>
      <c r="BO84" s="194"/>
      <c r="BP84" s="194"/>
      <c r="BQ84" s="194"/>
    </row>
    <row r="85" spans="1:69" ht="15" customHeight="1" x14ac:dyDescent="0.2">
      <c r="A85" s="179" t="s">
        <v>210</v>
      </c>
      <c r="B85" s="195"/>
      <c r="C85" s="181" t="s">
        <v>3</v>
      </c>
      <c r="D85" s="182">
        <v>1291</v>
      </c>
      <c r="E85" s="183">
        <v>1438</v>
      </c>
      <c r="F85" s="183">
        <v>1291</v>
      </c>
      <c r="G85" s="183">
        <v>1149</v>
      </c>
      <c r="H85" s="182">
        <v>1436</v>
      </c>
      <c r="I85" s="184">
        <v>1335</v>
      </c>
      <c r="J85" s="183">
        <v>1488</v>
      </c>
      <c r="K85" s="183">
        <v>1367</v>
      </c>
      <c r="L85" s="183">
        <v>1405</v>
      </c>
      <c r="M85" s="183">
        <v>1522</v>
      </c>
      <c r="N85" s="183">
        <v>1552</v>
      </c>
      <c r="O85" s="183">
        <v>1416</v>
      </c>
      <c r="P85" s="183">
        <v>1549</v>
      </c>
      <c r="Q85" s="183">
        <v>1506</v>
      </c>
      <c r="R85" s="183">
        <v>1168</v>
      </c>
      <c r="S85" s="183">
        <v>1476</v>
      </c>
      <c r="T85" s="183">
        <v>1403</v>
      </c>
      <c r="U85" s="183">
        <v>1677</v>
      </c>
      <c r="V85" s="183">
        <v>1445</v>
      </c>
      <c r="W85" s="183">
        <v>1209</v>
      </c>
      <c r="X85" s="183">
        <v>1409</v>
      </c>
      <c r="Y85" s="183">
        <v>1255</v>
      </c>
      <c r="Z85" s="183">
        <v>1480</v>
      </c>
      <c r="AA85" s="183">
        <v>1158</v>
      </c>
      <c r="AB85" s="183">
        <v>1360</v>
      </c>
      <c r="AC85" s="183">
        <v>1366</v>
      </c>
      <c r="AD85" s="183">
        <v>1185</v>
      </c>
      <c r="AE85" s="183">
        <v>1349</v>
      </c>
      <c r="AF85" s="183">
        <v>1335</v>
      </c>
      <c r="AG85" s="183">
        <v>1416</v>
      </c>
      <c r="AH85" s="183">
        <v>1506</v>
      </c>
      <c r="AI85" s="183">
        <v>1108</v>
      </c>
      <c r="AJ85" s="183">
        <v>1320</v>
      </c>
      <c r="AK85" s="183">
        <v>1246</v>
      </c>
      <c r="AL85" s="183">
        <v>1263</v>
      </c>
      <c r="AM85" s="183">
        <v>1196</v>
      </c>
      <c r="AN85" s="183">
        <v>1474</v>
      </c>
      <c r="AO85" s="183">
        <v>1283</v>
      </c>
      <c r="AP85" s="183">
        <v>1154</v>
      </c>
      <c r="AQ85" s="183">
        <v>1323</v>
      </c>
      <c r="AR85" s="183">
        <v>1284</v>
      </c>
      <c r="AS85" s="183">
        <v>1392</v>
      </c>
      <c r="AT85" s="183">
        <v>1389</v>
      </c>
      <c r="AU85" s="183">
        <v>1173</v>
      </c>
      <c r="AV85" s="183">
        <v>1391</v>
      </c>
      <c r="AW85" s="183">
        <v>1689</v>
      </c>
      <c r="AX85" s="183">
        <v>1633</v>
      </c>
      <c r="AY85" s="183">
        <v>1353</v>
      </c>
      <c r="AZ85" s="183">
        <v>1423</v>
      </c>
      <c r="BA85" s="183">
        <v>1288</v>
      </c>
      <c r="BB85" s="183">
        <v>1180</v>
      </c>
      <c r="BC85" s="183">
        <v>1250</v>
      </c>
      <c r="BD85" s="183">
        <v>1442</v>
      </c>
      <c r="BE85" s="183">
        <v>1375</v>
      </c>
      <c r="BF85" s="183">
        <v>1559</v>
      </c>
      <c r="BG85" s="183">
        <v>1287</v>
      </c>
      <c r="BH85" s="183">
        <v>1394</v>
      </c>
      <c r="BI85" s="183">
        <v>1407</v>
      </c>
      <c r="BJ85" s="183">
        <v>1054</v>
      </c>
      <c r="BK85" s="183">
        <v>196</v>
      </c>
      <c r="BL85" s="183">
        <v>158</v>
      </c>
      <c r="BM85" s="183">
        <v>260</v>
      </c>
      <c r="BN85" s="183">
        <v>706</v>
      </c>
      <c r="BO85" s="183">
        <v>854</v>
      </c>
      <c r="BP85" s="183">
        <v>1132</v>
      </c>
      <c r="BQ85" s="183">
        <f t="shared" ref="BQ85:BQ90" ca="1" si="4">BQ93+BQ100</f>
        <v>1117</v>
      </c>
    </row>
    <row r="86" spans="1:69" ht="15" customHeight="1" x14ac:dyDescent="0.2">
      <c r="A86" s="179" t="s">
        <v>211</v>
      </c>
      <c r="B86" s="195"/>
      <c r="C86" s="185" t="s">
        <v>4</v>
      </c>
      <c r="D86" s="182">
        <v>103</v>
      </c>
      <c r="E86" s="183">
        <v>133</v>
      </c>
      <c r="F86" s="183">
        <v>90</v>
      </c>
      <c r="G86" s="183">
        <v>89</v>
      </c>
      <c r="H86" s="182">
        <v>89</v>
      </c>
      <c r="I86" s="184">
        <v>105</v>
      </c>
      <c r="J86" s="183">
        <v>113</v>
      </c>
      <c r="K86" s="183">
        <v>84</v>
      </c>
      <c r="L86" s="183">
        <v>138</v>
      </c>
      <c r="M86" s="183">
        <v>98</v>
      </c>
      <c r="N86" s="183">
        <v>125</v>
      </c>
      <c r="O86" s="183">
        <v>87</v>
      </c>
      <c r="P86" s="183">
        <v>111</v>
      </c>
      <c r="Q86" s="183">
        <v>99</v>
      </c>
      <c r="R86" s="183">
        <v>83</v>
      </c>
      <c r="S86" s="183">
        <v>116</v>
      </c>
      <c r="T86" s="183">
        <v>91</v>
      </c>
      <c r="U86" s="183">
        <v>95</v>
      </c>
      <c r="V86" s="183">
        <v>134</v>
      </c>
      <c r="W86" s="183">
        <v>142</v>
      </c>
      <c r="X86" s="183">
        <v>148</v>
      </c>
      <c r="Y86" s="183">
        <v>112</v>
      </c>
      <c r="Z86" s="183">
        <v>128</v>
      </c>
      <c r="AA86" s="183">
        <v>116</v>
      </c>
      <c r="AB86" s="183">
        <v>116</v>
      </c>
      <c r="AC86" s="183">
        <v>91</v>
      </c>
      <c r="AD86" s="183">
        <v>92</v>
      </c>
      <c r="AE86" s="183">
        <v>84</v>
      </c>
      <c r="AF86" s="183">
        <v>95</v>
      </c>
      <c r="AG86" s="183">
        <v>84</v>
      </c>
      <c r="AH86" s="183">
        <v>137</v>
      </c>
      <c r="AI86" s="183">
        <v>129</v>
      </c>
      <c r="AJ86" s="183">
        <v>209</v>
      </c>
      <c r="AK86" s="183">
        <v>116</v>
      </c>
      <c r="AL86" s="183">
        <v>177</v>
      </c>
      <c r="AM86" s="183">
        <v>106</v>
      </c>
      <c r="AN86" s="183">
        <v>119</v>
      </c>
      <c r="AO86" s="183">
        <v>94</v>
      </c>
      <c r="AP86" s="183">
        <v>86</v>
      </c>
      <c r="AQ86" s="183">
        <v>91</v>
      </c>
      <c r="AR86" s="183">
        <v>104</v>
      </c>
      <c r="AS86" s="183">
        <v>112</v>
      </c>
      <c r="AT86" s="183">
        <v>103</v>
      </c>
      <c r="AU86" s="183">
        <v>88</v>
      </c>
      <c r="AV86" s="183">
        <v>117</v>
      </c>
      <c r="AW86" s="183">
        <v>109</v>
      </c>
      <c r="AX86" s="183">
        <v>103</v>
      </c>
      <c r="AY86" s="183">
        <v>113</v>
      </c>
      <c r="AZ86" s="183">
        <v>109</v>
      </c>
      <c r="BA86" s="183">
        <v>85</v>
      </c>
      <c r="BB86" s="183">
        <v>76</v>
      </c>
      <c r="BC86" s="183">
        <v>78</v>
      </c>
      <c r="BD86" s="183">
        <v>104</v>
      </c>
      <c r="BE86" s="183">
        <v>108</v>
      </c>
      <c r="BF86" s="183">
        <v>127</v>
      </c>
      <c r="BG86" s="183">
        <v>101</v>
      </c>
      <c r="BH86" s="183">
        <v>117</v>
      </c>
      <c r="BI86" s="183">
        <v>108</v>
      </c>
      <c r="BJ86" s="183">
        <v>118</v>
      </c>
      <c r="BK86" s="183">
        <v>17</v>
      </c>
      <c r="BL86" s="183">
        <v>5</v>
      </c>
      <c r="BM86" s="183">
        <v>21</v>
      </c>
      <c r="BN86" s="183">
        <v>43</v>
      </c>
      <c r="BO86" s="183">
        <v>39</v>
      </c>
      <c r="BP86" s="183">
        <v>57</v>
      </c>
      <c r="BQ86" s="183">
        <f t="shared" ca="1" si="4"/>
        <v>53</v>
      </c>
    </row>
    <row r="87" spans="1:69" ht="15" customHeight="1" x14ac:dyDescent="0.2">
      <c r="A87" s="179" t="s">
        <v>212</v>
      </c>
      <c r="B87" s="195"/>
      <c r="C87" s="187" t="s">
        <v>5</v>
      </c>
      <c r="D87" s="182">
        <v>57</v>
      </c>
      <c r="E87" s="183">
        <v>51</v>
      </c>
      <c r="F87" s="183">
        <v>40</v>
      </c>
      <c r="G87" s="183">
        <v>42</v>
      </c>
      <c r="H87" s="182">
        <v>43</v>
      </c>
      <c r="I87" s="184">
        <v>46</v>
      </c>
      <c r="J87" s="183">
        <v>54</v>
      </c>
      <c r="K87" s="183">
        <v>36</v>
      </c>
      <c r="L87" s="183">
        <v>61</v>
      </c>
      <c r="M87" s="183">
        <v>43</v>
      </c>
      <c r="N87" s="183">
        <v>45</v>
      </c>
      <c r="O87" s="183">
        <v>39</v>
      </c>
      <c r="P87" s="183">
        <v>34</v>
      </c>
      <c r="Q87" s="183">
        <v>40</v>
      </c>
      <c r="R87" s="183">
        <v>38</v>
      </c>
      <c r="S87" s="183">
        <v>43</v>
      </c>
      <c r="T87" s="183">
        <v>34</v>
      </c>
      <c r="U87" s="183">
        <v>42</v>
      </c>
      <c r="V87" s="183">
        <v>57</v>
      </c>
      <c r="W87" s="183">
        <v>43</v>
      </c>
      <c r="X87" s="183">
        <v>46</v>
      </c>
      <c r="Y87" s="183">
        <v>50</v>
      </c>
      <c r="Z87" s="183">
        <v>57</v>
      </c>
      <c r="AA87" s="183">
        <v>50</v>
      </c>
      <c r="AB87" s="183">
        <v>44</v>
      </c>
      <c r="AC87" s="183">
        <v>40</v>
      </c>
      <c r="AD87" s="183">
        <v>47</v>
      </c>
      <c r="AE87" s="183">
        <v>40</v>
      </c>
      <c r="AF87" s="183">
        <v>43</v>
      </c>
      <c r="AG87" s="183">
        <v>38</v>
      </c>
      <c r="AH87" s="183">
        <v>52</v>
      </c>
      <c r="AI87" s="183">
        <v>40</v>
      </c>
      <c r="AJ87" s="183">
        <v>37</v>
      </c>
      <c r="AK87" s="183">
        <v>32</v>
      </c>
      <c r="AL87" s="183">
        <v>36</v>
      </c>
      <c r="AM87" s="183">
        <v>32</v>
      </c>
      <c r="AN87" s="183">
        <v>51</v>
      </c>
      <c r="AO87" s="183">
        <v>38</v>
      </c>
      <c r="AP87" s="183">
        <v>35</v>
      </c>
      <c r="AQ87" s="183">
        <v>45</v>
      </c>
      <c r="AR87" s="183">
        <v>52</v>
      </c>
      <c r="AS87" s="183">
        <v>38</v>
      </c>
      <c r="AT87" s="183">
        <v>54</v>
      </c>
      <c r="AU87" s="183">
        <v>36</v>
      </c>
      <c r="AV87" s="183">
        <v>38</v>
      </c>
      <c r="AW87" s="183">
        <v>39</v>
      </c>
      <c r="AX87" s="183">
        <v>36</v>
      </c>
      <c r="AY87" s="183">
        <v>49</v>
      </c>
      <c r="AZ87" s="183">
        <v>45</v>
      </c>
      <c r="BA87" s="183">
        <v>28</v>
      </c>
      <c r="BB87" s="183">
        <v>38</v>
      </c>
      <c r="BC87" s="183">
        <v>26</v>
      </c>
      <c r="BD87" s="183">
        <v>47</v>
      </c>
      <c r="BE87" s="183">
        <v>28</v>
      </c>
      <c r="BF87" s="183">
        <v>71</v>
      </c>
      <c r="BG87" s="183">
        <v>44</v>
      </c>
      <c r="BH87" s="183">
        <v>56</v>
      </c>
      <c r="BI87" s="183">
        <v>43</v>
      </c>
      <c r="BJ87" s="183">
        <v>21</v>
      </c>
      <c r="BK87" s="183">
        <v>4</v>
      </c>
      <c r="BL87" s="183">
        <v>4</v>
      </c>
      <c r="BM87" s="183">
        <v>16</v>
      </c>
      <c r="BN87" s="183">
        <v>26</v>
      </c>
      <c r="BO87" s="183">
        <v>23</v>
      </c>
      <c r="BP87" s="183">
        <v>33</v>
      </c>
      <c r="BQ87" s="183">
        <f t="shared" ca="1" si="4"/>
        <v>35</v>
      </c>
    </row>
    <row r="88" spans="1:69" ht="15" customHeight="1" x14ac:dyDescent="0.2">
      <c r="A88" s="179" t="s">
        <v>213</v>
      </c>
      <c r="B88" s="195"/>
      <c r="C88" s="187" t="s">
        <v>6</v>
      </c>
      <c r="D88" s="182">
        <v>22</v>
      </c>
      <c r="E88" s="183">
        <v>29</v>
      </c>
      <c r="F88" s="183">
        <v>13</v>
      </c>
      <c r="G88" s="183">
        <v>8</v>
      </c>
      <c r="H88" s="182">
        <v>19</v>
      </c>
      <c r="I88" s="184">
        <v>18</v>
      </c>
      <c r="J88" s="183">
        <v>18</v>
      </c>
      <c r="K88" s="183">
        <v>17</v>
      </c>
      <c r="L88" s="183">
        <v>32</v>
      </c>
      <c r="M88" s="183">
        <v>18</v>
      </c>
      <c r="N88" s="183">
        <v>38</v>
      </c>
      <c r="O88" s="183">
        <v>15</v>
      </c>
      <c r="P88" s="183">
        <v>50</v>
      </c>
      <c r="Q88" s="183">
        <v>31</v>
      </c>
      <c r="R88" s="183">
        <v>14</v>
      </c>
      <c r="S88" s="183">
        <v>39</v>
      </c>
      <c r="T88" s="183">
        <v>17</v>
      </c>
      <c r="U88" s="183">
        <v>21</v>
      </c>
      <c r="V88" s="183">
        <v>47</v>
      </c>
      <c r="W88" s="183">
        <v>72</v>
      </c>
      <c r="X88" s="183">
        <v>74</v>
      </c>
      <c r="Y88" s="183">
        <v>36</v>
      </c>
      <c r="Z88" s="183">
        <v>42</v>
      </c>
      <c r="AA88" s="183">
        <v>31</v>
      </c>
      <c r="AB88" s="183">
        <v>39</v>
      </c>
      <c r="AC88" s="183">
        <v>23</v>
      </c>
      <c r="AD88" s="183">
        <v>17</v>
      </c>
      <c r="AE88" s="183">
        <v>15</v>
      </c>
      <c r="AF88" s="183">
        <v>19</v>
      </c>
      <c r="AG88" s="183">
        <v>11</v>
      </c>
      <c r="AH88" s="183">
        <v>58</v>
      </c>
      <c r="AI88" s="183">
        <v>69</v>
      </c>
      <c r="AJ88" s="183">
        <v>151</v>
      </c>
      <c r="AK88" s="183">
        <v>48</v>
      </c>
      <c r="AL88" s="183">
        <v>91</v>
      </c>
      <c r="AM88" s="183">
        <v>42</v>
      </c>
      <c r="AN88" s="183">
        <v>34</v>
      </c>
      <c r="AO88" s="183">
        <v>21</v>
      </c>
      <c r="AP88" s="183">
        <v>26</v>
      </c>
      <c r="AQ88" s="183">
        <v>26</v>
      </c>
      <c r="AR88" s="183">
        <v>23</v>
      </c>
      <c r="AS88" s="183">
        <v>36</v>
      </c>
      <c r="AT88" s="183">
        <v>16</v>
      </c>
      <c r="AU88" s="183">
        <v>24</v>
      </c>
      <c r="AV88" s="183">
        <v>39</v>
      </c>
      <c r="AW88" s="183">
        <v>34</v>
      </c>
      <c r="AX88" s="183">
        <v>25</v>
      </c>
      <c r="AY88" s="183">
        <v>32</v>
      </c>
      <c r="AZ88" s="183">
        <v>27</v>
      </c>
      <c r="BA88" s="183">
        <v>30</v>
      </c>
      <c r="BB88" s="183">
        <v>15</v>
      </c>
      <c r="BC88" s="183">
        <v>21</v>
      </c>
      <c r="BD88" s="183">
        <v>32</v>
      </c>
      <c r="BE88" s="183">
        <v>45</v>
      </c>
      <c r="BF88" s="183">
        <v>27</v>
      </c>
      <c r="BG88" s="183">
        <v>15</v>
      </c>
      <c r="BH88" s="183">
        <v>37</v>
      </c>
      <c r="BI88" s="183">
        <v>28</v>
      </c>
      <c r="BJ88" s="183">
        <v>58</v>
      </c>
      <c r="BK88" s="183">
        <v>8</v>
      </c>
      <c r="BL88" s="183">
        <v>1</v>
      </c>
      <c r="BM88" s="183">
        <v>3</v>
      </c>
      <c r="BN88" s="183">
        <v>11</v>
      </c>
      <c r="BO88" s="183">
        <v>6</v>
      </c>
      <c r="BP88" s="183">
        <v>8</v>
      </c>
      <c r="BQ88" s="183">
        <f t="shared" ca="1" si="4"/>
        <v>7</v>
      </c>
    </row>
    <row r="89" spans="1:69" ht="15" customHeight="1" x14ac:dyDescent="0.2">
      <c r="A89" s="179" t="s">
        <v>214</v>
      </c>
      <c r="B89" s="195"/>
      <c r="C89" s="187" t="s">
        <v>7</v>
      </c>
      <c r="D89" s="182">
        <v>22</v>
      </c>
      <c r="E89" s="183">
        <v>46</v>
      </c>
      <c r="F89" s="183">
        <v>37</v>
      </c>
      <c r="G89" s="183">
        <v>22</v>
      </c>
      <c r="H89" s="182">
        <v>26</v>
      </c>
      <c r="I89" s="184">
        <v>38</v>
      </c>
      <c r="J89" s="183">
        <v>41</v>
      </c>
      <c r="K89" s="183">
        <v>27</v>
      </c>
      <c r="L89" s="183">
        <v>42</v>
      </c>
      <c r="M89" s="183">
        <v>33</v>
      </c>
      <c r="N89" s="183">
        <v>40</v>
      </c>
      <c r="O89" s="183">
        <v>33</v>
      </c>
      <c r="P89" s="183">
        <v>27</v>
      </c>
      <c r="Q89" s="183">
        <v>28</v>
      </c>
      <c r="R89" s="183">
        <v>31</v>
      </c>
      <c r="S89" s="183">
        <v>34</v>
      </c>
      <c r="T89" s="183">
        <v>34</v>
      </c>
      <c r="U89" s="183">
        <v>25</v>
      </c>
      <c r="V89" s="183">
        <v>30</v>
      </c>
      <c r="W89" s="183">
        <v>27</v>
      </c>
      <c r="X89" s="183">
        <v>28</v>
      </c>
      <c r="Y89" s="183">
        <v>22</v>
      </c>
      <c r="Z89" s="183">
        <v>29</v>
      </c>
      <c r="AA89" s="183">
        <v>28</v>
      </c>
      <c r="AB89" s="183">
        <v>33</v>
      </c>
      <c r="AC89" s="183">
        <v>27</v>
      </c>
      <c r="AD89" s="183">
        <v>28</v>
      </c>
      <c r="AE89" s="183">
        <v>29</v>
      </c>
      <c r="AF89" s="183">
        <v>31</v>
      </c>
      <c r="AG89" s="183">
        <v>35</v>
      </c>
      <c r="AH89" s="183">
        <v>27</v>
      </c>
      <c r="AI89" s="183">
        <v>20</v>
      </c>
      <c r="AJ89" s="183">
        <v>21</v>
      </c>
      <c r="AK89" s="183">
        <v>36</v>
      </c>
      <c r="AL89" s="183">
        <v>50</v>
      </c>
      <c r="AM89" s="183">
        <v>32</v>
      </c>
      <c r="AN89" s="183">
        <v>34</v>
      </c>
      <c r="AO89" s="183">
        <v>35</v>
      </c>
      <c r="AP89" s="183">
        <v>25</v>
      </c>
      <c r="AQ89" s="183">
        <v>20</v>
      </c>
      <c r="AR89" s="183">
        <v>29</v>
      </c>
      <c r="AS89" s="183">
        <v>38</v>
      </c>
      <c r="AT89" s="183">
        <v>33</v>
      </c>
      <c r="AU89" s="183">
        <v>28</v>
      </c>
      <c r="AV89" s="183">
        <v>40</v>
      </c>
      <c r="AW89" s="183">
        <v>36</v>
      </c>
      <c r="AX89" s="183">
        <v>42</v>
      </c>
      <c r="AY89" s="183">
        <v>32</v>
      </c>
      <c r="AZ89" s="183">
        <v>37</v>
      </c>
      <c r="BA89" s="183">
        <v>27</v>
      </c>
      <c r="BB89" s="183">
        <v>23</v>
      </c>
      <c r="BC89" s="183">
        <v>31</v>
      </c>
      <c r="BD89" s="183">
        <v>25</v>
      </c>
      <c r="BE89" s="183">
        <v>35</v>
      </c>
      <c r="BF89" s="183">
        <v>29</v>
      </c>
      <c r="BG89" s="183">
        <v>42</v>
      </c>
      <c r="BH89" s="183">
        <v>24</v>
      </c>
      <c r="BI89" s="183">
        <v>35</v>
      </c>
      <c r="BJ89" s="183">
        <v>39</v>
      </c>
      <c r="BK89" s="183">
        <v>5</v>
      </c>
      <c r="BL89" s="183">
        <v>0</v>
      </c>
      <c r="BM89" s="183">
        <v>2</v>
      </c>
      <c r="BN89" s="183">
        <v>5</v>
      </c>
      <c r="BO89" s="183">
        <v>10</v>
      </c>
      <c r="BP89" s="183">
        <v>16</v>
      </c>
      <c r="BQ89" s="183">
        <f t="shared" ca="1" si="4"/>
        <v>11</v>
      </c>
    </row>
    <row r="90" spans="1:69" ht="15" customHeight="1" x14ac:dyDescent="0.2">
      <c r="A90" s="179" t="s">
        <v>215</v>
      </c>
      <c r="B90" s="195"/>
      <c r="C90" s="187" t="s">
        <v>8</v>
      </c>
      <c r="D90" s="182">
        <v>2</v>
      </c>
      <c r="E90" s="183">
        <v>7</v>
      </c>
      <c r="F90" s="183">
        <v>0</v>
      </c>
      <c r="G90" s="183">
        <v>17</v>
      </c>
      <c r="H90" s="182">
        <v>1</v>
      </c>
      <c r="I90" s="184">
        <v>3</v>
      </c>
      <c r="J90" s="183">
        <v>0</v>
      </c>
      <c r="K90" s="183">
        <v>4</v>
      </c>
      <c r="L90" s="183">
        <v>3</v>
      </c>
      <c r="M90" s="183">
        <v>4</v>
      </c>
      <c r="N90" s="183">
        <v>2</v>
      </c>
      <c r="O90" s="183">
        <v>0</v>
      </c>
      <c r="P90" s="183">
        <v>0</v>
      </c>
      <c r="Q90" s="183">
        <v>0</v>
      </c>
      <c r="R90" s="183">
        <v>0</v>
      </c>
      <c r="S90" s="183">
        <v>0</v>
      </c>
      <c r="T90" s="183">
        <v>6</v>
      </c>
      <c r="U90" s="183">
        <v>7</v>
      </c>
      <c r="V90" s="183">
        <v>0</v>
      </c>
      <c r="W90" s="183">
        <v>0</v>
      </c>
      <c r="X90" s="183">
        <v>0</v>
      </c>
      <c r="Y90" s="183">
        <v>4</v>
      </c>
      <c r="Z90" s="183">
        <v>0</v>
      </c>
      <c r="AA90" s="183">
        <v>7</v>
      </c>
      <c r="AB90" s="183">
        <v>0</v>
      </c>
      <c r="AC90" s="183">
        <v>1</v>
      </c>
      <c r="AD90" s="183">
        <v>0</v>
      </c>
      <c r="AE90" s="183">
        <v>0</v>
      </c>
      <c r="AF90" s="183">
        <v>2</v>
      </c>
      <c r="AG90" s="183">
        <v>0</v>
      </c>
      <c r="AH90" s="183">
        <v>0</v>
      </c>
      <c r="AI90" s="183">
        <v>0</v>
      </c>
      <c r="AJ90" s="183">
        <v>0</v>
      </c>
      <c r="AK90" s="183">
        <v>0</v>
      </c>
      <c r="AL90" s="183">
        <v>0</v>
      </c>
      <c r="AM90" s="183">
        <v>0</v>
      </c>
      <c r="AN90" s="183">
        <v>0</v>
      </c>
      <c r="AO90" s="183">
        <v>0</v>
      </c>
      <c r="AP90" s="183">
        <v>0</v>
      </c>
      <c r="AQ90" s="183">
        <v>0</v>
      </c>
      <c r="AR90" s="183">
        <v>0</v>
      </c>
      <c r="AS90" s="183">
        <v>0</v>
      </c>
      <c r="AT90" s="183">
        <v>0</v>
      </c>
      <c r="AU90" s="183">
        <v>0</v>
      </c>
      <c r="AV90" s="183">
        <v>0</v>
      </c>
      <c r="AW90" s="183">
        <v>0</v>
      </c>
      <c r="AX90" s="183">
        <v>0</v>
      </c>
      <c r="AY90" s="183">
        <v>0</v>
      </c>
      <c r="AZ90" s="183">
        <v>0</v>
      </c>
      <c r="BA90" s="183">
        <v>0</v>
      </c>
      <c r="BB90" s="183">
        <v>0</v>
      </c>
      <c r="BC90" s="183">
        <v>0</v>
      </c>
      <c r="BD90" s="183">
        <v>0</v>
      </c>
      <c r="BE90" s="183">
        <v>0</v>
      </c>
      <c r="BF90" s="183">
        <v>0</v>
      </c>
      <c r="BG90" s="183">
        <v>0</v>
      </c>
      <c r="BH90" s="183">
        <v>0</v>
      </c>
      <c r="BI90" s="183">
        <v>2</v>
      </c>
      <c r="BJ90" s="183">
        <v>0</v>
      </c>
      <c r="BK90" s="183">
        <v>0</v>
      </c>
      <c r="BL90" s="183">
        <v>0</v>
      </c>
      <c r="BM90" s="183">
        <v>0</v>
      </c>
      <c r="BN90" s="183">
        <v>1</v>
      </c>
      <c r="BO90" s="183">
        <v>0</v>
      </c>
      <c r="BP90" s="183">
        <v>0</v>
      </c>
      <c r="BQ90" s="183">
        <f t="shared" ca="1" si="4"/>
        <v>0</v>
      </c>
    </row>
    <row r="91" spans="1:69" ht="15" customHeight="1" collapsed="1" x14ac:dyDescent="0.25">
      <c r="B91" s="195"/>
      <c r="C91" s="206" t="s">
        <v>10</v>
      </c>
      <c r="D91" s="193"/>
      <c r="E91" s="194"/>
      <c r="F91" s="194"/>
      <c r="G91" s="194"/>
      <c r="H91" s="194"/>
      <c r="I91" s="194"/>
      <c r="J91" s="194"/>
      <c r="K91" s="194"/>
      <c r="L91" s="194"/>
      <c r="M91" s="194"/>
      <c r="N91" s="194"/>
      <c r="O91" s="194"/>
      <c r="P91" s="194"/>
      <c r="Q91" s="194"/>
      <c r="R91" s="194"/>
      <c r="S91" s="194"/>
      <c r="T91" s="194"/>
      <c r="U91" s="194"/>
      <c r="V91" s="194"/>
      <c r="W91" s="194"/>
      <c r="X91" s="194"/>
      <c r="Y91" s="194"/>
      <c r="Z91" s="194"/>
      <c r="AA91" s="194"/>
      <c r="AB91" s="194"/>
      <c r="AC91" s="194"/>
      <c r="AD91" s="194"/>
      <c r="AE91" s="194"/>
      <c r="AF91" s="194"/>
      <c r="AG91" s="194"/>
      <c r="AH91" s="194"/>
      <c r="AI91" s="194"/>
      <c r="AJ91" s="194"/>
      <c r="AK91" s="194"/>
      <c r="AL91" s="194"/>
      <c r="AM91" s="194"/>
      <c r="AN91" s="194"/>
      <c r="AO91" s="194"/>
      <c r="AP91" s="194"/>
      <c r="AQ91" s="194"/>
      <c r="AR91" s="194"/>
      <c r="AS91" s="194"/>
      <c r="AT91" s="194"/>
      <c r="AU91" s="194"/>
      <c r="AV91" s="194"/>
      <c r="AW91" s="194"/>
      <c r="AX91" s="194"/>
      <c r="AY91" s="194"/>
      <c r="AZ91" s="194"/>
      <c r="BA91" s="194"/>
      <c r="BB91" s="194"/>
      <c r="BC91" s="194"/>
      <c r="BD91" s="194"/>
      <c r="BE91" s="194"/>
      <c r="BF91" s="194"/>
      <c r="BG91" s="194"/>
      <c r="BH91" s="194"/>
      <c r="BI91" s="194"/>
      <c r="BJ91" s="194"/>
      <c r="BK91" s="194"/>
      <c r="BL91" s="194"/>
      <c r="BM91" s="194"/>
      <c r="BN91" s="194"/>
      <c r="BO91" s="194"/>
      <c r="BP91" s="194"/>
      <c r="BQ91" s="194"/>
    </row>
    <row r="92" spans="1:69" ht="15" hidden="1" customHeight="1" outlineLevel="1" collapsed="1" x14ac:dyDescent="0.2">
      <c r="B92" s="195" t="s">
        <v>23</v>
      </c>
      <c r="C92" s="196" t="s">
        <v>24</v>
      </c>
      <c r="D92" s="193"/>
      <c r="E92" s="194"/>
      <c r="F92" s="194"/>
      <c r="G92" s="194"/>
      <c r="H92" s="194"/>
      <c r="I92" s="194"/>
      <c r="J92" s="194"/>
      <c r="K92" s="194"/>
      <c r="L92" s="194"/>
      <c r="M92" s="194"/>
      <c r="N92" s="194"/>
      <c r="O92" s="194"/>
      <c r="P92" s="194"/>
      <c r="Q92" s="194"/>
      <c r="R92" s="194"/>
      <c r="S92" s="194"/>
      <c r="T92" s="194"/>
      <c r="U92" s="194"/>
      <c r="V92" s="194"/>
      <c r="W92" s="194"/>
      <c r="X92" s="194"/>
      <c r="Y92" s="194"/>
      <c r="Z92" s="194"/>
      <c r="AA92" s="194"/>
      <c r="AB92" s="194"/>
      <c r="AC92" s="194"/>
      <c r="AD92" s="194"/>
      <c r="AE92" s="194"/>
      <c r="AF92" s="194"/>
      <c r="AG92" s="194"/>
      <c r="AH92" s="194"/>
      <c r="AI92" s="194"/>
      <c r="AJ92" s="194"/>
      <c r="AK92" s="194"/>
      <c r="AL92" s="194"/>
      <c r="AM92" s="194"/>
      <c r="AN92" s="194"/>
      <c r="AO92" s="194"/>
      <c r="AP92" s="194"/>
      <c r="AQ92" s="194"/>
      <c r="AR92" s="194"/>
      <c r="AS92" s="194"/>
      <c r="AT92" s="194"/>
      <c r="AU92" s="194"/>
      <c r="AV92" s="194"/>
      <c r="AW92" s="194"/>
      <c r="AX92" s="194"/>
      <c r="AY92" s="194"/>
      <c r="AZ92" s="194"/>
      <c r="BA92" s="194"/>
      <c r="BB92" s="194"/>
      <c r="BC92" s="194"/>
      <c r="BD92" s="194"/>
      <c r="BE92" s="194"/>
      <c r="BF92" s="194"/>
      <c r="BG92" s="194"/>
      <c r="BH92" s="194"/>
      <c r="BI92" s="194"/>
      <c r="BJ92" s="194"/>
      <c r="BK92" s="194"/>
      <c r="BL92" s="194"/>
      <c r="BM92" s="194"/>
      <c r="BN92" s="194"/>
      <c r="BO92" s="194"/>
      <c r="BP92" s="194"/>
      <c r="BQ92" s="194"/>
    </row>
    <row r="93" spans="1:69" ht="15" hidden="1" customHeight="1" outlineLevel="2" x14ac:dyDescent="0.2">
      <c r="A93" s="179" t="s">
        <v>216</v>
      </c>
      <c r="B93" s="195"/>
      <c r="C93" s="181" t="s">
        <v>3</v>
      </c>
      <c r="D93" s="197">
        <v>685</v>
      </c>
      <c r="E93" s="198">
        <v>737</v>
      </c>
      <c r="F93" s="198">
        <v>652</v>
      </c>
      <c r="G93" s="198">
        <v>598</v>
      </c>
      <c r="H93" s="199">
        <v>632</v>
      </c>
      <c r="I93" s="198">
        <v>645</v>
      </c>
      <c r="J93" s="198">
        <v>658</v>
      </c>
      <c r="K93" s="198">
        <v>604</v>
      </c>
      <c r="L93" s="198">
        <v>621</v>
      </c>
      <c r="M93" s="198">
        <v>720</v>
      </c>
      <c r="N93" s="198">
        <v>710</v>
      </c>
      <c r="O93" s="198">
        <v>685</v>
      </c>
      <c r="P93" s="198">
        <v>782</v>
      </c>
      <c r="Q93" s="198">
        <v>696</v>
      </c>
      <c r="R93" s="198">
        <v>575</v>
      </c>
      <c r="S93" s="198">
        <v>686</v>
      </c>
      <c r="T93" s="198">
        <v>664</v>
      </c>
      <c r="U93" s="198">
        <v>1024</v>
      </c>
      <c r="V93" s="198">
        <v>707</v>
      </c>
      <c r="W93" s="198">
        <v>560</v>
      </c>
      <c r="X93" s="198">
        <v>659</v>
      </c>
      <c r="Y93" s="198">
        <v>594</v>
      </c>
      <c r="Z93" s="198">
        <v>782</v>
      </c>
      <c r="AA93" s="198">
        <v>568</v>
      </c>
      <c r="AB93" s="198">
        <v>645</v>
      </c>
      <c r="AC93" s="198">
        <v>670</v>
      </c>
      <c r="AD93" s="198">
        <v>584</v>
      </c>
      <c r="AE93" s="198">
        <v>678</v>
      </c>
      <c r="AF93" s="198">
        <v>611</v>
      </c>
      <c r="AG93" s="198">
        <v>650</v>
      </c>
      <c r="AH93" s="198">
        <v>731</v>
      </c>
      <c r="AI93" s="198">
        <v>543</v>
      </c>
      <c r="AJ93" s="198">
        <v>616</v>
      </c>
      <c r="AK93" s="198">
        <v>580</v>
      </c>
      <c r="AL93" s="198">
        <v>600</v>
      </c>
      <c r="AM93" s="198">
        <v>589</v>
      </c>
      <c r="AN93" s="198">
        <v>692</v>
      </c>
      <c r="AO93" s="198">
        <v>599</v>
      </c>
      <c r="AP93" s="198">
        <v>599</v>
      </c>
      <c r="AQ93" s="198">
        <v>652</v>
      </c>
      <c r="AR93" s="198">
        <v>621</v>
      </c>
      <c r="AS93" s="198">
        <v>631</v>
      </c>
      <c r="AT93" s="198">
        <v>653</v>
      </c>
      <c r="AU93" s="198">
        <v>570</v>
      </c>
      <c r="AV93" s="198">
        <v>632</v>
      </c>
      <c r="AW93" s="198">
        <v>914</v>
      </c>
      <c r="AX93" s="198">
        <v>698</v>
      </c>
      <c r="AY93" s="198">
        <v>598</v>
      </c>
      <c r="AZ93" s="198">
        <v>697</v>
      </c>
      <c r="BA93" s="198">
        <v>591</v>
      </c>
      <c r="BB93" s="198">
        <v>581</v>
      </c>
      <c r="BC93" s="198">
        <v>559</v>
      </c>
      <c r="BD93" s="198">
        <v>711</v>
      </c>
      <c r="BE93" s="198">
        <v>705</v>
      </c>
      <c r="BF93" s="198">
        <v>767</v>
      </c>
      <c r="BG93" s="198">
        <v>618</v>
      </c>
      <c r="BH93" s="198">
        <v>711</v>
      </c>
      <c r="BI93" s="198">
        <v>701</v>
      </c>
      <c r="BJ93" s="198">
        <v>465</v>
      </c>
      <c r="BK93" s="198">
        <v>196</v>
      </c>
      <c r="BL93" s="198">
        <v>158</v>
      </c>
      <c r="BM93" s="198">
        <v>260</v>
      </c>
      <c r="BN93" s="198">
        <v>456</v>
      </c>
      <c r="BO93" s="198">
        <v>427</v>
      </c>
      <c r="BP93" s="198">
        <v>549</v>
      </c>
      <c r="BQ93" s="198">
        <f ca="1">SUMIFS(Operations, Dates, BQ$6, Hospitals, $B92)</f>
        <v>544</v>
      </c>
    </row>
    <row r="94" spans="1:69" ht="15" hidden="1" customHeight="1" outlineLevel="2" x14ac:dyDescent="0.2">
      <c r="A94" s="179" t="s">
        <v>217</v>
      </c>
      <c r="B94" s="195"/>
      <c r="C94" s="185" t="s">
        <v>4</v>
      </c>
      <c r="D94" s="197">
        <v>57</v>
      </c>
      <c r="E94" s="198">
        <v>66</v>
      </c>
      <c r="F94" s="198">
        <v>41</v>
      </c>
      <c r="G94" s="198">
        <v>42</v>
      </c>
      <c r="H94" s="199">
        <v>46</v>
      </c>
      <c r="I94" s="198">
        <v>41</v>
      </c>
      <c r="J94" s="198">
        <v>43</v>
      </c>
      <c r="K94" s="198">
        <v>32</v>
      </c>
      <c r="L94" s="198">
        <v>67</v>
      </c>
      <c r="M94" s="198">
        <v>47</v>
      </c>
      <c r="N94" s="198">
        <v>67</v>
      </c>
      <c r="O94" s="198">
        <v>54</v>
      </c>
      <c r="P94" s="198">
        <v>76</v>
      </c>
      <c r="Q94" s="198">
        <v>52</v>
      </c>
      <c r="R94" s="198">
        <v>43</v>
      </c>
      <c r="S94" s="198">
        <v>62</v>
      </c>
      <c r="T94" s="198">
        <v>50</v>
      </c>
      <c r="U94" s="198">
        <v>57</v>
      </c>
      <c r="V94" s="198">
        <v>61</v>
      </c>
      <c r="W94" s="198">
        <v>83</v>
      </c>
      <c r="X94" s="198">
        <v>99</v>
      </c>
      <c r="Y94" s="198">
        <v>63</v>
      </c>
      <c r="Z94" s="198">
        <v>62</v>
      </c>
      <c r="AA94" s="198">
        <v>66</v>
      </c>
      <c r="AB94" s="198">
        <v>75</v>
      </c>
      <c r="AC94" s="198">
        <v>48</v>
      </c>
      <c r="AD94" s="198">
        <v>42</v>
      </c>
      <c r="AE94" s="198">
        <v>44</v>
      </c>
      <c r="AF94" s="198">
        <v>43</v>
      </c>
      <c r="AG94" s="198">
        <v>40</v>
      </c>
      <c r="AH94" s="198">
        <v>93</v>
      </c>
      <c r="AI94" s="198">
        <v>94</v>
      </c>
      <c r="AJ94" s="198">
        <v>155</v>
      </c>
      <c r="AK94" s="198">
        <v>60</v>
      </c>
      <c r="AL94" s="198">
        <v>77</v>
      </c>
      <c r="AM94" s="198">
        <v>62</v>
      </c>
      <c r="AN94" s="198">
        <v>60</v>
      </c>
      <c r="AO94" s="198">
        <v>31</v>
      </c>
      <c r="AP94" s="198">
        <v>29</v>
      </c>
      <c r="AQ94" s="198">
        <v>43</v>
      </c>
      <c r="AR94" s="198">
        <v>55</v>
      </c>
      <c r="AS94" s="198">
        <v>56</v>
      </c>
      <c r="AT94" s="198">
        <v>50</v>
      </c>
      <c r="AU94" s="198">
        <v>43</v>
      </c>
      <c r="AV94" s="198">
        <v>50</v>
      </c>
      <c r="AW94" s="198">
        <v>62</v>
      </c>
      <c r="AX94" s="198">
        <v>51</v>
      </c>
      <c r="AY94" s="198">
        <v>51</v>
      </c>
      <c r="AZ94" s="198">
        <v>56</v>
      </c>
      <c r="BA94" s="198">
        <v>41</v>
      </c>
      <c r="BB94" s="198">
        <v>37</v>
      </c>
      <c r="BC94" s="198">
        <v>42</v>
      </c>
      <c r="BD94" s="198">
        <v>65</v>
      </c>
      <c r="BE94" s="198">
        <v>67</v>
      </c>
      <c r="BF94" s="198">
        <v>63</v>
      </c>
      <c r="BG94" s="198">
        <v>49</v>
      </c>
      <c r="BH94" s="198">
        <v>59</v>
      </c>
      <c r="BI94" s="198">
        <v>57</v>
      </c>
      <c r="BJ94" s="198">
        <v>54</v>
      </c>
      <c r="BK94" s="198">
        <v>17</v>
      </c>
      <c r="BL94" s="198">
        <v>5</v>
      </c>
      <c r="BM94" s="198">
        <v>21</v>
      </c>
      <c r="BN94" s="198">
        <v>15</v>
      </c>
      <c r="BO94" s="198">
        <v>18</v>
      </c>
      <c r="BP94" s="198">
        <v>23</v>
      </c>
      <c r="BQ94" s="198">
        <f ca="1">SUMIFS(Cancelled, Dates, BQ$6, Hospitals, $B92)</f>
        <v>28</v>
      </c>
    </row>
    <row r="95" spans="1:69" ht="15" hidden="1" customHeight="1" outlineLevel="2" x14ac:dyDescent="0.2">
      <c r="A95" s="179" t="s">
        <v>218</v>
      </c>
      <c r="B95" s="195"/>
      <c r="C95" s="187" t="s">
        <v>5</v>
      </c>
      <c r="D95" s="197">
        <v>38</v>
      </c>
      <c r="E95" s="198">
        <v>26</v>
      </c>
      <c r="F95" s="198">
        <v>24</v>
      </c>
      <c r="G95" s="198">
        <v>22</v>
      </c>
      <c r="H95" s="199">
        <v>21</v>
      </c>
      <c r="I95" s="198">
        <v>20</v>
      </c>
      <c r="J95" s="198">
        <v>28</v>
      </c>
      <c r="K95" s="198">
        <v>14</v>
      </c>
      <c r="L95" s="198">
        <v>30</v>
      </c>
      <c r="M95" s="198">
        <v>25</v>
      </c>
      <c r="N95" s="198">
        <v>22</v>
      </c>
      <c r="O95" s="198">
        <v>26</v>
      </c>
      <c r="P95" s="198">
        <v>22</v>
      </c>
      <c r="Q95" s="198">
        <v>22</v>
      </c>
      <c r="R95" s="198">
        <v>16</v>
      </c>
      <c r="S95" s="198">
        <v>24</v>
      </c>
      <c r="T95" s="198">
        <v>16</v>
      </c>
      <c r="U95" s="198">
        <v>24</v>
      </c>
      <c r="V95" s="198">
        <v>27</v>
      </c>
      <c r="W95" s="198">
        <v>16</v>
      </c>
      <c r="X95" s="198">
        <v>25</v>
      </c>
      <c r="Y95" s="198">
        <v>23</v>
      </c>
      <c r="Z95" s="198">
        <v>23</v>
      </c>
      <c r="AA95" s="198">
        <v>31</v>
      </c>
      <c r="AB95" s="198">
        <v>21</v>
      </c>
      <c r="AC95" s="198">
        <v>27</v>
      </c>
      <c r="AD95" s="198">
        <v>23</v>
      </c>
      <c r="AE95" s="198">
        <v>20</v>
      </c>
      <c r="AF95" s="198">
        <v>21</v>
      </c>
      <c r="AG95" s="198">
        <v>24</v>
      </c>
      <c r="AH95" s="198">
        <v>33</v>
      </c>
      <c r="AI95" s="198">
        <v>23</v>
      </c>
      <c r="AJ95" s="198">
        <v>14</v>
      </c>
      <c r="AK95" s="198">
        <v>17</v>
      </c>
      <c r="AL95" s="198">
        <v>18</v>
      </c>
      <c r="AM95" s="198">
        <v>15</v>
      </c>
      <c r="AN95" s="198">
        <v>25</v>
      </c>
      <c r="AO95" s="198">
        <v>15</v>
      </c>
      <c r="AP95" s="198">
        <v>12</v>
      </c>
      <c r="AQ95" s="198">
        <v>16</v>
      </c>
      <c r="AR95" s="198">
        <v>26</v>
      </c>
      <c r="AS95" s="198">
        <v>17</v>
      </c>
      <c r="AT95" s="198">
        <v>25</v>
      </c>
      <c r="AU95" s="198">
        <v>20</v>
      </c>
      <c r="AV95" s="198">
        <v>16</v>
      </c>
      <c r="AW95" s="198">
        <v>21</v>
      </c>
      <c r="AX95" s="198">
        <v>19</v>
      </c>
      <c r="AY95" s="198">
        <v>21</v>
      </c>
      <c r="AZ95" s="198">
        <v>26</v>
      </c>
      <c r="BA95" s="198">
        <v>14</v>
      </c>
      <c r="BB95" s="198">
        <v>14</v>
      </c>
      <c r="BC95" s="198">
        <v>14</v>
      </c>
      <c r="BD95" s="198">
        <v>30</v>
      </c>
      <c r="BE95" s="198">
        <v>21</v>
      </c>
      <c r="BF95" s="198">
        <v>42</v>
      </c>
      <c r="BG95" s="198">
        <v>26</v>
      </c>
      <c r="BH95" s="198">
        <v>24</v>
      </c>
      <c r="BI95" s="198">
        <v>21</v>
      </c>
      <c r="BJ95" s="198">
        <v>13</v>
      </c>
      <c r="BK95" s="198">
        <v>4</v>
      </c>
      <c r="BL95" s="198">
        <v>4</v>
      </c>
      <c r="BM95" s="198">
        <v>16</v>
      </c>
      <c r="BN95" s="198">
        <v>11</v>
      </c>
      <c r="BO95" s="198">
        <v>12</v>
      </c>
      <c r="BP95" s="198">
        <v>13</v>
      </c>
      <c r="BQ95" s="198">
        <f ca="1">SUMIFS(Clinical, Dates, BQ$6, Hospitals, $B92)</f>
        <v>18</v>
      </c>
    </row>
    <row r="96" spans="1:69" ht="15" hidden="1" customHeight="1" outlineLevel="2" x14ac:dyDescent="0.2">
      <c r="A96" s="179" t="s">
        <v>219</v>
      </c>
      <c r="B96" s="195"/>
      <c r="C96" s="187" t="s">
        <v>6</v>
      </c>
      <c r="D96" s="197">
        <v>13</v>
      </c>
      <c r="E96" s="198">
        <v>16</v>
      </c>
      <c r="F96" s="198">
        <v>8</v>
      </c>
      <c r="G96" s="198">
        <v>5</v>
      </c>
      <c r="H96" s="199">
        <v>15</v>
      </c>
      <c r="I96" s="198">
        <v>7</v>
      </c>
      <c r="J96" s="198">
        <v>10</v>
      </c>
      <c r="K96" s="198">
        <v>13</v>
      </c>
      <c r="L96" s="198">
        <v>24</v>
      </c>
      <c r="M96" s="198">
        <v>13</v>
      </c>
      <c r="N96" s="198">
        <v>34</v>
      </c>
      <c r="O96" s="198">
        <v>15</v>
      </c>
      <c r="P96" s="198">
        <v>45</v>
      </c>
      <c r="Q96" s="198">
        <v>24</v>
      </c>
      <c r="R96" s="198">
        <v>10</v>
      </c>
      <c r="S96" s="198">
        <v>29</v>
      </c>
      <c r="T96" s="198">
        <v>15</v>
      </c>
      <c r="U96" s="198">
        <v>18</v>
      </c>
      <c r="V96" s="198">
        <v>22</v>
      </c>
      <c r="W96" s="198">
        <v>61</v>
      </c>
      <c r="X96" s="198">
        <v>62</v>
      </c>
      <c r="Y96" s="198">
        <v>28</v>
      </c>
      <c r="Z96" s="198">
        <v>29</v>
      </c>
      <c r="AA96" s="198">
        <v>21</v>
      </c>
      <c r="AB96" s="198">
        <v>38</v>
      </c>
      <c r="AC96" s="198">
        <v>13</v>
      </c>
      <c r="AD96" s="198">
        <v>12</v>
      </c>
      <c r="AE96" s="198">
        <v>12</v>
      </c>
      <c r="AF96" s="198">
        <v>12</v>
      </c>
      <c r="AG96" s="198">
        <v>9</v>
      </c>
      <c r="AH96" s="198">
        <v>51</v>
      </c>
      <c r="AI96" s="198">
        <v>62</v>
      </c>
      <c r="AJ96" s="198">
        <v>134</v>
      </c>
      <c r="AK96" s="198">
        <v>33</v>
      </c>
      <c r="AL96" s="198">
        <v>52</v>
      </c>
      <c r="AM96" s="198">
        <v>37</v>
      </c>
      <c r="AN96" s="198">
        <v>22</v>
      </c>
      <c r="AO96" s="198">
        <v>8</v>
      </c>
      <c r="AP96" s="198">
        <v>14</v>
      </c>
      <c r="AQ96" s="198">
        <v>20</v>
      </c>
      <c r="AR96" s="198">
        <v>19</v>
      </c>
      <c r="AS96" s="198">
        <v>26</v>
      </c>
      <c r="AT96" s="198">
        <v>12</v>
      </c>
      <c r="AU96" s="198">
        <v>17</v>
      </c>
      <c r="AV96" s="198">
        <v>26</v>
      </c>
      <c r="AW96" s="198">
        <v>29</v>
      </c>
      <c r="AX96" s="198">
        <v>18</v>
      </c>
      <c r="AY96" s="198">
        <v>22</v>
      </c>
      <c r="AZ96" s="198">
        <v>18</v>
      </c>
      <c r="BA96" s="198">
        <v>20</v>
      </c>
      <c r="BB96" s="198">
        <v>15</v>
      </c>
      <c r="BC96" s="198">
        <v>19</v>
      </c>
      <c r="BD96" s="198">
        <v>25</v>
      </c>
      <c r="BE96" s="198">
        <v>31</v>
      </c>
      <c r="BF96" s="198">
        <v>14</v>
      </c>
      <c r="BG96" s="198">
        <v>10</v>
      </c>
      <c r="BH96" s="198">
        <v>26</v>
      </c>
      <c r="BI96" s="198">
        <v>23</v>
      </c>
      <c r="BJ96" s="198">
        <v>37</v>
      </c>
      <c r="BK96" s="198">
        <v>8</v>
      </c>
      <c r="BL96" s="198">
        <v>1</v>
      </c>
      <c r="BM96" s="198">
        <v>3</v>
      </c>
      <c r="BN96" s="198">
        <v>4</v>
      </c>
      <c r="BO96" s="198">
        <v>4</v>
      </c>
      <c r="BP96" s="198">
        <v>4</v>
      </c>
      <c r="BQ96" s="198">
        <f ca="1">SUMIFS(NonClinical, Dates, BQ$6, Hospitals, $B92)</f>
        <v>5</v>
      </c>
    </row>
    <row r="97" spans="1:69" ht="15" hidden="1" customHeight="1" outlineLevel="2" x14ac:dyDescent="0.2">
      <c r="A97" s="179" t="s">
        <v>220</v>
      </c>
      <c r="B97" s="195"/>
      <c r="C97" s="187" t="s">
        <v>7</v>
      </c>
      <c r="D97" s="197">
        <v>5</v>
      </c>
      <c r="E97" s="198">
        <v>19</v>
      </c>
      <c r="F97" s="198">
        <v>9</v>
      </c>
      <c r="G97" s="198">
        <v>4</v>
      </c>
      <c r="H97" s="199">
        <v>9</v>
      </c>
      <c r="I97" s="198">
        <v>12</v>
      </c>
      <c r="J97" s="198">
        <v>5</v>
      </c>
      <c r="K97" s="198">
        <v>3</v>
      </c>
      <c r="L97" s="198">
        <v>10</v>
      </c>
      <c r="M97" s="198">
        <v>6</v>
      </c>
      <c r="N97" s="198">
        <v>11</v>
      </c>
      <c r="O97" s="198">
        <v>13</v>
      </c>
      <c r="P97" s="198">
        <v>9</v>
      </c>
      <c r="Q97" s="198">
        <v>6</v>
      </c>
      <c r="R97" s="198">
        <v>17</v>
      </c>
      <c r="S97" s="198">
        <v>9</v>
      </c>
      <c r="T97" s="198">
        <v>16</v>
      </c>
      <c r="U97" s="198">
        <v>11</v>
      </c>
      <c r="V97" s="198">
        <v>12</v>
      </c>
      <c r="W97" s="198">
        <v>6</v>
      </c>
      <c r="X97" s="198">
        <v>12</v>
      </c>
      <c r="Y97" s="198">
        <v>11</v>
      </c>
      <c r="Z97" s="198">
        <v>10</v>
      </c>
      <c r="AA97" s="198">
        <v>10</v>
      </c>
      <c r="AB97" s="198">
        <v>16</v>
      </c>
      <c r="AC97" s="198">
        <v>8</v>
      </c>
      <c r="AD97" s="198">
        <v>7</v>
      </c>
      <c r="AE97" s="198">
        <v>12</v>
      </c>
      <c r="AF97" s="198">
        <v>9</v>
      </c>
      <c r="AG97" s="198">
        <v>7</v>
      </c>
      <c r="AH97" s="198">
        <v>9</v>
      </c>
      <c r="AI97" s="198">
        <v>9</v>
      </c>
      <c r="AJ97" s="198">
        <v>7</v>
      </c>
      <c r="AK97" s="198">
        <v>10</v>
      </c>
      <c r="AL97" s="198">
        <v>7</v>
      </c>
      <c r="AM97" s="198">
        <v>10</v>
      </c>
      <c r="AN97" s="198">
        <v>13</v>
      </c>
      <c r="AO97" s="198">
        <v>8</v>
      </c>
      <c r="AP97" s="198">
        <v>3</v>
      </c>
      <c r="AQ97" s="198">
        <v>7</v>
      </c>
      <c r="AR97" s="198">
        <v>10</v>
      </c>
      <c r="AS97" s="198">
        <v>13</v>
      </c>
      <c r="AT97" s="198">
        <v>13</v>
      </c>
      <c r="AU97" s="198">
        <v>6</v>
      </c>
      <c r="AV97" s="198">
        <v>8</v>
      </c>
      <c r="AW97" s="198">
        <v>12</v>
      </c>
      <c r="AX97" s="198">
        <v>14</v>
      </c>
      <c r="AY97" s="198">
        <v>8</v>
      </c>
      <c r="AZ97" s="198">
        <v>12</v>
      </c>
      <c r="BA97" s="198">
        <v>7</v>
      </c>
      <c r="BB97" s="198">
        <v>8</v>
      </c>
      <c r="BC97" s="198">
        <v>9</v>
      </c>
      <c r="BD97" s="198">
        <v>10</v>
      </c>
      <c r="BE97" s="198">
        <v>15</v>
      </c>
      <c r="BF97" s="198">
        <v>7</v>
      </c>
      <c r="BG97" s="198">
        <v>13</v>
      </c>
      <c r="BH97" s="198">
        <v>9</v>
      </c>
      <c r="BI97" s="198">
        <v>12</v>
      </c>
      <c r="BJ97" s="198">
        <v>4</v>
      </c>
      <c r="BK97" s="198">
        <v>5</v>
      </c>
      <c r="BL97" s="198">
        <v>0</v>
      </c>
      <c r="BM97" s="198">
        <v>2</v>
      </c>
      <c r="BN97" s="198">
        <v>0</v>
      </c>
      <c r="BO97" s="198">
        <v>2</v>
      </c>
      <c r="BP97" s="198">
        <v>6</v>
      </c>
      <c r="BQ97" s="198">
        <f ca="1">SUMIFS(Patient, Dates, BQ$6, Hospitals, $B92)</f>
        <v>5</v>
      </c>
    </row>
    <row r="98" spans="1:69" ht="15" hidden="1" customHeight="1" outlineLevel="2" x14ac:dyDescent="0.2">
      <c r="A98" s="179" t="s">
        <v>221</v>
      </c>
      <c r="B98" s="195"/>
      <c r="C98" s="187" t="s">
        <v>8</v>
      </c>
      <c r="D98" s="197">
        <v>1</v>
      </c>
      <c r="E98" s="198">
        <v>5</v>
      </c>
      <c r="F98" s="198">
        <v>0</v>
      </c>
      <c r="G98" s="198">
        <v>11</v>
      </c>
      <c r="H98" s="199">
        <v>1</v>
      </c>
      <c r="I98" s="198">
        <v>2</v>
      </c>
      <c r="J98" s="198">
        <v>0</v>
      </c>
      <c r="K98" s="198">
        <v>2</v>
      </c>
      <c r="L98" s="198">
        <v>3</v>
      </c>
      <c r="M98" s="198">
        <v>3</v>
      </c>
      <c r="N98" s="198">
        <v>0</v>
      </c>
      <c r="O98" s="198">
        <v>0</v>
      </c>
      <c r="P98" s="198">
        <v>0</v>
      </c>
      <c r="Q98" s="198">
        <v>0</v>
      </c>
      <c r="R98" s="198">
        <v>0</v>
      </c>
      <c r="S98" s="198">
        <v>0</v>
      </c>
      <c r="T98" s="198">
        <v>3</v>
      </c>
      <c r="U98" s="198">
        <v>4</v>
      </c>
      <c r="V98" s="198">
        <v>0</v>
      </c>
      <c r="W98" s="198">
        <v>0</v>
      </c>
      <c r="X98" s="198">
        <v>0</v>
      </c>
      <c r="Y98" s="198">
        <v>1</v>
      </c>
      <c r="Z98" s="198">
        <v>0</v>
      </c>
      <c r="AA98" s="198">
        <v>4</v>
      </c>
      <c r="AB98" s="198">
        <v>0</v>
      </c>
      <c r="AC98" s="198">
        <v>0</v>
      </c>
      <c r="AD98" s="198">
        <v>0</v>
      </c>
      <c r="AE98" s="198">
        <v>0</v>
      </c>
      <c r="AF98" s="198">
        <v>1</v>
      </c>
      <c r="AG98" s="198">
        <v>0</v>
      </c>
      <c r="AH98" s="198">
        <v>0</v>
      </c>
      <c r="AI98" s="198">
        <v>0</v>
      </c>
      <c r="AJ98" s="198">
        <v>0</v>
      </c>
      <c r="AK98" s="198">
        <v>0</v>
      </c>
      <c r="AL98" s="198">
        <v>0</v>
      </c>
      <c r="AM98" s="198">
        <v>0</v>
      </c>
      <c r="AN98" s="198">
        <v>0</v>
      </c>
      <c r="AO98" s="198">
        <v>0</v>
      </c>
      <c r="AP98" s="198">
        <v>0</v>
      </c>
      <c r="AQ98" s="198">
        <v>0</v>
      </c>
      <c r="AR98" s="198">
        <v>0</v>
      </c>
      <c r="AS98" s="198">
        <v>0</v>
      </c>
      <c r="AT98" s="198">
        <v>0</v>
      </c>
      <c r="AU98" s="198">
        <v>0</v>
      </c>
      <c r="AV98" s="198">
        <v>0</v>
      </c>
      <c r="AW98" s="198">
        <v>0</v>
      </c>
      <c r="AX98" s="198">
        <v>0</v>
      </c>
      <c r="AY98" s="198">
        <v>0</v>
      </c>
      <c r="AZ98" s="198">
        <v>0</v>
      </c>
      <c r="BA98" s="198">
        <v>0</v>
      </c>
      <c r="BB98" s="198">
        <v>0</v>
      </c>
      <c r="BC98" s="198">
        <v>0</v>
      </c>
      <c r="BD98" s="198">
        <v>0</v>
      </c>
      <c r="BE98" s="198">
        <v>0</v>
      </c>
      <c r="BF98" s="198">
        <v>0</v>
      </c>
      <c r="BG98" s="198">
        <v>0</v>
      </c>
      <c r="BH98" s="198">
        <v>0</v>
      </c>
      <c r="BI98" s="198">
        <v>1</v>
      </c>
      <c r="BJ98" s="198">
        <v>0</v>
      </c>
      <c r="BK98" s="198">
        <v>0</v>
      </c>
      <c r="BL98" s="198">
        <v>0</v>
      </c>
      <c r="BM98" s="198">
        <v>0</v>
      </c>
      <c r="BN98" s="198">
        <v>0</v>
      </c>
      <c r="BO98" s="198">
        <v>0</v>
      </c>
      <c r="BP98" s="198">
        <v>0</v>
      </c>
      <c r="BQ98" s="198">
        <f ca="1">SUMIFS(Other, Dates, BQ$6, Hospitals, $B92)</f>
        <v>0</v>
      </c>
    </row>
    <row r="99" spans="1:69" ht="15" hidden="1" customHeight="1" outlineLevel="1" collapsed="1" x14ac:dyDescent="0.2">
      <c r="B99" s="195" t="s">
        <v>25</v>
      </c>
      <c r="C99" s="196" t="s">
        <v>26</v>
      </c>
      <c r="D99" s="193"/>
      <c r="E99" s="194"/>
      <c r="F99" s="194"/>
      <c r="G99" s="194"/>
      <c r="H99" s="194"/>
      <c r="I99" s="194"/>
      <c r="J99" s="194"/>
      <c r="K99" s="194"/>
      <c r="L99" s="194"/>
      <c r="M99" s="194"/>
      <c r="N99" s="194"/>
      <c r="O99" s="194"/>
      <c r="P99" s="194"/>
      <c r="Q99" s="194"/>
      <c r="R99" s="194"/>
      <c r="S99" s="194"/>
      <c r="T99" s="194"/>
      <c r="U99" s="194"/>
      <c r="V99" s="194"/>
      <c r="W99" s="194"/>
      <c r="X99" s="194"/>
      <c r="Y99" s="194"/>
      <c r="Z99" s="194"/>
      <c r="AA99" s="194"/>
      <c r="AB99" s="194"/>
      <c r="AC99" s="194"/>
      <c r="AD99" s="194"/>
      <c r="AE99" s="194"/>
      <c r="AF99" s="194"/>
      <c r="AG99" s="194"/>
      <c r="AH99" s="194"/>
      <c r="AI99" s="194"/>
      <c r="AJ99" s="194"/>
      <c r="AK99" s="194"/>
      <c r="AL99" s="194"/>
      <c r="AM99" s="194"/>
      <c r="AN99" s="194"/>
      <c r="AO99" s="194"/>
      <c r="AP99" s="194"/>
      <c r="AQ99" s="194"/>
      <c r="AR99" s="194"/>
      <c r="AS99" s="194"/>
      <c r="AT99" s="194"/>
      <c r="AU99" s="194"/>
      <c r="AV99" s="194"/>
      <c r="AW99" s="194"/>
      <c r="AX99" s="194"/>
      <c r="AY99" s="194"/>
      <c r="AZ99" s="194"/>
      <c r="BA99" s="194"/>
      <c r="BB99" s="194"/>
      <c r="BC99" s="194"/>
      <c r="BD99" s="194"/>
      <c r="BE99" s="194"/>
      <c r="BF99" s="194"/>
      <c r="BG99" s="194"/>
      <c r="BH99" s="194"/>
      <c r="BI99" s="194"/>
      <c r="BJ99" s="194"/>
      <c r="BK99" s="194"/>
      <c r="BL99" s="194"/>
      <c r="BM99" s="194"/>
      <c r="BN99" s="194"/>
      <c r="BO99" s="194"/>
      <c r="BP99" s="194"/>
      <c r="BQ99" s="194"/>
    </row>
    <row r="100" spans="1:69" ht="15" hidden="1" customHeight="1" outlineLevel="2" x14ac:dyDescent="0.2">
      <c r="A100" s="179" t="s">
        <v>222</v>
      </c>
      <c r="B100" s="195"/>
      <c r="C100" s="181" t="s">
        <v>3</v>
      </c>
      <c r="D100" s="197">
        <v>606</v>
      </c>
      <c r="E100" s="198">
        <v>701</v>
      </c>
      <c r="F100" s="198">
        <v>639</v>
      </c>
      <c r="G100" s="198">
        <v>551</v>
      </c>
      <c r="H100" s="199">
        <v>804</v>
      </c>
      <c r="I100" s="198">
        <v>690</v>
      </c>
      <c r="J100" s="198">
        <v>830</v>
      </c>
      <c r="K100" s="198">
        <v>763</v>
      </c>
      <c r="L100" s="198">
        <v>784</v>
      </c>
      <c r="M100" s="198">
        <v>802</v>
      </c>
      <c r="N100" s="198">
        <v>842</v>
      </c>
      <c r="O100" s="198">
        <v>731</v>
      </c>
      <c r="P100" s="198">
        <v>767</v>
      </c>
      <c r="Q100" s="198">
        <v>810</v>
      </c>
      <c r="R100" s="198">
        <v>593</v>
      </c>
      <c r="S100" s="198">
        <v>790</v>
      </c>
      <c r="T100" s="198">
        <v>739</v>
      </c>
      <c r="U100" s="198">
        <v>653</v>
      </c>
      <c r="V100" s="198">
        <v>738</v>
      </c>
      <c r="W100" s="198">
        <v>649</v>
      </c>
      <c r="X100" s="198">
        <v>750</v>
      </c>
      <c r="Y100" s="198">
        <v>661</v>
      </c>
      <c r="Z100" s="198">
        <v>698</v>
      </c>
      <c r="AA100" s="198">
        <v>590</v>
      </c>
      <c r="AB100" s="198">
        <v>715</v>
      </c>
      <c r="AC100" s="198">
        <v>696</v>
      </c>
      <c r="AD100" s="198">
        <v>601</v>
      </c>
      <c r="AE100" s="198">
        <v>671</v>
      </c>
      <c r="AF100" s="198">
        <v>724</v>
      </c>
      <c r="AG100" s="198">
        <v>766</v>
      </c>
      <c r="AH100" s="198">
        <v>775</v>
      </c>
      <c r="AI100" s="198">
        <v>565</v>
      </c>
      <c r="AJ100" s="198">
        <v>704</v>
      </c>
      <c r="AK100" s="198">
        <v>666</v>
      </c>
      <c r="AL100" s="198">
        <v>663</v>
      </c>
      <c r="AM100" s="198">
        <v>607</v>
      </c>
      <c r="AN100" s="198">
        <v>782</v>
      </c>
      <c r="AO100" s="198">
        <v>684</v>
      </c>
      <c r="AP100" s="198">
        <v>555</v>
      </c>
      <c r="AQ100" s="198">
        <v>671</v>
      </c>
      <c r="AR100" s="198">
        <v>663</v>
      </c>
      <c r="AS100" s="198">
        <v>761</v>
      </c>
      <c r="AT100" s="198">
        <v>736</v>
      </c>
      <c r="AU100" s="198">
        <v>603</v>
      </c>
      <c r="AV100" s="198">
        <v>759</v>
      </c>
      <c r="AW100" s="198">
        <v>775</v>
      </c>
      <c r="AX100" s="198">
        <v>935</v>
      </c>
      <c r="AY100" s="198">
        <v>755</v>
      </c>
      <c r="AZ100" s="198">
        <v>726</v>
      </c>
      <c r="BA100" s="198">
        <v>697</v>
      </c>
      <c r="BB100" s="198">
        <v>599</v>
      </c>
      <c r="BC100" s="198">
        <v>691</v>
      </c>
      <c r="BD100" s="198">
        <v>731</v>
      </c>
      <c r="BE100" s="198">
        <v>670</v>
      </c>
      <c r="BF100" s="198">
        <v>792</v>
      </c>
      <c r="BG100" s="198">
        <v>669</v>
      </c>
      <c r="BH100" s="198">
        <v>683</v>
      </c>
      <c r="BI100" s="198">
        <v>706</v>
      </c>
      <c r="BJ100" s="198">
        <v>589</v>
      </c>
      <c r="BK100" s="198">
        <v>0</v>
      </c>
      <c r="BL100" s="198">
        <v>0</v>
      </c>
      <c r="BM100" s="198">
        <v>0</v>
      </c>
      <c r="BN100" s="198">
        <v>250</v>
      </c>
      <c r="BO100" s="198">
        <v>427</v>
      </c>
      <c r="BP100" s="198">
        <v>583</v>
      </c>
      <c r="BQ100" s="198">
        <f ca="1">SUMIFS(Operations, Dates, BQ$6, Hospitals, $B99)</f>
        <v>573</v>
      </c>
    </row>
    <row r="101" spans="1:69" ht="15" hidden="1" customHeight="1" outlineLevel="2" x14ac:dyDescent="0.2">
      <c r="A101" s="179" t="s">
        <v>223</v>
      </c>
      <c r="B101" s="195"/>
      <c r="C101" s="185" t="s">
        <v>4</v>
      </c>
      <c r="D101" s="197">
        <v>46</v>
      </c>
      <c r="E101" s="198">
        <v>67</v>
      </c>
      <c r="F101" s="198">
        <v>49</v>
      </c>
      <c r="G101" s="198">
        <v>47</v>
      </c>
      <c r="H101" s="199">
        <v>43</v>
      </c>
      <c r="I101" s="198">
        <v>64</v>
      </c>
      <c r="J101" s="198">
        <v>70</v>
      </c>
      <c r="K101" s="198">
        <v>52</v>
      </c>
      <c r="L101" s="198">
        <v>71</v>
      </c>
      <c r="M101" s="198">
        <v>51</v>
      </c>
      <c r="N101" s="198">
        <v>58</v>
      </c>
      <c r="O101" s="198">
        <v>33</v>
      </c>
      <c r="P101" s="198">
        <v>35</v>
      </c>
      <c r="Q101" s="198">
        <v>47</v>
      </c>
      <c r="R101" s="198">
        <v>40</v>
      </c>
      <c r="S101" s="198">
        <v>54</v>
      </c>
      <c r="T101" s="198">
        <v>41</v>
      </c>
      <c r="U101" s="198">
        <v>38</v>
      </c>
      <c r="V101" s="198">
        <v>73</v>
      </c>
      <c r="W101" s="198">
        <v>59</v>
      </c>
      <c r="X101" s="198">
        <v>49</v>
      </c>
      <c r="Y101" s="198">
        <v>49</v>
      </c>
      <c r="Z101" s="198">
        <v>66</v>
      </c>
      <c r="AA101" s="198">
        <v>50</v>
      </c>
      <c r="AB101" s="198">
        <v>41</v>
      </c>
      <c r="AC101" s="198">
        <v>43</v>
      </c>
      <c r="AD101" s="198">
        <v>50</v>
      </c>
      <c r="AE101" s="198">
        <v>40</v>
      </c>
      <c r="AF101" s="198">
        <v>52</v>
      </c>
      <c r="AG101" s="198">
        <v>44</v>
      </c>
      <c r="AH101" s="198">
        <v>44</v>
      </c>
      <c r="AI101" s="198">
        <v>35</v>
      </c>
      <c r="AJ101" s="198">
        <v>54</v>
      </c>
      <c r="AK101" s="198">
        <v>56</v>
      </c>
      <c r="AL101" s="198">
        <v>100</v>
      </c>
      <c r="AM101" s="198">
        <v>44</v>
      </c>
      <c r="AN101" s="198">
        <v>59</v>
      </c>
      <c r="AO101" s="198">
        <v>63</v>
      </c>
      <c r="AP101" s="198">
        <v>57</v>
      </c>
      <c r="AQ101" s="198">
        <v>48</v>
      </c>
      <c r="AR101" s="198">
        <v>49</v>
      </c>
      <c r="AS101" s="198">
        <v>56</v>
      </c>
      <c r="AT101" s="198">
        <v>53</v>
      </c>
      <c r="AU101" s="198">
        <v>45</v>
      </c>
      <c r="AV101" s="198">
        <v>67</v>
      </c>
      <c r="AW101" s="198">
        <v>47</v>
      </c>
      <c r="AX101" s="198">
        <v>52</v>
      </c>
      <c r="AY101" s="198">
        <v>62</v>
      </c>
      <c r="AZ101" s="198">
        <v>53</v>
      </c>
      <c r="BA101" s="198">
        <v>44</v>
      </c>
      <c r="BB101" s="198">
        <v>39</v>
      </c>
      <c r="BC101" s="198">
        <v>36</v>
      </c>
      <c r="BD101" s="198">
        <v>39</v>
      </c>
      <c r="BE101" s="198">
        <v>41</v>
      </c>
      <c r="BF101" s="198">
        <v>64</v>
      </c>
      <c r="BG101" s="198">
        <v>52</v>
      </c>
      <c r="BH101" s="198">
        <v>58</v>
      </c>
      <c r="BI101" s="198">
        <v>51</v>
      </c>
      <c r="BJ101" s="198">
        <v>64</v>
      </c>
      <c r="BK101" s="198">
        <v>0</v>
      </c>
      <c r="BL101" s="198">
        <v>0</v>
      </c>
      <c r="BM101" s="198">
        <v>0</v>
      </c>
      <c r="BN101" s="198">
        <v>28</v>
      </c>
      <c r="BO101" s="198">
        <v>21</v>
      </c>
      <c r="BP101" s="198">
        <v>34</v>
      </c>
      <c r="BQ101" s="198">
        <f ca="1">SUMIFS(Cancelled, Dates, BQ$6, Hospitals, $B99)</f>
        <v>25</v>
      </c>
    </row>
    <row r="102" spans="1:69" ht="15" hidden="1" customHeight="1" outlineLevel="2" x14ac:dyDescent="0.2">
      <c r="A102" s="179" t="s">
        <v>224</v>
      </c>
      <c r="B102" s="195"/>
      <c r="C102" s="187" t="s">
        <v>5</v>
      </c>
      <c r="D102" s="197">
        <v>19</v>
      </c>
      <c r="E102" s="198">
        <v>25</v>
      </c>
      <c r="F102" s="198">
        <v>16</v>
      </c>
      <c r="G102" s="198">
        <v>20</v>
      </c>
      <c r="H102" s="199">
        <v>22</v>
      </c>
      <c r="I102" s="198">
        <v>26</v>
      </c>
      <c r="J102" s="198">
        <v>26</v>
      </c>
      <c r="K102" s="198">
        <v>22</v>
      </c>
      <c r="L102" s="198">
        <v>31</v>
      </c>
      <c r="M102" s="198">
        <v>18</v>
      </c>
      <c r="N102" s="198">
        <v>23</v>
      </c>
      <c r="O102" s="198">
        <v>13</v>
      </c>
      <c r="P102" s="198">
        <v>12</v>
      </c>
      <c r="Q102" s="198">
        <v>18</v>
      </c>
      <c r="R102" s="198">
        <v>22</v>
      </c>
      <c r="S102" s="198">
        <v>19</v>
      </c>
      <c r="T102" s="198">
        <v>18</v>
      </c>
      <c r="U102" s="198">
        <v>18</v>
      </c>
      <c r="V102" s="198">
        <v>30</v>
      </c>
      <c r="W102" s="198">
        <v>27</v>
      </c>
      <c r="X102" s="198">
        <v>21</v>
      </c>
      <c r="Y102" s="198">
        <v>27</v>
      </c>
      <c r="Z102" s="198">
        <v>34</v>
      </c>
      <c r="AA102" s="198">
        <v>19</v>
      </c>
      <c r="AB102" s="198">
        <v>23</v>
      </c>
      <c r="AC102" s="198">
        <v>13</v>
      </c>
      <c r="AD102" s="198">
        <v>24</v>
      </c>
      <c r="AE102" s="198">
        <v>20</v>
      </c>
      <c r="AF102" s="198">
        <v>22</v>
      </c>
      <c r="AG102" s="198">
        <v>14</v>
      </c>
      <c r="AH102" s="198">
        <v>19</v>
      </c>
      <c r="AI102" s="198">
        <v>17</v>
      </c>
      <c r="AJ102" s="198">
        <v>23</v>
      </c>
      <c r="AK102" s="198">
        <v>15</v>
      </c>
      <c r="AL102" s="198">
        <v>18</v>
      </c>
      <c r="AM102" s="198">
        <v>17</v>
      </c>
      <c r="AN102" s="198">
        <v>26</v>
      </c>
      <c r="AO102" s="198">
        <v>23</v>
      </c>
      <c r="AP102" s="198">
        <v>23</v>
      </c>
      <c r="AQ102" s="198">
        <v>29</v>
      </c>
      <c r="AR102" s="198">
        <v>26</v>
      </c>
      <c r="AS102" s="198">
        <v>21</v>
      </c>
      <c r="AT102" s="198">
        <v>29</v>
      </c>
      <c r="AU102" s="198">
        <v>16</v>
      </c>
      <c r="AV102" s="198">
        <v>22</v>
      </c>
      <c r="AW102" s="198">
        <v>18</v>
      </c>
      <c r="AX102" s="198">
        <v>17</v>
      </c>
      <c r="AY102" s="198">
        <v>28</v>
      </c>
      <c r="AZ102" s="198">
        <v>19</v>
      </c>
      <c r="BA102" s="198">
        <v>14</v>
      </c>
      <c r="BB102" s="198">
        <v>24</v>
      </c>
      <c r="BC102" s="198">
        <v>12</v>
      </c>
      <c r="BD102" s="198">
        <v>17</v>
      </c>
      <c r="BE102" s="198">
        <v>7</v>
      </c>
      <c r="BF102" s="198">
        <v>29</v>
      </c>
      <c r="BG102" s="198">
        <v>18</v>
      </c>
      <c r="BH102" s="198">
        <v>32</v>
      </c>
      <c r="BI102" s="198">
        <v>22</v>
      </c>
      <c r="BJ102" s="198">
        <v>8</v>
      </c>
      <c r="BK102" s="198">
        <v>0</v>
      </c>
      <c r="BL102" s="198">
        <v>0</v>
      </c>
      <c r="BM102" s="198">
        <v>0</v>
      </c>
      <c r="BN102" s="198">
        <v>15</v>
      </c>
      <c r="BO102" s="198">
        <v>11</v>
      </c>
      <c r="BP102" s="198">
        <v>20</v>
      </c>
      <c r="BQ102" s="198">
        <f ca="1">SUMIFS(Clinical, Dates, BQ$6, Hospitals, $B99)</f>
        <v>17</v>
      </c>
    </row>
    <row r="103" spans="1:69" ht="15" hidden="1" customHeight="1" outlineLevel="2" x14ac:dyDescent="0.2">
      <c r="A103" s="179" t="s">
        <v>225</v>
      </c>
      <c r="B103" s="195"/>
      <c r="C103" s="187" t="s">
        <v>6</v>
      </c>
      <c r="D103" s="197">
        <v>9</v>
      </c>
      <c r="E103" s="198">
        <v>13</v>
      </c>
      <c r="F103" s="198">
        <v>5</v>
      </c>
      <c r="G103" s="198">
        <v>3</v>
      </c>
      <c r="H103" s="199">
        <v>4</v>
      </c>
      <c r="I103" s="198">
        <v>11</v>
      </c>
      <c r="J103" s="198">
        <v>8</v>
      </c>
      <c r="K103" s="198">
        <v>4</v>
      </c>
      <c r="L103" s="198">
        <v>8</v>
      </c>
      <c r="M103" s="198">
        <v>5</v>
      </c>
      <c r="N103" s="198">
        <v>4</v>
      </c>
      <c r="O103" s="198">
        <v>0</v>
      </c>
      <c r="P103" s="198">
        <v>5</v>
      </c>
      <c r="Q103" s="198">
        <v>7</v>
      </c>
      <c r="R103" s="198">
        <v>4</v>
      </c>
      <c r="S103" s="198">
        <v>10</v>
      </c>
      <c r="T103" s="198">
        <v>2</v>
      </c>
      <c r="U103" s="198">
        <v>3</v>
      </c>
      <c r="V103" s="198">
        <v>25</v>
      </c>
      <c r="W103" s="198">
        <v>11</v>
      </c>
      <c r="X103" s="198">
        <v>12</v>
      </c>
      <c r="Y103" s="198">
        <v>8</v>
      </c>
      <c r="Z103" s="198">
        <v>13</v>
      </c>
      <c r="AA103" s="198">
        <v>10</v>
      </c>
      <c r="AB103" s="198">
        <v>1</v>
      </c>
      <c r="AC103" s="198">
        <v>10</v>
      </c>
      <c r="AD103" s="198">
        <v>5</v>
      </c>
      <c r="AE103" s="198">
        <v>3</v>
      </c>
      <c r="AF103" s="198">
        <v>7</v>
      </c>
      <c r="AG103" s="198">
        <v>2</v>
      </c>
      <c r="AH103" s="198">
        <v>7</v>
      </c>
      <c r="AI103" s="198">
        <v>7</v>
      </c>
      <c r="AJ103" s="198">
        <v>17</v>
      </c>
      <c r="AK103" s="198">
        <v>15</v>
      </c>
      <c r="AL103" s="198">
        <v>39</v>
      </c>
      <c r="AM103" s="198">
        <v>5</v>
      </c>
      <c r="AN103" s="198">
        <v>12</v>
      </c>
      <c r="AO103" s="198">
        <v>13</v>
      </c>
      <c r="AP103" s="198">
        <v>12</v>
      </c>
      <c r="AQ103" s="198">
        <v>6</v>
      </c>
      <c r="AR103" s="198">
        <v>4</v>
      </c>
      <c r="AS103" s="198">
        <v>10</v>
      </c>
      <c r="AT103" s="198">
        <v>4</v>
      </c>
      <c r="AU103" s="198">
        <v>7</v>
      </c>
      <c r="AV103" s="198">
        <v>13</v>
      </c>
      <c r="AW103" s="198">
        <v>5</v>
      </c>
      <c r="AX103" s="198">
        <v>7</v>
      </c>
      <c r="AY103" s="198">
        <v>10</v>
      </c>
      <c r="AZ103" s="198">
        <v>9</v>
      </c>
      <c r="BA103" s="198">
        <v>10</v>
      </c>
      <c r="BB103" s="198">
        <v>0</v>
      </c>
      <c r="BC103" s="198">
        <v>2</v>
      </c>
      <c r="BD103" s="198">
        <v>7</v>
      </c>
      <c r="BE103" s="198">
        <v>14</v>
      </c>
      <c r="BF103" s="198">
        <v>13</v>
      </c>
      <c r="BG103" s="198">
        <v>5</v>
      </c>
      <c r="BH103" s="198">
        <v>11</v>
      </c>
      <c r="BI103" s="198">
        <v>5</v>
      </c>
      <c r="BJ103" s="198">
        <v>21</v>
      </c>
      <c r="BK103" s="198">
        <v>0</v>
      </c>
      <c r="BL103" s="198">
        <v>0</v>
      </c>
      <c r="BM103" s="198">
        <v>0</v>
      </c>
      <c r="BN103" s="198">
        <v>7</v>
      </c>
      <c r="BO103" s="198">
        <v>2</v>
      </c>
      <c r="BP103" s="198">
        <v>4</v>
      </c>
      <c r="BQ103" s="198">
        <f ca="1">SUMIFS(NonClinical, Dates, BQ$6, Hospitals, $B99)</f>
        <v>2</v>
      </c>
    </row>
    <row r="104" spans="1:69" ht="15" hidden="1" customHeight="1" outlineLevel="2" x14ac:dyDescent="0.2">
      <c r="A104" s="179" t="s">
        <v>226</v>
      </c>
      <c r="B104" s="195"/>
      <c r="C104" s="187" t="s">
        <v>7</v>
      </c>
      <c r="D104" s="197">
        <v>17</v>
      </c>
      <c r="E104" s="198">
        <v>27</v>
      </c>
      <c r="F104" s="198">
        <v>28</v>
      </c>
      <c r="G104" s="198">
        <v>18</v>
      </c>
      <c r="H104" s="199">
        <v>17</v>
      </c>
      <c r="I104" s="198">
        <v>26</v>
      </c>
      <c r="J104" s="198">
        <v>36</v>
      </c>
      <c r="K104" s="198">
        <v>24</v>
      </c>
      <c r="L104" s="198">
        <v>32</v>
      </c>
      <c r="M104" s="198">
        <v>27</v>
      </c>
      <c r="N104" s="198">
        <v>29</v>
      </c>
      <c r="O104" s="198">
        <v>20</v>
      </c>
      <c r="P104" s="198">
        <v>18</v>
      </c>
      <c r="Q104" s="198">
        <v>22</v>
      </c>
      <c r="R104" s="198">
        <v>14</v>
      </c>
      <c r="S104" s="198">
        <v>25</v>
      </c>
      <c r="T104" s="198">
        <v>18</v>
      </c>
      <c r="U104" s="198">
        <v>14</v>
      </c>
      <c r="V104" s="198">
        <v>18</v>
      </c>
      <c r="W104" s="198">
        <v>21</v>
      </c>
      <c r="X104" s="198">
        <v>16</v>
      </c>
      <c r="Y104" s="198">
        <v>11</v>
      </c>
      <c r="Z104" s="198">
        <v>19</v>
      </c>
      <c r="AA104" s="198">
        <v>18</v>
      </c>
      <c r="AB104" s="198">
        <v>17</v>
      </c>
      <c r="AC104" s="198">
        <v>19</v>
      </c>
      <c r="AD104" s="198">
        <v>21</v>
      </c>
      <c r="AE104" s="198">
        <v>17</v>
      </c>
      <c r="AF104" s="198">
        <v>22</v>
      </c>
      <c r="AG104" s="198">
        <v>28</v>
      </c>
      <c r="AH104" s="198">
        <v>18</v>
      </c>
      <c r="AI104" s="198">
        <v>11</v>
      </c>
      <c r="AJ104" s="198">
        <v>14</v>
      </c>
      <c r="AK104" s="198">
        <v>26</v>
      </c>
      <c r="AL104" s="198">
        <v>43</v>
      </c>
      <c r="AM104" s="198">
        <v>22</v>
      </c>
      <c r="AN104" s="198">
        <v>21</v>
      </c>
      <c r="AO104" s="198">
        <v>27</v>
      </c>
      <c r="AP104" s="198">
        <v>22</v>
      </c>
      <c r="AQ104" s="198">
        <v>13</v>
      </c>
      <c r="AR104" s="198">
        <v>19</v>
      </c>
      <c r="AS104" s="198">
        <v>25</v>
      </c>
      <c r="AT104" s="198">
        <v>20</v>
      </c>
      <c r="AU104" s="198">
        <v>22</v>
      </c>
      <c r="AV104" s="198">
        <v>32</v>
      </c>
      <c r="AW104" s="198">
        <v>24</v>
      </c>
      <c r="AX104" s="198">
        <v>28</v>
      </c>
      <c r="AY104" s="198">
        <v>24</v>
      </c>
      <c r="AZ104" s="198">
        <v>25</v>
      </c>
      <c r="BA104" s="198">
        <v>20</v>
      </c>
      <c r="BB104" s="198">
        <v>15</v>
      </c>
      <c r="BC104" s="198">
        <v>22</v>
      </c>
      <c r="BD104" s="198">
        <v>15</v>
      </c>
      <c r="BE104" s="198">
        <v>20</v>
      </c>
      <c r="BF104" s="198">
        <v>22</v>
      </c>
      <c r="BG104" s="198">
        <v>29</v>
      </c>
      <c r="BH104" s="198">
        <v>15</v>
      </c>
      <c r="BI104" s="198">
        <v>23</v>
      </c>
      <c r="BJ104" s="198">
        <v>35</v>
      </c>
      <c r="BK104" s="198">
        <v>0</v>
      </c>
      <c r="BL104" s="198">
        <v>0</v>
      </c>
      <c r="BM104" s="198">
        <v>0</v>
      </c>
      <c r="BN104" s="198">
        <v>5</v>
      </c>
      <c r="BO104" s="198">
        <v>8</v>
      </c>
      <c r="BP104" s="198">
        <v>10</v>
      </c>
      <c r="BQ104" s="198">
        <f ca="1">SUMIFS(Patient, Dates, BQ$6, Hospitals, $B99)</f>
        <v>6</v>
      </c>
    </row>
    <row r="105" spans="1:69" ht="15" hidden="1" customHeight="1" outlineLevel="2" x14ac:dyDescent="0.2">
      <c r="A105" s="179" t="s">
        <v>227</v>
      </c>
      <c r="B105" s="195"/>
      <c r="C105" s="187" t="s">
        <v>8</v>
      </c>
      <c r="D105" s="197">
        <v>1</v>
      </c>
      <c r="E105" s="198">
        <v>2</v>
      </c>
      <c r="F105" s="198">
        <v>0</v>
      </c>
      <c r="G105" s="198">
        <v>6</v>
      </c>
      <c r="H105" s="199">
        <v>0</v>
      </c>
      <c r="I105" s="198">
        <v>1</v>
      </c>
      <c r="J105" s="198">
        <v>0</v>
      </c>
      <c r="K105" s="198">
        <v>2</v>
      </c>
      <c r="L105" s="198">
        <v>0</v>
      </c>
      <c r="M105" s="198">
        <v>1</v>
      </c>
      <c r="N105" s="198">
        <v>2</v>
      </c>
      <c r="O105" s="198">
        <v>0</v>
      </c>
      <c r="P105" s="198">
        <v>0</v>
      </c>
      <c r="Q105" s="198">
        <v>0</v>
      </c>
      <c r="R105" s="198">
        <v>0</v>
      </c>
      <c r="S105" s="198">
        <v>0</v>
      </c>
      <c r="T105" s="198">
        <v>3</v>
      </c>
      <c r="U105" s="198">
        <v>3</v>
      </c>
      <c r="V105" s="198">
        <v>0</v>
      </c>
      <c r="W105" s="198">
        <v>0</v>
      </c>
      <c r="X105" s="198">
        <v>0</v>
      </c>
      <c r="Y105" s="198">
        <v>3</v>
      </c>
      <c r="Z105" s="198">
        <v>0</v>
      </c>
      <c r="AA105" s="198">
        <v>3</v>
      </c>
      <c r="AB105" s="198">
        <v>0</v>
      </c>
      <c r="AC105" s="198">
        <v>1</v>
      </c>
      <c r="AD105" s="198">
        <v>0</v>
      </c>
      <c r="AE105" s="198">
        <v>0</v>
      </c>
      <c r="AF105" s="198">
        <v>1</v>
      </c>
      <c r="AG105" s="198">
        <v>0</v>
      </c>
      <c r="AH105" s="198">
        <v>0</v>
      </c>
      <c r="AI105" s="198">
        <v>0</v>
      </c>
      <c r="AJ105" s="198">
        <v>0</v>
      </c>
      <c r="AK105" s="198">
        <v>0</v>
      </c>
      <c r="AL105" s="198">
        <v>0</v>
      </c>
      <c r="AM105" s="198">
        <v>0</v>
      </c>
      <c r="AN105" s="198">
        <v>0</v>
      </c>
      <c r="AO105" s="198">
        <v>0</v>
      </c>
      <c r="AP105" s="198">
        <v>0</v>
      </c>
      <c r="AQ105" s="198">
        <v>0</v>
      </c>
      <c r="AR105" s="198">
        <v>0</v>
      </c>
      <c r="AS105" s="198">
        <v>0</v>
      </c>
      <c r="AT105" s="198">
        <v>0</v>
      </c>
      <c r="AU105" s="198">
        <v>0</v>
      </c>
      <c r="AV105" s="198">
        <v>0</v>
      </c>
      <c r="AW105" s="198">
        <v>0</v>
      </c>
      <c r="AX105" s="198">
        <v>0</v>
      </c>
      <c r="AY105" s="198">
        <v>0</v>
      </c>
      <c r="AZ105" s="198">
        <v>0</v>
      </c>
      <c r="BA105" s="198">
        <v>0</v>
      </c>
      <c r="BB105" s="198">
        <v>0</v>
      </c>
      <c r="BC105" s="198">
        <v>0</v>
      </c>
      <c r="BD105" s="198">
        <v>0</v>
      </c>
      <c r="BE105" s="198">
        <v>0</v>
      </c>
      <c r="BF105" s="198">
        <v>0</v>
      </c>
      <c r="BG105" s="198">
        <v>0</v>
      </c>
      <c r="BH105" s="198">
        <v>0</v>
      </c>
      <c r="BI105" s="198">
        <v>1</v>
      </c>
      <c r="BJ105" s="198">
        <v>0</v>
      </c>
      <c r="BK105" s="198">
        <v>0</v>
      </c>
      <c r="BL105" s="198">
        <v>0</v>
      </c>
      <c r="BM105" s="198">
        <v>0</v>
      </c>
      <c r="BN105" s="198">
        <v>1</v>
      </c>
      <c r="BO105" s="198">
        <v>0</v>
      </c>
      <c r="BP105" s="198">
        <v>0</v>
      </c>
      <c r="BQ105" s="198">
        <f ca="1">SUMIFS(Other, Dates, BQ$6, Hospitals, $B99)</f>
        <v>0</v>
      </c>
    </row>
    <row r="106" spans="1:69" ht="15" customHeight="1" x14ac:dyDescent="0.2">
      <c r="B106" s="195"/>
      <c r="C106" s="231"/>
      <c r="D106" s="189"/>
      <c r="E106" s="190"/>
      <c r="F106" s="190"/>
      <c r="G106" s="190"/>
      <c r="H106" s="190"/>
      <c r="I106" s="190"/>
      <c r="J106" s="190"/>
      <c r="K106" s="190"/>
      <c r="L106" s="190"/>
      <c r="M106" s="190"/>
      <c r="N106" s="190"/>
      <c r="O106" s="190"/>
      <c r="P106" s="190"/>
      <c r="Q106" s="190"/>
      <c r="R106" s="190"/>
      <c r="S106" s="190"/>
      <c r="T106" s="190"/>
      <c r="U106" s="190"/>
      <c r="V106" s="190"/>
      <c r="W106" s="190"/>
      <c r="X106" s="190"/>
      <c r="Y106" s="190"/>
      <c r="Z106" s="190"/>
      <c r="AA106" s="190"/>
      <c r="AB106" s="190"/>
      <c r="AC106" s="190"/>
      <c r="AD106" s="190"/>
      <c r="AE106" s="190"/>
      <c r="AF106" s="190"/>
      <c r="AG106" s="190"/>
      <c r="AH106" s="190"/>
      <c r="AI106" s="190"/>
      <c r="AJ106" s="190"/>
      <c r="AK106" s="190"/>
      <c r="AL106" s="190"/>
      <c r="AM106" s="190"/>
      <c r="AN106" s="190"/>
      <c r="AO106" s="190"/>
      <c r="AP106" s="190"/>
      <c r="AQ106" s="190"/>
      <c r="AR106" s="190"/>
      <c r="AS106" s="190"/>
      <c r="AT106" s="190"/>
      <c r="AU106" s="190"/>
      <c r="AV106" s="190"/>
      <c r="AW106" s="190"/>
      <c r="AX106" s="190"/>
      <c r="AY106" s="190"/>
      <c r="AZ106" s="190"/>
      <c r="BA106" s="190"/>
      <c r="BB106" s="190"/>
      <c r="BC106" s="190"/>
      <c r="BD106" s="190"/>
      <c r="BE106" s="190"/>
      <c r="BF106" s="190"/>
      <c r="BG106" s="190"/>
      <c r="BH106" s="190"/>
      <c r="BI106" s="190"/>
      <c r="BJ106" s="190"/>
      <c r="BK106" s="190"/>
      <c r="BL106" s="190"/>
      <c r="BM106" s="190"/>
      <c r="BN106" s="190"/>
      <c r="BO106" s="190"/>
      <c r="BP106" s="190"/>
      <c r="BQ106" s="190"/>
    </row>
    <row r="107" spans="1:69" ht="15" customHeight="1" x14ac:dyDescent="0.25">
      <c r="B107" s="195"/>
      <c r="C107" s="192" t="s">
        <v>27</v>
      </c>
      <c r="D107" s="193"/>
      <c r="E107" s="194"/>
      <c r="F107" s="194"/>
      <c r="G107" s="194"/>
      <c r="H107" s="194"/>
      <c r="I107" s="194"/>
      <c r="J107" s="194"/>
      <c r="K107" s="194"/>
      <c r="L107" s="194"/>
      <c r="M107" s="194"/>
      <c r="N107" s="194"/>
      <c r="O107" s="194"/>
      <c r="P107" s="194"/>
      <c r="Q107" s="194"/>
      <c r="R107" s="194"/>
      <c r="S107" s="194"/>
      <c r="T107" s="194"/>
      <c r="U107" s="194"/>
      <c r="V107" s="194"/>
      <c r="W107" s="194"/>
      <c r="X107" s="194"/>
      <c r="Y107" s="194"/>
      <c r="Z107" s="194"/>
      <c r="AA107" s="194"/>
      <c r="AB107" s="194"/>
      <c r="AC107" s="194"/>
      <c r="AD107" s="194"/>
      <c r="AE107" s="194"/>
      <c r="AF107" s="194"/>
      <c r="AG107" s="194"/>
      <c r="AH107" s="194"/>
      <c r="AI107" s="194"/>
      <c r="AJ107" s="194"/>
      <c r="AK107" s="194"/>
      <c r="AL107" s="194"/>
      <c r="AM107" s="194"/>
      <c r="AN107" s="194"/>
      <c r="AO107" s="194"/>
      <c r="AP107" s="194"/>
      <c r="AQ107" s="194"/>
      <c r="AR107" s="194"/>
      <c r="AS107" s="194"/>
      <c r="AT107" s="194"/>
      <c r="AU107" s="194"/>
      <c r="AV107" s="194"/>
      <c r="AW107" s="194"/>
      <c r="AX107" s="194"/>
      <c r="AY107" s="194"/>
      <c r="AZ107" s="194"/>
      <c r="BA107" s="194"/>
      <c r="BB107" s="194"/>
      <c r="BC107" s="194"/>
      <c r="BD107" s="194"/>
      <c r="BE107" s="194"/>
      <c r="BF107" s="194"/>
      <c r="BG107" s="194"/>
      <c r="BH107" s="194"/>
      <c r="BI107" s="194"/>
      <c r="BJ107" s="194"/>
      <c r="BK107" s="194"/>
      <c r="BL107" s="194"/>
      <c r="BM107" s="194"/>
      <c r="BN107" s="194"/>
      <c r="BO107" s="194"/>
      <c r="BP107" s="194"/>
      <c r="BQ107" s="194"/>
    </row>
    <row r="108" spans="1:69" ht="15" customHeight="1" x14ac:dyDescent="0.2">
      <c r="A108" s="179" t="s">
        <v>228</v>
      </c>
      <c r="B108" s="195"/>
      <c r="C108" s="181" t="s">
        <v>3</v>
      </c>
      <c r="D108" s="182">
        <v>1250</v>
      </c>
      <c r="E108" s="183">
        <v>1190</v>
      </c>
      <c r="F108" s="183">
        <v>1081</v>
      </c>
      <c r="G108" s="183">
        <v>1154</v>
      </c>
      <c r="H108" s="182">
        <v>1152</v>
      </c>
      <c r="I108" s="184">
        <v>1058</v>
      </c>
      <c r="J108" s="183">
        <v>1170</v>
      </c>
      <c r="K108" s="183">
        <v>1035</v>
      </c>
      <c r="L108" s="183">
        <v>999</v>
      </c>
      <c r="M108" s="183">
        <v>1160</v>
      </c>
      <c r="N108" s="183">
        <v>1135</v>
      </c>
      <c r="O108" s="183">
        <v>1049</v>
      </c>
      <c r="P108" s="183">
        <v>1103</v>
      </c>
      <c r="Q108" s="183">
        <v>1095</v>
      </c>
      <c r="R108" s="183">
        <v>891</v>
      </c>
      <c r="S108" s="183">
        <v>1213</v>
      </c>
      <c r="T108" s="183">
        <v>1108</v>
      </c>
      <c r="U108" s="183">
        <v>1071</v>
      </c>
      <c r="V108" s="183">
        <v>1205</v>
      </c>
      <c r="W108" s="183">
        <v>984</v>
      </c>
      <c r="X108" s="183">
        <v>1109</v>
      </c>
      <c r="Y108" s="183">
        <v>1080</v>
      </c>
      <c r="Z108" s="183">
        <v>1219</v>
      </c>
      <c r="AA108" s="183">
        <v>964</v>
      </c>
      <c r="AB108" s="183">
        <v>1180</v>
      </c>
      <c r="AC108" s="183">
        <v>1146</v>
      </c>
      <c r="AD108" s="183">
        <v>936</v>
      </c>
      <c r="AE108" s="183">
        <v>1057</v>
      </c>
      <c r="AF108" s="183">
        <v>1090</v>
      </c>
      <c r="AG108" s="183">
        <v>1084</v>
      </c>
      <c r="AH108" s="183">
        <v>1112</v>
      </c>
      <c r="AI108" s="183">
        <v>923</v>
      </c>
      <c r="AJ108" s="183">
        <v>1010</v>
      </c>
      <c r="AK108" s="183">
        <v>947</v>
      </c>
      <c r="AL108" s="183">
        <v>1133</v>
      </c>
      <c r="AM108" s="183">
        <v>975</v>
      </c>
      <c r="AN108" s="183">
        <v>1139</v>
      </c>
      <c r="AO108" s="183">
        <v>989</v>
      </c>
      <c r="AP108" s="183">
        <v>820</v>
      </c>
      <c r="AQ108" s="183">
        <v>977</v>
      </c>
      <c r="AR108" s="183">
        <v>995</v>
      </c>
      <c r="AS108" s="183">
        <v>1140</v>
      </c>
      <c r="AT108" s="183">
        <v>1108</v>
      </c>
      <c r="AU108" s="183">
        <v>815</v>
      </c>
      <c r="AV108" s="183">
        <v>1015</v>
      </c>
      <c r="AW108" s="183">
        <v>992</v>
      </c>
      <c r="AX108" s="183">
        <v>1085</v>
      </c>
      <c r="AY108" s="183">
        <v>1010</v>
      </c>
      <c r="AZ108" s="183">
        <v>1124</v>
      </c>
      <c r="BA108" s="183">
        <v>996</v>
      </c>
      <c r="BB108" s="183">
        <v>825</v>
      </c>
      <c r="BC108" s="183">
        <v>959</v>
      </c>
      <c r="BD108" s="183">
        <v>1018</v>
      </c>
      <c r="BE108" s="183">
        <v>1099</v>
      </c>
      <c r="BF108" s="183">
        <v>1015</v>
      </c>
      <c r="BG108" s="183">
        <v>848</v>
      </c>
      <c r="BH108" s="183">
        <v>1086</v>
      </c>
      <c r="BI108" s="183">
        <v>1082</v>
      </c>
      <c r="BJ108" s="183">
        <v>855</v>
      </c>
      <c r="BK108" s="183">
        <v>147</v>
      </c>
      <c r="BL108" s="183">
        <v>143</v>
      </c>
      <c r="BM108" s="183">
        <v>309</v>
      </c>
      <c r="BN108" s="183">
        <v>487</v>
      </c>
      <c r="BO108" s="183">
        <v>483</v>
      </c>
      <c r="BP108" s="183">
        <v>591</v>
      </c>
      <c r="BQ108" s="183">
        <f t="shared" ref="BQ108:BQ113" ca="1" si="5">BQ116+BQ123</f>
        <v>567</v>
      </c>
    </row>
    <row r="109" spans="1:69" ht="15" customHeight="1" x14ac:dyDescent="0.2">
      <c r="A109" s="179" t="s">
        <v>229</v>
      </c>
      <c r="B109" s="195"/>
      <c r="C109" s="185" t="s">
        <v>4</v>
      </c>
      <c r="D109" s="182">
        <v>91</v>
      </c>
      <c r="E109" s="183">
        <v>97</v>
      </c>
      <c r="F109" s="183">
        <v>94</v>
      </c>
      <c r="G109" s="183">
        <v>87</v>
      </c>
      <c r="H109" s="182">
        <v>115</v>
      </c>
      <c r="I109" s="184">
        <v>113</v>
      </c>
      <c r="J109" s="183">
        <v>101</v>
      </c>
      <c r="K109" s="183">
        <v>96</v>
      </c>
      <c r="L109" s="183">
        <v>104</v>
      </c>
      <c r="M109" s="183">
        <v>100</v>
      </c>
      <c r="N109" s="183">
        <v>96</v>
      </c>
      <c r="O109" s="183">
        <v>96</v>
      </c>
      <c r="P109" s="183">
        <v>104</v>
      </c>
      <c r="Q109" s="183">
        <v>80</v>
      </c>
      <c r="R109" s="183">
        <v>79</v>
      </c>
      <c r="S109" s="183">
        <v>118</v>
      </c>
      <c r="T109" s="183">
        <v>97</v>
      </c>
      <c r="U109" s="183">
        <v>118</v>
      </c>
      <c r="V109" s="183">
        <v>100</v>
      </c>
      <c r="W109" s="183">
        <v>87</v>
      </c>
      <c r="X109" s="183">
        <v>120</v>
      </c>
      <c r="Y109" s="183">
        <v>103</v>
      </c>
      <c r="Z109" s="183">
        <v>102</v>
      </c>
      <c r="AA109" s="183">
        <v>82</v>
      </c>
      <c r="AB109" s="183">
        <v>115</v>
      </c>
      <c r="AC109" s="183">
        <v>133</v>
      </c>
      <c r="AD109" s="183">
        <v>82</v>
      </c>
      <c r="AE109" s="183">
        <v>98</v>
      </c>
      <c r="AF109" s="183">
        <v>125</v>
      </c>
      <c r="AG109" s="183">
        <v>114</v>
      </c>
      <c r="AH109" s="183">
        <v>96</v>
      </c>
      <c r="AI109" s="183">
        <v>100</v>
      </c>
      <c r="AJ109" s="183">
        <v>133</v>
      </c>
      <c r="AK109" s="183">
        <v>102</v>
      </c>
      <c r="AL109" s="183">
        <v>200</v>
      </c>
      <c r="AM109" s="183">
        <v>96</v>
      </c>
      <c r="AN109" s="183">
        <v>102</v>
      </c>
      <c r="AO109" s="183">
        <v>77</v>
      </c>
      <c r="AP109" s="183">
        <v>89</v>
      </c>
      <c r="AQ109" s="183">
        <v>102</v>
      </c>
      <c r="AR109" s="183">
        <v>84</v>
      </c>
      <c r="AS109" s="183">
        <v>79</v>
      </c>
      <c r="AT109" s="183">
        <v>107</v>
      </c>
      <c r="AU109" s="183">
        <v>85</v>
      </c>
      <c r="AV109" s="183">
        <v>100</v>
      </c>
      <c r="AW109" s="183">
        <v>99</v>
      </c>
      <c r="AX109" s="183">
        <v>77</v>
      </c>
      <c r="AY109" s="183">
        <v>80</v>
      </c>
      <c r="AZ109" s="183">
        <v>98</v>
      </c>
      <c r="BA109" s="183">
        <v>95</v>
      </c>
      <c r="BB109" s="183">
        <v>90</v>
      </c>
      <c r="BC109" s="183">
        <v>70</v>
      </c>
      <c r="BD109" s="183">
        <v>93</v>
      </c>
      <c r="BE109" s="183">
        <v>86</v>
      </c>
      <c r="BF109" s="183">
        <v>95</v>
      </c>
      <c r="BG109" s="183">
        <v>91</v>
      </c>
      <c r="BH109" s="183">
        <v>90</v>
      </c>
      <c r="BI109" s="183">
        <v>75</v>
      </c>
      <c r="BJ109" s="183">
        <v>126</v>
      </c>
      <c r="BK109" s="183">
        <v>32</v>
      </c>
      <c r="BL109" s="183">
        <v>5</v>
      </c>
      <c r="BM109" s="183">
        <v>34</v>
      </c>
      <c r="BN109" s="183">
        <v>24</v>
      </c>
      <c r="BO109" s="183">
        <v>35</v>
      </c>
      <c r="BP109" s="183">
        <v>41</v>
      </c>
      <c r="BQ109" s="183">
        <f t="shared" ca="1" si="5"/>
        <v>46</v>
      </c>
    </row>
    <row r="110" spans="1:69" ht="15" customHeight="1" x14ac:dyDescent="0.2">
      <c r="A110" s="179" t="s">
        <v>230</v>
      </c>
      <c r="B110" s="195"/>
      <c r="C110" s="187" t="s">
        <v>5</v>
      </c>
      <c r="D110" s="182">
        <v>34</v>
      </c>
      <c r="E110" s="183">
        <v>37</v>
      </c>
      <c r="F110" s="183">
        <v>26</v>
      </c>
      <c r="G110" s="183">
        <v>27</v>
      </c>
      <c r="H110" s="182">
        <v>51</v>
      </c>
      <c r="I110" s="184">
        <v>47</v>
      </c>
      <c r="J110" s="183">
        <v>42</v>
      </c>
      <c r="K110" s="183">
        <v>48</v>
      </c>
      <c r="L110" s="183">
        <v>44</v>
      </c>
      <c r="M110" s="183">
        <v>37</v>
      </c>
      <c r="N110" s="183">
        <v>46</v>
      </c>
      <c r="O110" s="183">
        <v>26</v>
      </c>
      <c r="P110" s="183">
        <v>43</v>
      </c>
      <c r="Q110" s="183">
        <v>38</v>
      </c>
      <c r="R110" s="183">
        <v>23</v>
      </c>
      <c r="S110" s="183">
        <v>43</v>
      </c>
      <c r="T110" s="183">
        <v>33</v>
      </c>
      <c r="U110" s="183">
        <v>43</v>
      </c>
      <c r="V110" s="183">
        <v>39</v>
      </c>
      <c r="W110" s="183">
        <v>20</v>
      </c>
      <c r="X110" s="183">
        <v>36</v>
      </c>
      <c r="Y110" s="183">
        <v>37</v>
      </c>
      <c r="Z110" s="183">
        <v>47</v>
      </c>
      <c r="AA110" s="183">
        <v>35</v>
      </c>
      <c r="AB110" s="183">
        <v>40</v>
      </c>
      <c r="AC110" s="183">
        <v>35</v>
      </c>
      <c r="AD110" s="183">
        <v>32</v>
      </c>
      <c r="AE110" s="183">
        <v>30</v>
      </c>
      <c r="AF110" s="183">
        <v>40</v>
      </c>
      <c r="AG110" s="183">
        <v>34</v>
      </c>
      <c r="AH110" s="183">
        <v>34</v>
      </c>
      <c r="AI110" s="183">
        <v>35</v>
      </c>
      <c r="AJ110" s="183">
        <v>46</v>
      </c>
      <c r="AK110" s="183">
        <v>39</v>
      </c>
      <c r="AL110" s="183">
        <v>28</v>
      </c>
      <c r="AM110" s="183">
        <v>19</v>
      </c>
      <c r="AN110" s="183">
        <v>33</v>
      </c>
      <c r="AO110" s="183">
        <v>35</v>
      </c>
      <c r="AP110" s="183">
        <v>28</v>
      </c>
      <c r="AQ110" s="183">
        <v>30</v>
      </c>
      <c r="AR110" s="183">
        <v>26</v>
      </c>
      <c r="AS110" s="183">
        <v>34</v>
      </c>
      <c r="AT110" s="183">
        <v>46</v>
      </c>
      <c r="AU110" s="183">
        <v>22</v>
      </c>
      <c r="AV110" s="183">
        <v>38</v>
      </c>
      <c r="AW110" s="183">
        <v>44</v>
      </c>
      <c r="AX110" s="183">
        <v>35</v>
      </c>
      <c r="AY110" s="183">
        <v>31</v>
      </c>
      <c r="AZ110" s="183">
        <v>41</v>
      </c>
      <c r="BA110" s="183">
        <v>30</v>
      </c>
      <c r="BB110" s="183">
        <v>28</v>
      </c>
      <c r="BC110" s="183">
        <v>32</v>
      </c>
      <c r="BD110" s="183">
        <v>35</v>
      </c>
      <c r="BE110" s="183">
        <v>35</v>
      </c>
      <c r="BF110" s="183">
        <v>35</v>
      </c>
      <c r="BG110" s="183">
        <v>38</v>
      </c>
      <c r="BH110" s="183">
        <v>40</v>
      </c>
      <c r="BI110" s="183">
        <v>40</v>
      </c>
      <c r="BJ110" s="183">
        <v>57</v>
      </c>
      <c r="BK110" s="183">
        <v>24</v>
      </c>
      <c r="BL110" s="183">
        <v>5</v>
      </c>
      <c r="BM110" s="183">
        <v>24</v>
      </c>
      <c r="BN110" s="183">
        <v>14</v>
      </c>
      <c r="BO110" s="183">
        <v>27</v>
      </c>
      <c r="BP110" s="183">
        <v>25</v>
      </c>
      <c r="BQ110" s="183">
        <f t="shared" ca="1" si="5"/>
        <v>27</v>
      </c>
    </row>
    <row r="111" spans="1:69" ht="15" customHeight="1" x14ac:dyDescent="0.2">
      <c r="A111" s="179" t="s">
        <v>231</v>
      </c>
      <c r="B111" s="195"/>
      <c r="C111" s="187" t="s">
        <v>6</v>
      </c>
      <c r="D111" s="182">
        <v>10</v>
      </c>
      <c r="E111" s="183">
        <v>8</v>
      </c>
      <c r="F111" s="183">
        <v>19</v>
      </c>
      <c r="G111" s="183">
        <v>12</v>
      </c>
      <c r="H111" s="182">
        <v>12</v>
      </c>
      <c r="I111" s="184">
        <v>23</v>
      </c>
      <c r="J111" s="183">
        <v>21</v>
      </c>
      <c r="K111" s="183">
        <v>12</v>
      </c>
      <c r="L111" s="183">
        <v>22</v>
      </c>
      <c r="M111" s="183">
        <v>17</v>
      </c>
      <c r="N111" s="183">
        <v>15</v>
      </c>
      <c r="O111" s="183">
        <v>28</v>
      </c>
      <c r="P111" s="183">
        <v>29</v>
      </c>
      <c r="Q111" s="183">
        <v>8</v>
      </c>
      <c r="R111" s="183">
        <v>23</v>
      </c>
      <c r="S111" s="183">
        <v>32</v>
      </c>
      <c r="T111" s="183">
        <v>28</v>
      </c>
      <c r="U111" s="183">
        <v>26</v>
      </c>
      <c r="V111" s="183">
        <v>27</v>
      </c>
      <c r="W111" s="183">
        <v>25</v>
      </c>
      <c r="X111" s="183">
        <v>37</v>
      </c>
      <c r="Y111" s="183">
        <v>26</v>
      </c>
      <c r="Z111" s="183">
        <v>19</v>
      </c>
      <c r="AA111" s="183">
        <v>13</v>
      </c>
      <c r="AB111" s="183">
        <v>35</v>
      </c>
      <c r="AC111" s="183">
        <v>49</v>
      </c>
      <c r="AD111" s="183">
        <v>18</v>
      </c>
      <c r="AE111" s="183">
        <v>31</v>
      </c>
      <c r="AF111" s="183">
        <v>35</v>
      </c>
      <c r="AG111" s="183">
        <v>42</v>
      </c>
      <c r="AH111" s="183">
        <v>29</v>
      </c>
      <c r="AI111" s="183">
        <v>40</v>
      </c>
      <c r="AJ111" s="183">
        <v>41</v>
      </c>
      <c r="AK111" s="183">
        <v>21</v>
      </c>
      <c r="AL111" s="183">
        <v>122</v>
      </c>
      <c r="AM111" s="183">
        <v>39</v>
      </c>
      <c r="AN111" s="183">
        <v>33</v>
      </c>
      <c r="AO111" s="183">
        <v>13</v>
      </c>
      <c r="AP111" s="183">
        <v>32</v>
      </c>
      <c r="AQ111" s="183">
        <v>30</v>
      </c>
      <c r="AR111" s="183">
        <v>29</v>
      </c>
      <c r="AS111" s="183">
        <v>20</v>
      </c>
      <c r="AT111" s="183">
        <v>26</v>
      </c>
      <c r="AU111" s="183">
        <v>26</v>
      </c>
      <c r="AV111" s="183">
        <v>23</v>
      </c>
      <c r="AW111" s="183">
        <v>23</v>
      </c>
      <c r="AX111" s="183">
        <v>12</v>
      </c>
      <c r="AY111" s="183">
        <v>20</v>
      </c>
      <c r="AZ111" s="183">
        <v>17</v>
      </c>
      <c r="BA111" s="183">
        <v>31</v>
      </c>
      <c r="BB111" s="183">
        <v>21</v>
      </c>
      <c r="BC111" s="183">
        <v>11</v>
      </c>
      <c r="BD111" s="183">
        <v>17</v>
      </c>
      <c r="BE111" s="183">
        <v>18</v>
      </c>
      <c r="BF111" s="183">
        <v>17</v>
      </c>
      <c r="BG111" s="183">
        <v>28</v>
      </c>
      <c r="BH111" s="183">
        <v>13</v>
      </c>
      <c r="BI111" s="183">
        <v>10</v>
      </c>
      <c r="BJ111" s="183">
        <v>26</v>
      </c>
      <c r="BK111" s="183">
        <v>0</v>
      </c>
      <c r="BL111" s="183">
        <v>0</v>
      </c>
      <c r="BM111" s="183">
        <v>4</v>
      </c>
      <c r="BN111" s="183">
        <v>2</v>
      </c>
      <c r="BO111" s="183">
        <v>2</v>
      </c>
      <c r="BP111" s="183">
        <v>7</v>
      </c>
      <c r="BQ111" s="183">
        <f t="shared" ca="1" si="5"/>
        <v>8</v>
      </c>
    </row>
    <row r="112" spans="1:69" ht="15" customHeight="1" x14ac:dyDescent="0.2">
      <c r="A112" s="179" t="s">
        <v>232</v>
      </c>
      <c r="B112" s="195"/>
      <c r="C112" s="187" t="s">
        <v>7</v>
      </c>
      <c r="D112" s="182">
        <v>40</v>
      </c>
      <c r="E112" s="183">
        <v>46</v>
      </c>
      <c r="F112" s="183">
        <v>40</v>
      </c>
      <c r="G112" s="183">
        <v>40</v>
      </c>
      <c r="H112" s="182">
        <v>35</v>
      </c>
      <c r="I112" s="184">
        <v>34</v>
      </c>
      <c r="J112" s="183">
        <v>33</v>
      </c>
      <c r="K112" s="183">
        <v>35</v>
      </c>
      <c r="L112" s="183">
        <v>36</v>
      </c>
      <c r="M112" s="183">
        <v>46</v>
      </c>
      <c r="N112" s="183">
        <v>31</v>
      </c>
      <c r="O112" s="183">
        <v>39</v>
      </c>
      <c r="P112" s="183">
        <v>29</v>
      </c>
      <c r="Q112" s="183">
        <v>33</v>
      </c>
      <c r="R112" s="183">
        <v>31</v>
      </c>
      <c r="S112" s="183">
        <v>43</v>
      </c>
      <c r="T112" s="183">
        <v>36</v>
      </c>
      <c r="U112" s="183">
        <v>49</v>
      </c>
      <c r="V112" s="183">
        <v>34</v>
      </c>
      <c r="W112" s="183">
        <v>42</v>
      </c>
      <c r="X112" s="183">
        <v>46</v>
      </c>
      <c r="Y112" s="183">
        <v>40</v>
      </c>
      <c r="Z112" s="183">
        <v>36</v>
      </c>
      <c r="AA112" s="183">
        <v>32</v>
      </c>
      <c r="AB112" s="183">
        <v>40</v>
      </c>
      <c r="AC112" s="183">
        <v>49</v>
      </c>
      <c r="AD112" s="183">
        <v>31</v>
      </c>
      <c r="AE112" s="183">
        <v>36</v>
      </c>
      <c r="AF112" s="183">
        <v>50</v>
      </c>
      <c r="AG112" s="183">
        <v>38</v>
      </c>
      <c r="AH112" s="183">
        <v>33</v>
      </c>
      <c r="AI112" s="183">
        <v>25</v>
      </c>
      <c r="AJ112" s="183">
        <v>46</v>
      </c>
      <c r="AK112" s="183">
        <v>42</v>
      </c>
      <c r="AL112" s="183">
        <v>50</v>
      </c>
      <c r="AM112" s="183">
        <v>38</v>
      </c>
      <c r="AN112" s="183">
        <v>36</v>
      </c>
      <c r="AO112" s="183">
        <v>29</v>
      </c>
      <c r="AP112" s="183">
        <v>26</v>
      </c>
      <c r="AQ112" s="183">
        <v>41</v>
      </c>
      <c r="AR112" s="183">
        <v>29</v>
      </c>
      <c r="AS112" s="183">
        <v>24</v>
      </c>
      <c r="AT112" s="183">
        <v>35</v>
      </c>
      <c r="AU112" s="183">
        <v>37</v>
      </c>
      <c r="AV112" s="183">
        <v>39</v>
      </c>
      <c r="AW112" s="183">
        <v>31</v>
      </c>
      <c r="AX112" s="183">
        <v>30</v>
      </c>
      <c r="AY112" s="183">
        <v>29</v>
      </c>
      <c r="AZ112" s="183">
        <v>40</v>
      </c>
      <c r="BA112" s="183">
        <v>34</v>
      </c>
      <c r="BB112" s="183">
        <v>41</v>
      </c>
      <c r="BC112" s="183">
        <v>27</v>
      </c>
      <c r="BD112" s="183">
        <v>41</v>
      </c>
      <c r="BE112" s="183">
        <v>33</v>
      </c>
      <c r="BF112" s="183">
        <v>43</v>
      </c>
      <c r="BG112" s="183">
        <v>25</v>
      </c>
      <c r="BH112" s="183">
        <v>37</v>
      </c>
      <c r="BI112" s="183">
        <v>25</v>
      </c>
      <c r="BJ112" s="183">
        <v>43</v>
      </c>
      <c r="BK112" s="183">
        <v>8</v>
      </c>
      <c r="BL112" s="183">
        <v>0</v>
      </c>
      <c r="BM112" s="183">
        <v>6</v>
      </c>
      <c r="BN112" s="183">
        <v>8</v>
      </c>
      <c r="BO112" s="183">
        <v>6</v>
      </c>
      <c r="BP112" s="183">
        <v>9</v>
      </c>
      <c r="BQ112" s="183">
        <f t="shared" ca="1" si="5"/>
        <v>11</v>
      </c>
    </row>
    <row r="113" spans="1:69" ht="15" customHeight="1" x14ac:dyDescent="0.2">
      <c r="A113" s="179" t="s">
        <v>233</v>
      </c>
      <c r="B113" s="195"/>
      <c r="C113" s="187" t="s">
        <v>8</v>
      </c>
      <c r="D113" s="182">
        <v>7</v>
      </c>
      <c r="E113" s="183">
        <v>6</v>
      </c>
      <c r="F113" s="183">
        <v>9</v>
      </c>
      <c r="G113" s="183">
        <v>8</v>
      </c>
      <c r="H113" s="182">
        <v>17</v>
      </c>
      <c r="I113" s="184">
        <v>9</v>
      </c>
      <c r="J113" s="183">
        <v>5</v>
      </c>
      <c r="K113" s="183">
        <v>1</v>
      </c>
      <c r="L113" s="183">
        <v>2</v>
      </c>
      <c r="M113" s="183">
        <v>0</v>
      </c>
      <c r="N113" s="183">
        <v>4</v>
      </c>
      <c r="O113" s="183">
        <v>3</v>
      </c>
      <c r="P113" s="183">
        <v>3</v>
      </c>
      <c r="Q113" s="183">
        <v>1</v>
      </c>
      <c r="R113" s="183">
        <v>2</v>
      </c>
      <c r="S113" s="183">
        <v>0</v>
      </c>
      <c r="T113" s="183">
        <v>0</v>
      </c>
      <c r="U113" s="183">
        <v>0</v>
      </c>
      <c r="V113" s="183">
        <v>0</v>
      </c>
      <c r="W113" s="183">
        <v>0</v>
      </c>
      <c r="X113" s="183">
        <v>1</v>
      </c>
      <c r="Y113" s="183">
        <v>0</v>
      </c>
      <c r="Z113" s="183">
        <v>0</v>
      </c>
      <c r="AA113" s="183">
        <v>2</v>
      </c>
      <c r="AB113" s="183">
        <v>0</v>
      </c>
      <c r="AC113" s="183">
        <v>0</v>
      </c>
      <c r="AD113" s="183">
        <v>1</v>
      </c>
      <c r="AE113" s="183">
        <v>1</v>
      </c>
      <c r="AF113" s="183">
        <v>0</v>
      </c>
      <c r="AG113" s="183">
        <v>0</v>
      </c>
      <c r="AH113" s="183">
        <v>0</v>
      </c>
      <c r="AI113" s="183">
        <v>0</v>
      </c>
      <c r="AJ113" s="183">
        <v>0</v>
      </c>
      <c r="AK113" s="183">
        <v>0</v>
      </c>
      <c r="AL113" s="183">
        <v>0</v>
      </c>
      <c r="AM113" s="183">
        <v>0</v>
      </c>
      <c r="AN113" s="183">
        <v>0</v>
      </c>
      <c r="AO113" s="183">
        <v>0</v>
      </c>
      <c r="AP113" s="183">
        <v>3</v>
      </c>
      <c r="AQ113" s="183">
        <v>1</v>
      </c>
      <c r="AR113" s="183">
        <v>0</v>
      </c>
      <c r="AS113" s="183">
        <v>1</v>
      </c>
      <c r="AT113" s="183">
        <v>0</v>
      </c>
      <c r="AU113" s="183">
        <v>0</v>
      </c>
      <c r="AV113" s="183">
        <v>0</v>
      </c>
      <c r="AW113" s="183">
        <v>1</v>
      </c>
      <c r="AX113" s="183">
        <v>0</v>
      </c>
      <c r="AY113" s="183">
        <v>0</v>
      </c>
      <c r="AZ113" s="183">
        <v>0</v>
      </c>
      <c r="BA113" s="183">
        <v>0</v>
      </c>
      <c r="BB113" s="183">
        <v>0</v>
      </c>
      <c r="BC113" s="183">
        <v>0</v>
      </c>
      <c r="BD113" s="183">
        <v>0</v>
      </c>
      <c r="BE113" s="183">
        <v>0</v>
      </c>
      <c r="BF113" s="183">
        <v>0</v>
      </c>
      <c r="BG113" s="183">
        <v>0</v>
      </c>
      <c r="BH113" s="183">
        <v>0</v>
      </c>
      <c r="BI113" s="183">
        <v>0</v>
      </c>
      <c r="BJ113" s="183">
        <v>0</v>
      </c>
      <c r="BK113" s="183">
        <v>0</v>
      </c>
      <c r="BL113" s="183">
        <v>0</v>
      </c>
      <c r="BM113" s="183">
        <v>0</v>
      </c>
      <c r="BN113" s="183">
        <v>0</v>
      </c>
      <c r="BO113" s="183">
        <v>0</v>
      </c>
      <c r="BP113" s="183">
        <v>0</v>
      </c>
      <c r="BQ113" s="183">
        <f t="shared" ca="1" si="5"/>
        <v>0</v>
      </c>
    </row>
    <row r="114" spans="1:69" ht="15" customHeight="1" collapsed="1" x14ac:dyDescent="0.25">
      <c r="B114" s="195"/>
      <c r="C114" s="206" t="s">
        <v>10</v>
      </c>
      <c r="D114" s="193"/>
      <c r="E114" s="194"/>
      <c r="F114" s="194"/>
      <c r="G114" s="194"/>
      <c r="H114" s="194"/>
      <c r="I114" s="194"/>
      <c r="J114" s="194"/>
      <c r="K114" s="194"/>
      <c r="L114" s="194"/>
      <c r="M114" s="194"/>
      <c r="N114" s="194"/>
      <c r="O114" s="194"/>
      <c r="P114" s="194"/>
      <c r="Q114" s="194"/>
      <c r="R114" s="194"/>
      <c r="S114" s="194"/>
      <c r="T114" s="194"/>
      <c r="U114" s="194"/>
      <c r="V114" s="194"/>
      <c r="W114" s="194"/>
      <c r="X114" s="194"/>
      <c r="Y114" s="194"/>
      <c r="Z114" s="194"/>
      <c r="AA114" s="194"/>
      <c r="AB114" s="194"/>
      <c r="AC114" s="194"/>
      <c r="AD114" s="194"/>
      <c r="AE114" s="194"/>
      <c r="AF114" s="194"/>
      <c r="AG114" s="194"/>
      <c r="AH114" s="194"/>
      <c r="AI114" s="194"/>
      <c r="AJ114" s="194"/>
      <c r="AK114" s="194"/>
      <c r="AL114" s="194"/>
      <c r="AM114" s="194"/>
      <c r="AN114" s="194"/>
      <c r="AO114" s="194"/>
      <c r="AP114" s="194"/>
      <c r="AQ114" s="194"/>
      <c r="AR114" s="194"/>
      <c r="AS114" s="194"/>
      <c r="AT114" s="194"/>
      <c r="AU114" s="194"/>
      <c r="AV114" s="194"/>
      <c r="AW114" s="194"/>
      <c r="AX114" s="194"/>
      <c r="AY114" s="194"/>
      <c r="AZ114" s="194"/>
      <c r="BA114" s="194"/>
      <c r="BB114" s="194"/>
      <c r="BC114" s="194"/>
      <c r="BD114" s="194"/>
      <c r="BE114" s="194"/>
      <c r="BF114" s="194"/>
      <c r="BG114" s="194"/>
      <c r="BH114" s="194"/>
      <c r="BI114" s="194"/>
      <c r="BJ114" s="194"/>
      <c r="BK114" s="194"/>
      <c r="BL114" s="194"/>
      <c r="BM114" s="194"/>
      <c r="BN114" s="194"/>
      <c r="BO114" s="194"/>
      <c r="BP114" s="194"/>
      <c r="BQ114" s="194"/>
    </row>
    <row r="115" spans="1:69" ht="15" hidden="1" customHeight="1" outlineLevel="1" collapsed="1" x14ac:dyDescent="0.2">
      <c r="B115" s="195" t="s">
        <v>28</v>
      </c>
      <c r="C115" s="196" t="s">
        <v>29</v>
      </c>
      <c r="D115" s="232"/>
      <c r="E115" s="220"/>
      <c r="F115" s="220"/>
      <c r="G115" s="220"/>
      <c r="H115" s="220"/>
      <c r="I115" s="220"/>
      <c r="J115" s="220"/>
      <c r="K115" s="220"/>
      <c r="L115" s="220"/>
      <c r="M115" s="220"/>
      <c r="N115" s="220"/>
      <c r="O115" s="220"/>
      <c r="P115" s="220"/>
      <c r="Q115" s="220"/>
      <c r="R115" s="220"/>
      <c r="S115" s="220"/>
      <c r="T115" s="220"/>
      <c r="U115" s="220"/>
      <c r="V115" s="220"/>
      <c r="W115" s="220"/>
      <c r="X115" s="220"/>
      <c r="Y115" s="220"/>
      <c r="Z115" s="220"/>
      <c r="AA115" s="220"/>
      <c r="AB115" s="220"/>
      <c r="AC115" s="220"/>
      <c r="AD115" s="220"/>
      <c r="AE115" s="220"/>
      <c r="AF115" s="220"/>
      <c r="AG115" s="220"/>
      <c r="AH115" s="220"/>
      <c r="AI115" s="220"/>
      <c r="AJ115" s="220"/>
      <c r="AK115" s="220"/>
      <c r="AL115" s="220"/>
      <c r="AM115" s="220"/>
      <c r="AN115" s="220"/>
      <c r="AO115" s="220"/>
      <c r="AP115" s="220"/>
      <c r="AQ115" s="220"/>
      <c r="AR115" s="220"/>
      <c r="AS115" s="220"/>
      <c r="AT115" s="220"/>
      <c r="AU115" s="220"/>
      <c r="AV115" s="220"/>
      <c r="AW115" s="220"/>
      <c r="AX115" s="220"/>
      <c r="AY115" s="220"/>
      <c r="AZ115" s="220"/>
      <c r="BA115" s="220"/>
      <c r="BB115" s="220"/>
      <c r="BC115" s="220"/>
      <c r="BD115" s="220"/>
      <c r="BE115" s="220"/>
      <c r="BF115" s="220"/>
      <c r="BG115" s="220"/>
      <c r="BH115" s="220"/>
      <c r="BI115" s="220"/>
      <c r="BJ115" s="220"/>
      <c r="BK115" s="220"/>
      <c r="BL115" s="220"/>
      <c r="BM115" s="220"/>
      <c r="BN115" s="220"/>
      <c r="BO115" s="220"/>
      <c r="BP115" s="220"/>
      <c r="BQ115" s="220"/>
    </row>
    <row r="116" spans="1:69" ht="15" hidden="1" customHeight="1" outlineLevel="2" x14ac:dyDescent="0.2">
      <c r="A116" s="179" t="s">
        <v>234</v>
      </c>
      <c r="B116" s="195"/>
      <c r="C116" s="181" t="s">
        <v>3</v>
      </c>
      <c r="D116" s="233">
        <v>148</v>
      </c>
      <c r="E116" s="234">
        <v>163</v>
      </c>
      <c r="F116" s="234">
        <v>143</v>
      </c>
      <c r="G116" s="234">
        <v>157</v>
      </c>
      <c r="H116" s="235">
        <v>167</v>
      </c>
      <c r="I116" s="234">
        <v>114</v>
      </c>
      <c r="J116" s="234">
        <v>181</v>
      </c>
      <c r="K116" s="234">
        <v>121</v>
      </c>
      <c r="L116" s="234">
        <v>134</v>
      </c>
      <c r="M116" s="234">
        <v>141</v>
      </c>
      <c r="N116" s="234">
        <v>147</v>
      </c>
      <c r="O116" s="234">
        <v>150</v>
      </c>
      <c r="P116" s="234">
        <v>128</v>
      </c>
      <c r="Q116" s="234">
        <v>147</v>
      </c>
      <c r="R116" s="234">
        <v>61</v>
      </c>
      <c r="S116" s="234">
        <v>210</v>
      </c>
      <c r="T116" s="235">
        <v>165</v>
      </c>
      <c r="U116" s="214">
        <v>136</v>
      </c>
      <c r="V116" s="236">
        <v>194</v>
      </c>
      <c r="W116" s="234">
        <v>153</v>
      </c>
      <c r="X116" s="234">
        <v>162</v>
      </c>
      <c r="Y116" s="234">
        <v>135</v>
      </c>
      <c r="Z116" s="234">
        <v>147</v>
      </c>
      <c r="AA116" s="234">
        <v>112</v>
      </c>
      <c r="AB116" s="234">
        <v>144</v>
      </c>
      <c r="AC116" s="234">
        <v>174</v>
      </c>
      <c r="AD116" s="234">
        <v>148</v>
      </c>
      <c r="AE116" s="234">
        <v>111</v>
      </c>
      <c r="AF116" s="198">
        <v>138</v>
      </c>
      <c r="AG116" s="198">
        <v>155</v>
      </c>
      <c r="AH116" s="198">
        <v>137</v>
      </c>
      <c r="AI116" s="198">
        <v>167</v>
      </c>
      <c r="AJ116" s="198">
        <v>169</v>
      </c>
      <c r="AK116" s="198">
        <v>101</v>
      </c>
      <c r="AL116" s="198">
        <v>152</v>
      </c>
      <c r="AM116" s="198">
        <v>160</v>
      </c>
      <c r="AN116" s="198">
        <v>129</v>
      </c>
      <c r="AO116" s="198">
        <v>117</v>
      </c>
      <c r="AP116" s="198">
        <v>97</v>
      </c>
      <c r="AQ116" s="198">
        <v>124</v>
      </c>
      <c r="AR116" s="198">
        <v>160</v>
      </c>
      <c r="AS116" s="198">
        <v>186</v>
      </c>
      <c r="AT116" s="198">
        <v>168</v>
      </c>
      <c r="AU116" s="198">
        <v>131</v>
      </c>
      <c r="AV116" s="198">
        <v>158</v>
      </c>
      <c r="AW116" s="198">
        <v>156</v>
      </c>
      <c r="AX116" s="198">
        <v>145</v>
      </c>
      <c r="AY116" s="198">
        <v>110</v>
      </c>
      <c r="AZ116" s="198">
        <v>136</v>
      </c>
      <c r="BA116" s="198">
        <v>141</v>
      </c>
      <c r="BB116" s="198">
        <v>82</v>
      </c>
      <c r="BC116" s="198">
        <v>145</v>
      </c>
      <c r="BD116" s="198">
        <v>154</v>
      </c>
      <c r="BE116" s="198">
        <v>179</v>
      </c>
      <c r="BF116" s="198">
        <v>104</v>
      </c>
      <c r="BG116" s="198">
        <v>117</v>
      </c>
      <c r="BH116" s="198">
        <v>173</v>
      </c>
      <c r="BI116" s="198">
        <v>158</v>
      </c>
      <c r="BJ116" s="198">
        <v>109</v>
      </c>
      <c r="BK116" s="198">
        <v>0</v>
      </c>
      <c r="BL116" s="198">
        <v>0</v>
      </c>
      <c r="BM116" s="198">
        <v>0</v>
      </c>
      <c r="BN116" s="198">
        <v>0</v>
      </c>
      <c r="BO116" s="198">
        <v>0</v>
      </c>
      <c r="BP116" s="198">
        <v>0</v>
      </c>
      <c r="BQ116" s="198">
        <f ca="1">SUMIFS(Operations, Dates, BQ$6, Hospitals, $B115)</f>
        <v>0</v>
      </c>
    </row>
    <row r="117" spans="1:69" ht="15" hidden="1" customHeight="1" outlineLevel="2" x14ac:dyDescent="0.2">
      <c r="A117" s="179" t="s">
        <v>235</v>
      </c>
      <c r="B117" s="195"/>
      <c r="C117" s="185" t="s">
        <v>4</v>
      </c>
      <c r="D117" s="233">
        <v>13</v>
      </c>
      <c r="E117" s="234">
        <v>15</v>
      </c>
      <c r="F117" s="234">
        <v>19</v>
      </c>
      <c r="G117" s="234">
        <v>10</v>
      </c>
      <c r="H117" s="235">
        <v>7</v>
      </c>
      <c r="I117" s="234">
        <v>8</v>
      </c>
      <c r="J117" s="234">
        <v>19</v>
      </c>
      <c r="K117" s="234">
        <v>6</v>
      </c>
      <c r="L117" s="234">
        <v>11</v>
      </c>
      <c r="M117" s="234">
        <v>7</v>
      </c>
      <c r="N117" s="234">
        <v>8</v>
      </c>
      <c r="O117" s="234">
        <v>12</v>
      </c>
      <c r="P117" s="234">
        <v>8</v>
      </c>
      <c r="Q117" s="234">
        <v>6</v>
      </c>
      <c r="R117" s="234">
        <v>2</v>
      </c>
      <c r="S117" s="234">
        <v>17</v>
      </c>
      <c r="T117" s="235">
        <v>11</v>
      </c>
      <c r="U117" s="214">
        <v>8</v>
      </c>
      <c r="V117" s="236">
        <v>12</v>
      </c>
      <c r="W117" s="234">
        <v>14</v>
      </c>
      <c r="X117" s="234">
        <v>13</v>
      </c>
      <c r="Y117" s="234">
        <v>6</v>
      </c>
      <c r="Z117" s="234">
        <v>6</v>
      </c>
      <c r="AA117" s="234">
        <v>10</v>
      </c>
      <c r="AB117" s="234">
        <v>11</v>
      </c>
      <c r="AC117" s="234">
        <v>13</v>
      </c>
      <c r="AD117" s="234">
        <v>15</v>
      </c>
      <c r="AE117" s="234">
        <v>4</v>
      </c>
      <c r="AF117" s="198">
        <v>10</v>
      </c>
      <c r="AG117" s="198">
        <v>8</v>
      </c>
      <c r="AH117" s="198">
        <v>5</v>
      </c>
      <c r="AI117" s="198">
        <v>11</v>
      </c>
      <c r="AJ117" s="198">
        <v>7</v>
      </c>
      <c r="AK117" s="198">
        <v>4</v>
      </c>
      <c r="AL117" s="198">
        <v>25</v>
      </c>
      <c r="AM117" s="198">
        <v>9</v>
      </c>
      <c r="AN117" s="198">
        <v>8</v>
      </c>
      <c r="AO117" s="198">
        <v>6</v>
      </c>
      <c r="AP117" s="198">
        <v>7</v>
      </c>
      <c r="AQ117" s="198">
        <v>7</v>
      </c>
      <c r="AR117" s="198">
        <v>5</v>
      </c>
      <c r="AS117" s="198">
        <v>9</v>
      </c>
      <c r="AT117" s="198">
        <v>6</v>
      </c>
      <c r="AU117" s="198">
        <v>10</v>
      </c>
      <c r="AV117" s="198">
        <v>16</v>
      </c>
      <c r="AW117" s="198">
        <v>14</v>
      </c>
      <c r="AX117" s="198">
        <v>11</v>
      </c>
      <c r="AY117" s="198">
        <v>4</v>
      </c>
      <c r="AZ117" s="198">
        <v>13</v>
      </c>
      <c r="BA117" s="198">
        <v>6</v>
      </c>
      <c r="BB117" s="198">
        <v>8</v>
      </c>
      <c r="BC117" s="198">
        <v>6</v>
      </c>
      <c r="BD117" s="198">
        <v>12</v>
      </c>
      <c r="BE117" s="198">
        <v>7</v>
      </c>
      <c r="BF117" s="198">
        <v>5</v>
      </c>
      <c r="BG117" s="198">
        <v>4</v>
      </c>
      <c r="BH117" s="198">
        <v>14</v>
      </c>
      <c r="BI117" s="198">
        <v>3</v>
      </c>
      <c r="BJ117" s="198">
        <v>18</v>
      </c>
      <c r="BK117" s="198">
        <v>0</v>
      </c>
      <c r="BL117" s="198">
        <v>0</v>
      </c>
      <c r="BM117" s="198">
        <v>0</v>
      </c>
      <c r="BN117" s="198">
        <v>0</v>
      </c>
      <c r="BO117" s="198">
        <v>0</v>
      </c>
      <c r="BP117" s="198">
        <v>0</v>
      </c>
      <c r="BQ117" s="198">
        <f ca="1">SUMIFS(Cancelled, Dates, BQ$6, Hospitals, $B115)</f>
        <v>0</v>
      </c>
    </row>
    <row r="118" spans="1:69" ht="15" hidden="1" customHeight="1" outlineLevel="2" x14ac:dyDescent="0.2">
      <c r="A118" s="179" t="s">
        <v>236</v>
      </c>
      <c r="B118" s="195"/>
      <c r="C118" s="187" t="s">
        <v>5</v>
      </c>
      <c r="D118" s="233">
        <v>3</v>
      </c>
      <c r="E118" s="234">
        <v>7</v>
      </c>
      <c r="F118" s="234">
        <v>4</v>
      </c>
      <c r="G118" s="234">
        <v>4</v>
      </c>
      <c r="H118" s="235">
        <v>2</v>
      </c>
      <c r="I118" s="234">
        <v>3</v>
      </c>
      <c r="J118" s="234">
        <v>11</v>
      </c>
      <c r="K118" s="234">
        <v>4</v>
      </c>
      <c r="L118" s="234">
        <v>5</v>
      </c>
      <c r="M118" s="234">
        <v>0</v>
      </c>
      <c r="N118" s="234">
        <v>3</v>
      </c>
      <c r="O118" s="234">
        <v>5</v>
      </c>
      <c r="P118" s="234">
        <v>1</v>
      </c>
      <c r="Q118" s="234">
        <v>4</v>
      </c>
      <c r="R118" s="234">
        <v>1</v>
      </c>
      <c r="S118" s="234">
        <v>7</v>
      </c>
      <c r="T118" s="235">
        <v>6</v>
      </c>
      <c r="U118" s="214">
        <v>3</v>
      </c>
      <c r="V118" s="236">
        <v>7</v>
      </c>
      <c r="W118" s="234">
        <v>2</v>
      </c>
      <c r="X118" s="234">
        <v>6</v>
      </c>
      <c r="Y118" s="234">
        <v>3</v>
      </c>
      <c r="Z118" s="234">
        <v>2</v>
      </c>
      <c r="AA118" s="234">
        <v>4</v>
      </c>
      <c r="AB118" s="234">
        <v>0</v>
      </c>
      <c r="AC118" s="234">
        <v>3</v>
      </c>
      <c r="AD118" s="234">
        <v>2</v>
      </c>
      <c r="AE118" s="234">
        <v>2</v>
      </c>
      <c r="AF118" s="198">
        <v>6</v>
      </c>
      <c r="AG118" s="198">
        <v>4</v>
      </c>
      <c r="AH118" s="198">
        <v>1</v>
      </c>
      <c r="AI118" s="198">
        <v>5</v>
      </c>
      <c r="AJ118" s="198">
        <v>0</v>
      </c>
      <c r="AK118" s="198">
        <v>2</v>
      </c>
      <c r="AL118" s="198">
        <v>4</v>
      </c>
      <c r="AM118" s="198">
        <v>1</v>
      </c>
      <c r="AN118" s="198">
        <v>2</v>
      </c>
      <c r="AO118" s="198">
        <v>3</v>
      </c>
      <c r="AP118" s="198">
        <v>1</v>
      </c>
      <c r="AQ118" s="198">
        <v>2</v>
      </c>
      <c r="AR118" s="198">
        <v>1</v>
      </c>
      <c r="AS118" s="198">
        <v>4</v>
      </c>
      <c r="AT118" s="198">
        <v>3</v>
      </c>
      <c r="AU118" s="198">
        <v>3</v>
      </c>
      <c r="AV118" s="198">
        <v>8</v>
      </c>
      <c r="AW118" s="198">
        <v>9</v>
      </c>
      <c r="AX118" s="198">
        <v>4</v>
      </c>
      <c r="AY118" s="198">
        <v>2</v>
      </c>
      <c r="AZ118" s="198">
        <v>4</v>
      </c>
      <c r="BA118" s="198">
        <v>2</v>
      </c>
      <c r="BB118" s="198">
        <v>1</v>
      </c>
      <c r="BC118" s="198">
        <v>1</v>
      </c>
      <c r="BD118" s="198">
        <v>4</v>
      </c>
      <c r="BE118" s="198">
        <v>2</v>
      </c>
      <c r="BF118" s="198">
        <v>0</v>
      </c>
      <c r="BG118" s="198">
        <v>1</v>
      </c>
      <c r="BH118" s="198">
        <v>6</v>
      </c>
      <c r="BI118" s="198">
        <v>3</v>
      </c>
      <c r="BJ118" s="198">
        <v>10</v>
      </c>
      <c r="BK118" s="198">
        <v>0</v>
      </c>
      <c r="BL118" s="198">
        <v>0</v>
      </c>
      <c r="BM118" s="198">
        <v>0</v>
      </c>
      <c r="BN118" s="198">
        <v>0</v>
      </c>
      <c r="BO118" s="198">
        <v>0</v>
      </c>
      <c r="BP118" s="198">
        <v>0</v>
      </c>
      <c r="BQ118" s="198">
        <f ca="1">SUMIFS(Clinical, Dates, BQ$6, Hospitals, $B115)</f>
        <v>0</v>
      </c>
    </row>
    <row r="119" spans="1:69" ht="15" hidden="1" customHeight="1" outlineLevel="2" x14ac:dyDescent="0.2">
      <c r="A119" s="179" t="s">
        <v>237</v>
      </c>
      <c r="B119" s="195"/>
      <c r="C119" s="187" t="s">
        <v>6</v>
      </c>
      <c r="D119" s="233">
        <v>1</v>
      </c>
      <c r="E119" s="234">
        <v>0</v>
      </c>
      <c r="F119" s="234">
        <v>11</v>
      </c>
      <c r="G119" s="234">
        <v>2</v>
      </c>
      <c r="H119" s="235">
        <v>0</v>
      </c>
      <c r="I119" s="234">
        <v>1</v>
      </c>
      <c r="J119" s="234">
        <v>0</v>
      </c>
      <c r="K119" s="234">
        <v>0</v>
      </c>
      <c r="L119" s="234">
        <v>4</v>
      </c>
      <c r="M119" s="234">
        <v>3</v>
      </c>
      <c r="N119" s="234">
        <v>2</v>
      </c>
      <c r="O119" s="234">
        <v>1</v>
      </c>
      <c r="P119" s="234">
        <v>1</v>
      </c>
      <c r="Q119" s="234">
        <v>0</v>
      </c>
      <c r="R119" s="234">
        <v>0</v>
      </c>
      <c r="S119" s="234">
        <v>1</v>
      </c>
      <c r="T119" s="235">
        <v>0</v>
      </c>
      <c r="U119" s="214">
        <v>0</v>
      </c>
      <c r="V119" s="236">
        <v>1</v>
      </c>
      <c r="W119" s="234">
        <v>1</v>
      </c>
      <c r="X119" s="234">
        <v>0</v>
      </c>
      <c r="Y119" s="234">
        <v>0</v>
      </c>
      <c r="Z119" s="234">
        <v>0</v>
      </c>
      <c r="AA119" s="234">
        <v>1</v>
      </c>
      <c r="AB119" s="234">
        <v>2</v>
      </c>
      <c r="AC119" s="234">
        <v>2</v>
      </c>
      <c r="AD119" s="234">
        <v>3</v>
      </c>
      <c r="AE119" s="234">
        <v>0</v>
      </c>
      <c r="AF119" s="198">
        <v>0</v>
      </c>
      <c r="AG119" s="198">
        <v>0</v>
      </c>
      <c r="AH119" s="198">
        <v>0</v>
      </c>
      <c r="AI119" s="198">
        <v>1</v>
      </c>
      <c r="AJ119" s="198">
        <v>0</v>
      </c>
      <c r="AK119" s="198">
        <v>0</v>
      </c>
      <c r="AL119" s="198">
        <v>13</v>
      </c>
      <c r="AM119" s="198">
        <v>7</v>
      </c>
      <c r="AN119" s="198">
        <v>0</v>
      </c>
      <c r="AO119" s="198">
        <v>0</v>
      </c>
      <c r="AP119" s="198">
        <v>1</v>
      </c>
      <c r="AQ119" s="198">
        <v>0</v>
      </c>
      <c r="AR119" s="198">
        <v>0</v>
      </c>
      <c r="AS119" s="198">
        <v>0</v>
      </c>
      <c r="AT119" s="198">
        <v>2</v>
      </c>
      <c r="AU119" s="198">
        <v>0</v>
      </c>
      <c r="AV119" s="198">
        <v>1</v>
      </c>
      <c r="AW119" s="198">
        <v>0</v>
      </c>
      <c r="AX119" s="198">
        <v>0</v>
      </c>
      <c r="AY119" s="198">
        <v>0</v>
      </c>
      <c r="AZ119" s="198">
        <v>0</v>
      </c>
      <c r="BA119" s="198">
        <v>1</v>
      </c>
      <c r="BB119" s="198">
        <v>0</v>
      </c>
      <c r="BC119" s="198">
        <v>0</v>
      </c>
      <c r="BD119" s="198">
        <v>0</v>
      </c>
      <c r="BE119" s="198">
        <v>0</v>
      </c>
      <c r="BF119" s="198">
        <v>0</v>
      </c>
      <c r="BG119" s="198">
        <v>1</v>
      </c>
      <c r="BH119" s="198">
        <v>0</v>
      </c>
      <c r="BI119" s="198">
        <v>0</v>
      </c>
      <c r="BJ119" s="198">
        <v>0</v>
      </c>
      <c r="BK119" s="198">
        <v>0</v>
      </c>
      <c r="BL119" s="198">
        <v>0</v>
      </c>
      <c r="BM119" s="198">
        <v>0</v>
      </c>
      <c r="BN119" s="198">
        <v>0</v>
      </c>
      <c r="BO119" s="198">
        <v>0</v>
      </c>
      <c r="BP119" s="198">
        <v>0</v>
      </c>
      <c r="BQ119" s="198">
        <f ca="1">SUMIFS(NonClinical, Dates, BQ$6, Hospitals, $B115)</f>
        <v>0</v>
      </c>
    </row>
    <row r="120" spans="1:69" ht="15" hidden="1" customHeight="1" outlineLevel="2" x14ac:dyDescent="0.2">
      <c r="A120" s="179" t="s">
        <v>238</v>
      </c>
      <c r="B120" s="195"/>
      <c r="C120" s="187" t="s">
        <v>7</v>
      </c>
      <c r="D120" s="233">
        <v>5</v>
      </c>
      <c r="E120" s="234">
        <v>8</v>
      </c>
      <c r="F120" s="234">
        <v>3</v>
      </c>
      <c r="G120" s="234">
        <v>4</v>
      </c>
      <c r="H120" s="235">
        <v>3</v>
      </c>
      <c r="I120" s="234">
        <v>3</v>
      </c>
      <c r="J120" s="234">
        <v>8</v>
      </c>
      <c r="K120" s="234">
        <v>2</v>
      </c>
      <c r="L120" s="234">
        <v>2</v>
      </c>
      <c r="M120" s="234">
        <v>4</v>
      </c>
      <c r="N120" s="234">
        <v>3</v>
      </c>
      <c r="O120" s="234">
        <v>6</v>
      </c>
      <c r="P120" s="234">
        <v>5</v>
      </c>
      <c r="Q120" s="234">
        <v>2</v>
      </c>
      <c r="R120" s="234">
        <v>1</v>
      </c>
      <c r="S120" s="234">
        <v>9</v>
      </c>
      <c r="T120" s="235">
        <v>5</v>
      </c>
      <c r="U120" s="214">
        <v>5</v>
      </c>
      <c r="V120" s="236">
        <v>4</v>
      </c>
      <c r="W120" s="234">
        <v>11</v>
      </c>
      <c r="X120" s="234">
        <v>7</v>
      </c>
      <c r="Y120" s="234">
        <v>3</v>
      </c>
      <c r="Z120" s="234">
        <v>4</v>
      </c>
      <c r="AA120" s="234">
        <v>5</v>
      </c>
      <c r="AB120" s="234">
        <v>9</v>
      </c>
      <c r="AC120" s="234">
        <v>8</v>
      </c>
      <c r="AD120" s="234">
        <v>10</v>
      </c>
      <c r="AE120" s="234">
        <v>2</v>
      </c>
      <c r="AF120" s="198">
        <v>4</v>
      </c>
      <c r="AG120" s="198">
        <v>4</v>
      </c>
      <c r="AH120" s="198">
        <v>4</v>
      </c>
      <c r="AI120" s="198">
        <v>5</v>
      </c>
      <c r="AJ120" s="198">
        <v>7</v>
      </c>
      <c r="AK120" s="198">
        <v>2</v>
      </c>
      <c r="AL120" s="198">
        <v>8</v>
      </c>
      <c r="AM120" s="198">
        <v>1</v>
      </c>
      <c r="AN120" s="198">
        <v>6</v>
      </c>
      <c r="AO120" s="198">
        <v>3</v>
      </c>
      <c r="AP120" s="198">
        <v>5</v>
      </c>
      <c r="AQ120" s="198">
        <v>5</v>
      </c>
      <c r="AR120" s="198">
        <v>4</v>
      </c>
      <c r="AS120" s="198">
        <v>5</v>
      </c>
      <c r="AT120" s="198">
        <v>1</v>
      </c>
      <c r="AU120" s="198">
        <v>7</v>
      </c>
      <c r="AV120" s="198">
        <v>7</v>
      </c>
      <c r="AW120" s="198">
        <v>5</v>
      </c>
      <c r="AX120" s="198">
        <v>7</v>
      </c>
      <c r="AY120" s="198">
        <v>2</v>
      </c>
      <c r="AZ120" s="198">
        <v>9</v>
      </c>
      <c r="BA120" s="198">
        <v>3</v>
      </c>
      <c r="BB120" s="198">
        <v>7</v>
      </c>
      <c r="BC120" s="198">
        <v>5</v>
      </c>
      <c r="BD120" s="198">
        <v>8</v>
      </c>
      <c r="BE120" s="198">
        <v>5</v>
      </c>
      <c r="BF120" s="198">
        <v>5</v>
      </c>
      <c r="BG120" s="198">
        <v>2</v>
      </c>
      <c r="BH120" s="198">
        <v>8</v>
      </c>
      <c r="BI120" s="198">
        <v>0</v>
      </c>
      <c r="BJ120" s="198">
        <v>8</v>
      </c>
      <c r="BK120" s="198">
        <v>0</v>
      </c>
      <c r="BL120" s="198">
        <v>0</v>
      </c>
      <c r="BM120" s="198">
        <v>0</v>
      </c>
      <c r="BN120" s="198">
        <v>0</v>
      </c>
      <c r="BO120" s="198">
        <v>0</v>
      </c>
      <c r="BP120" s="198">
        <v>0</v>
      </c>
      <c r="BQ120" s="198">
        <f ca="1">SUMIFS(Patient, Dates, BQ$6, Hospitals, $B115)</f>
        <v>0</v>
      </c>
    </row>
    <row r="121" spans="1:69" ht="15" hidden="1" customHeight="1" outlineLevel="2" x14ac:dyDescent="0.2">
      <c r="A121" s="179" t="s">
        <v>239</v>
      </c>
      <c r="B121" s="195"/>
      <c r="C121" s="187" t="s">
        <v>8</v>
      </c>
      <c r="D121" s="233">
        <v>4</v>
      </c>
      <c r="E121" s="234">
        <v>0</v>
      </c>
      <c r="F121" s="234">
        <v>1</v>
      </c>
      <c r="G121" s="234">
        <v>0</v>
      </c>
      <c r="H121" s="235">
        <v>2</v>
      </c>
      <c r="I121" s="234">
        <v>1</v>
      </c>
      <c r="J121" s="234">
        <v>0</v>
      </c>
      <c r="K121" s="234">
        <v>0</v>
      </c>
      <c r="L121" s="234">
        <v>0</v>
      </c>
      <c r="M121" s="234">
        <v>0</v>
      </c>
      <c r="N121" s="234">
        <v>0</v>
      </c>
      <c r="O121" s="234">
        <v>0</v>
      </c>
      <c r="P121" s="234">
        <v>1</v>
      </c>
      <c r="Q121" s="234">
        <v>0</v>
      </c>
      <c r="R121" s="234">
        <v>0</v>
      </c>
      <c r="S121" s="234">
        <v>0</v>
      </c>
      <c r="T121" s="235">
        <v>0</v>
      </c>
      <c r="U121" s="214">
        <v>0</v>
      </c>
      <c r="V121" s="236">
        <v>0</v>
      </c>
      <c r="W121" s="234">
        <v>0</v>
      </c>
      <c r="X121" s="234">
        <v>0</v>
      </c>
      <c r="Y121" s="234">
        <v>0</v>
      </c>
      <c r="Z121" s="234">
        <v>0</v>
      </c>
      <c r="AA121" s="234">
        <v>0</v>
      </c>
      <c r="AB121" s="234">
        <v>0</v>
      </c>
      <c r="AC121" s="234">
        <v>0</v>
      </c>
      <c r="AD121" s="234">
        <v>0</v>
      </c>
      <c r="AE121" s="234">
        <v>0</v>
      </c>
      <c r="AF121" s="198">
        <v>0</v>
      </c>
      <c r="AG121" s="198">
        <v>0</v>
      </c>
      <c r="AH121" s="198">
        <v>0</v>
      </c>
      <c r="AI121" s="198">
        <v>0</v>
      </c>
      <c r="AJ121" s="198">
        <v>0</v>
      </c>
      <c r="AK121" s="198">
        <v>0</v>
      </c>
      <c r="AL121" s="198">
        <v>0</v>
      </c>
      <c r="AM121" s="198">
        <v>0</v>
      </c>
      <c r="AN121" s="198">
        <v>0</v>
      </c>
      <c r="AO121" s="198">
        <v>0</v>
      </c>
      <c r="AP121" s="198">
        <v>0</v>
      </c>
      <c r="AQ121" s="198">
        <v>0</v>
      </c>
      <c r="AR121" s="198">
        <v>0</v>
      </c>
      <c r="AS121" s="198">
        <v>0</v>
      </c>
      <c r="AT121" s="198">
        <v>0</v>
      </c>
      <c r="AU121" s="198">
        <v>0</v>
      </c>
      <c r="AV121" s="198">
        <v>0</v>
      </c>
      <c r="AW121" s="198">
        <v>0</v>
      </c>
      <c r="AX121" s="198">
        <v>0</v>
      </c>
      <c r="AY121" s="198">
        <v>0</v>
      </c>
      <c r="AZ121" s="198">
        <v>0</v>
      </c>
      <c r="BA121" s="198">
        <v>0</v>
      </c>
      <c r="BB121" s="198">
        <v>0</v>
      </c>
      <c r="BC121" s="198">
        <v>0</v>
      </c>
      <c r="BD121" s="198">
        <v>0</v>
      </c>
      <c r="BE121" s="198">
        <v>0</v>
      </c>
      <c r="BF121" s="198">
        <v>0</v>
      </c>
      <c r="BG121" s="198">
        <v>0</v>
      </c>
      <c r="BH121" s="198">
        <v>0</v>
      </c>
      <c r="BI121" s="198">
        <v>0</v>
      </c>
      <c r="BJ121" s="198">
        <v>0</v>
      </c>
      <c r="BK121" s="198">
        <v>0</v>
      </c>
      <c r="BL121" s="198">
        <v>0</v>
      </c>
      <c r="BM121" s="198">
        <v>0</v>
      </c>
      <c r="BN121" s="198">
        <v>0</v>
      </c>
      <c r="BO121" s="198">
        <v>0</v>
      </c>
      <c r="BP121" s="198">
        <v>0</v>
      </c>
      <c r="BQ121" s="198">
        <f ca="1">SUMIFS(Other, Dates, BQ$6, Hospitals, $B115)</f>
        <v>0</v>
      </c>
    </row>
    <row r="122" spans="1:69" ht="15" hidden="1" customHeight="1" outlineLevel="1" collapsed="1" x14ac:dyDescent="0.2">
      <c r="B122" s="195" t="s">
        <v>30</v>
      </c>
      <c r="C122" s="196" t="s">
        <v>31</v>
      </c>
      <c r="D122" s="232"/>
      <c r="E122" s="220"/>
      <c r="F122" s="220"/>
      <c r="G122" s="220"/>
      <c r="H122" s="220"/>
      <c r="I122" s="220"/>
      <c r="J122" s="220"/>
      <c r="K122" s="220"/>
      <c r="L122" s="220"/>
      <c r="M122" s="220"/>
      <c r="N122" s="220"/>
      <c r="O122" s="220"/>
      <c r="P122" s="220"/>
      <c r="Q122" s="220"/>
      <c r="R122" s="220"/>
      <c r="S122" s="220"/>
      <c r="T122" s="220"/>
      <c r="U122" s="220"/>
      <c r="V122" s="220"/>
      <c r="W122" s="220"/>
      <c r="X122" s="220"/>
      <c r="Y122" s="220"/>
      <c r="Z122" s="220"/>
      <c r="AA122" s="220"/>
      <c r="AB122" s="220"/>
      <c r="AC122" s="220"/>
      <c r="AD122" s="220"/>
      <c r="AE122" s="220"/>
      <c r="AF122" s="220"/>
      <c r="AG122" s="220"/>
      <c r="AH122" s="220"/>
      <c r="AI122" s="220"/>
      <c r="AJ122" s="220"/>
      <c r="AK122" s="220"/>
      <c r="AL122" s="220"/>
      <c r="AM122" s="220"/>
      <c r="AN122" s="220"/>
      <c r="AO122" s="220"/>
      <c r="AP122" s="220"/>
      <c r="AQ122" s="220"/>
      <c r="AR122" s="220"/>
      <c r="AS122" s="220"/>
      <c r="AT122" s="220"/>
      <c r="AU122" s="220"/>
      <c r="AV122" s="220"/>
      <c r="AW122" s="220"/>
      <c r="AX122" s="220"/>
      <c r="AY122" s="220"/>
      <c r="AZ122" s="220"/>
      <c r="BA122" s="220"/>
      <c r="BB122" s="220"/>
      <c r="BC122" s="220"/>
      <c r="BD122" s="220"/>
      <c r="BE122" s="220"/>
      <c r="BF122" s="220"/>
      <c r="BG122" s="220"/>
      <c r="BH122" s="220"/>
      <c r="BI122" s="220"/>
      <c r="BJ122" s="220"/>
      <c r="BK122" s="220"/>
      <c r="BL122" s="220"/>
      <c r="BM122" s="220"/>
      <c r="BN122" s="220"/>
      <c r="BO122" s="220"/>
      <c r="BP122" s="220"/>
      <c r="BQ122" s="220"/>
    </row>
    <row r="123" spans="1:69" ht="15" hidden="1" customHeight="1" outlineLevel="2" x14ac:dyDescent="0.2">
      <c r="A123" s="179" t="s">
        <v>240</v>
      </c>
      <c r="B123" s="195"/>
      <c r="C123" s="181" t="s">
        <v>3</v>
      </c>
      <c r="D123" s="233">
        <v>1102</v>
      </c>
      <c r="E123" s="234">
        <v>1027</v>
      </c>
      <c r="F123" s="234">
        <v>938</v>
      </c>
      <c r="G123" s="234">
        <v>997</v>
      </c>
      <c r="H123" s="235">
        <v>985</v>
      </c>
      <c r="I123" s="234">
        <v>944</v>
      </c>
      <c r="J123" s="234">
        <v>989</v>
      </c>
      <c r="K123" s="234">
        <v>914</v>
      </c>
      <c r="L123" s="234">
        <v>865</v>
      </c>
      <c r="M123" s="234">
        <v>1019</v>
      </c>
      <c r="N123" s="234">
        <v>988</v>
      </c>
      <c r="O123" s="234">
        <v>899</v>
      </c>
      <c r="P123" s="234">
        <v>975</v>
      </c>
      <c r="Q123" s="234">
        <v>948</v>
      </c>
      <c r="R123" s="234">
        <v>830</v>
      </c>
      <c r="S123" s="234">
        <v>1003</v>
      </c>
      <c r="T123" s="235">
        <v>943</v>
      </c>
      <c r="U123" s="214">
        <v>935</v>
      </c>
      <c r="V123" s="236">
        <v>1011</v>
      </c>
      <c r="W123" s="234">
        <v>831</v>
      </c>
      <c r="X123" s="234">
        <v>947</v>
      </c>
      <c r="Y123" s="234">
        <v>945</v>
      </c>
      <c r="Z123" s="234">
        <v>1072</v>
      </c>
      <c r="AA123" s="234">
        <v>852</v>
      </c>
      <c r="AB123" s="234">
        <v>1036</v>
      </c>
      <c r="AC123" s="234">
        <v>972</v>
      </c>
      <c r="AD123" s="234">
        <v>788</v>
      </c>
      <c r="AE123" s="234">
        <v>946</v>
      </c>
      <c r="AF123" s="198">
        <v>952</v>
      </c>
      <c r="AG123" s="198">
        <v>929</v>
      </c>
      <c r="AH123" s="198">
        <v>975</v>
      </c>
      <c r="AI123" s="198">
        <v>756</v>
      </c>
      <c r="AJ123" s="198">
        <v>841</v>
      </c>
      <c r="AK123" s="198">
        <v>846</v>
      </c>
      <c r="AL123" s="198">
        <v>981</v>
      </c>
      <c r="AM123" s="198">
        <v>815</v>
      </c>
      <c r="AN123" s="198">
        <v>1010</v>
      </c>
      <c r="AO123" s="198">
        <v>872</v>
      </c>
      <c r="AP123" s="198">
        <v>723</v>
      </c>
      <c r="AQ123" s="198">
        <v>853</v>
      </c>
      <c r="AR123" s="198">
        <v>835</v>
      </c>
      <c r="AS123" s="198">
        <v>954</v>
      </c>
      <c r="AT123" s="198">
        <v>940</v>
      </c>
      <c r="AU123" s="198">
        <v>684</v>
      </c>
      <c r="AV123" s="198">
        <v>857</v>
      </c>
      <c r="AW123" s="198">
        <v>836</v>
      </c>
      <c r="AX123" s="198">
        <v>940</v>
      </c>
      <c r="AY123" s="198">
        <v>900</v>
      </c>
      <c r="AZ123" s="198">
        <v>988</v>
      </c>
      <c r="BA123" s="198">
        <v>855</v>
      </c>
      <c r="BB123" s="198">
        <v>743</v>
      </c>
      <c r="BC123" s="198">
        <v>814</v>
      </c>
      <c r="BD123" s="198">
        <v>864</v>
      </c>
      <c r="BE123" s="198">
        <v>920</v>
      </c>
      <c r="BF123" s="198">
        <v>911</v>
      </c>
      <c r="BG123" s="198">
        <v>731</v>
      </c>
      <c r="BH123" s="198">
        <v>913</v>
      </c>
      <c r="BI123" s="198">
        <v>924</v>
      </c>
      <c r="BJ123" s="198">
        <v>746</v>
      </c>
      <c r="BK123" s="198">
        <v>147</v>
      </c>
      <c r="BL123" s="198">
        <v>143</v>
      </c>
      <c r="BM123" s="198">
        <v>309</v>
      </c>
      <c r="BN123" s="198">
        <v>487</v>
      </c>
      <c r="BO123" s="198">
        <v>483</v>
      </c>
      <c r="BP123" s="198">
        <v>591</v>
      </c>
      <c r="BQ123" s="198">
        <f ca="1">SUMIFS(Operations, Dates, BQ$6, Hospitals, $B122)</f>
        <v>567</v>
      </c>
    </row>
    <row r="124" spans="1:69" ht="15" hidden="1" customHeight="1" outlineLevel="2" x14ac:dyDescent="0.2">
      <c r="A124" s="179" t="s">
        <v>241</v>
      </c>
      <c r="B124" s="195"/>
      <c r="C124" s="185" t="s">
        <v>4</v>
      </c>
      <c r="D124" s="233">
        <v>78</v>
      </c>
      <c r="E124" s="234">
        <v>82</v>
      </c>
      <c r="F124" s="234">
        <v>75</v>
      </c>
      <c r="G124" s="234">
        <v>77</v>
      </c>
      <c r="H124" s="235">
        <v>108</v>
      </c>
      <c r="I124" s="234">
        <v>105</v>
      </c>
      <c r="J124" s="234">
        <v>82</v>
      </c>
      <c r="K124" s="234">
        <v>90</v>
      </c>
      <c r="L124" s="234">
        <v>93</v>
      </c>
      <c r="M124" s="234">
        <v>93</v>
      </c>
      <c r="N124" s="234">
        <v>88</v>
      </c>
      <c r="O124" s="234">
        <v>84</v>
      </c>
      <c r="P124" s="234">
        <v>96</v>
      </c>
      <c r="Q124" s="234">
        <v>74</v>
      </c>
      <c r="R124" s="234">
        <v>77</v>
      </c>
      <c r="S124" s="234">
        <v>101</v>
      </c>
      <c r="T124" s="235">
        <v>86</v>
      </c>
      <c r="U124" s="214">
        <v>110</v>
      </c>
      <c r="V124" s="236">
        <v>88</v>
      </c>
      <c r="W124" s="234">
        <v>73</v>
      </c>
      <c r="X124" s="234">
        <v>107</v>
      </c>
      <c r="Y124" s="234">
        <v>97</v>
      </c>
      <c r="Z124" s="234">
        <v>96</v>
      </c>
      <c r="AA124" s="234">
        <v>72</v>
      </c>
      <c r="AB124" s="234">
        <v>104</v>
      </c>
      <c r="AC124" s="234">
        <v>120</v>
      </c>
      <c r="AD124" s="234">
        <v>67</v>
      </c>
      <c r="AE124" s="234">
        <v>94</v>
      </c>
      <c r="AF124" s="198">
        <v>115</v>
      </c>
      <c r="AG124" s="198">
        <v>106</v>
      </c>
      <c r="AH124" s="198">
        <v>91</v>
      </c>
      <c r="AI124" s="198">
        <v>89</v>
      </c>
      <c r="AJ124" s="198">
        <v>126</v>
      </c>
      <c r="AK124" s="198">
        <v>98</v>
      </c>
      <c r="AL124" s="198">
        <v>175</v>
      </c>
      <c r="AM124" s="198">
        <v>87</v>
      </c>
      <c r="AN124" s="198">
        <v>94</v>
      </c>
      <c r="AO124" s="198">
        <v>71</v>
      </c>
      <c r="AP124" s="198">
        <v>82</v>
      </c>
      <c r="AQ124" s="198">
        <v>95</v>
      </c>
      <c r="AR124" s="198">
        <v>79</v>
      </c>
      <c r="AS124" s="198">
        <v>70</v>
      </c>
      <c r="AT124" s="198">
        <v>101</v>
      </c>
      <c r="AU124" s="198">
        <v>75</v>
      </c>
      <c r="AV124" s="198">
        <v>84</v>
      </c>
      <c r="AW124" s="198">
        <v>85</v>
      </c>
      <c r="AX124" s="198">
        <v>66</v>
      </c>
      <c r="AY124" s="198">
        <v>76</v>
      </c>
      <c r="AZ124" s="198">
        <v>85</v>
      </c>
      <c r="BA124" s="198">
        <v>89</v>
      </c>
      <c r="BB124" s="198">
        <v>82</v>
      </c>
      <c r="BC124" s="198">
        <v>64</v>
      </c>
      <c r="BD124" s="198">
        <v>81</v>
      </c>
      <c r="BE124" s="198">
        <v>79</v>
      </c>
      <c r="BF124" s="198">
        <v>90</v>
      </c>
      <c r="BG124" s="198">
        <v>87</v>
      </c>
      <c r="BH124" s="198">
        <v>76</v>
      </c>
      <c r="BI124" s="198">
        <v>72</v>
      </c>
      <c r="BJ124" s="198">
        <v>108</v>
      </c>
      <c r="BK124" s="198">
        <v>32</v>
      </c>
      <c r="BL124" s="198">
        <v>5</v>
      </c>
      <c r="BM124" s="198">
        <v>34</v>
      </c>
      <c r="BN124" s="198">
        <v>24</v>
      </c>
      <c r="BO124" s="198">
        <v>35</v>
      </c>
      <c r="BP124" s="198">
        <v>41</v>
      </c>
      <c r="BQ124" s="198">
        <f ca="1">SUMIFS(Cancelled, Dates, BQ$6, Hospitals, $B122)</f>
        <v>46</v>
      </c>
    </row>
    <row r="125" spans="1:69" ht="15" hidden="1" customHeight="1" outlineLevel="2" x14ac:dyDescent="0.2">
      <c r="A125" s="179" t="s">
        <v>242</v>
      </c>
      <c r="B125" s="195"/>
      <c r="C125" s="187" t="s">
        <v>5</v>
      </c>
      <c r="D125" s="233">
        <v>31</v>
      </c>
      <c r="E125" s="234">
        <v>30</v>
      </c>
      <c r="F125" s="234">
        <v>22</v>
      </c>
      <c r="G125" s="234">
        <v>23</v>
      </c>
      <c r="H125" s="235">
        <v>49</v>
      </c>
      <c r="I125" s="234">
        <v>44</v>
      </c>
      <c r="J125" s="234">
        <v>31</v>
      </c>
      <c r="K125" s="234">
        <v>44</v>
      </c>
      <c r="L125" s="234">
        <v>39</v>
      </c>
      <c r="M125" s="234">
        <v>37</v>
      </c>
      <c r="N125" s="234">
        <v>43</v>
      </c>
      <c r="O125" s="234">
        <v>21</v>
      </c>
      <c r="P125" s="234">
        <v>42</v>
      </c>
      <c r="Q125" s="234">
        <v>34</v>
      </c>
      <c r="R125" s="234">
        <v>22</v>
      </c>
      <c r="S125" s="234">
        <v>36</v>
      </c>
      <c r="T125" s="235">
        <v>27</v>
      </c>
      <c r="U125" s="214">
        <v>40</v>
      </c>
      <c r="V125" s="236">
        <v>32</v>
      </c>
      <c r="W125" s="234">
        <v>18</v>
      </c>
      <c r="X125" s="234">
        <v>30</v>
      </c>
      <c r="Y125" s="234">
        <v>34</v>
      </c>
      <c r="Z125" s="234">
        <v>45</v>
      </c>
      <c r="AA125" s="234">
        <v>31</v>
      </c>
      <c r="AB125" s="234">
        <v>40</v>
      </c>
      <c r="AC125" s="234">
        <v>32</v>
      </c>
      <c r="AD125" s="234">
        <v>30</v>
      </c>
      <c r="AE125" s="234">
        <v>28</v>
      </c>
      <c r="AF125" s="198">
        <v>34</v>
      </c>
      <c r="AG125" s="198">
        <v>30</v>
      </c>
      <c r="AH125" s="198">
        <v>33</v>
      </c>
      <c r="AI125" s="198">
        <v>30</v>
      </c>
      <c r="AJ125" s="198">
        <v>46</v>
      </c>
      <c r="AK125" s="198">
        <v>37</v>
      </c>
      <c r="AL125" s="198">
        <v>24</v>
      </c>
      <c r="AM125" s="198">
        <v>18</v>
      </c>
      <c r="AN125" s="198">
        <v>31</v>
      </c>
      <c r="AO125" s="198">
        <v>32</v>
      </c>
      <c r="AP125" s="198">
        <v>27</v>
      </c>
      <c r="AQ125" s="198">
        <v>28</v>
      </c>
      <c r="AR125" s="198">
        <v>25</v>
      </c>
      <c r="AS125" s="198">
        <v>30</v>
      </c>
      <c r="AT125" s="198">
        <v>43</v>
      </c>
      <c r="AU125" s="198">
        <v>19</v>
      </c>
      <c r="AV125" s="198">
        <v>30</v>
      </c>
      <c r="AW125" s="198">
        <v>35</v>
      </c>
      <c r="AX125" s="198">
        <v>31</v>
      </c>
      <c r="AY125" s="198">
        <v>29</v>
      </c>
      <c r="AZ125" s="198">
        <v>37</v>
      </c>
      <c r="BA125" s="198">
        <v>28</v>
      </c>
      <c r="BB125" s="198">
        <v>27</v>
      </c>
      <c r="BC125" s="198">
        <v>31</v>
      </c>
      <c r="BD125" s="198">
        <v>31</v>
      </c>
      <c r="BE125" s="198">
        <v>33</v>
      </c>
      <c r="BF125" s="198">
        <v>35</v>
      </c>
      <c r="BG125" s="198">
        <v>37</v>
      </c>
      <c r="BH125" s="198">
        <v>34</v>
      </c>
      <c r="BI125" s="198">
        <v>37</v>
      </c>
      <c r="BJ125" s="198">
        <v>47</v>
      </c>
      <c r="BK125" s="198">
        <v>24</v>
      </c>
      <c r="BL125" s="198">
        <v>5</v>
      </c>
      <c r="BM125" s="198">
        <v>24</v>
      </c>
      <c r="BN125" s="198">
        <v>14</v>
      </c>
      <c r="BO125" s="198">
        <v>27</v>
      </c>
      <c r="BP125" s="198">
        <v>25</v>
      </c>
      <c r="BQ125" s="198">
        <f ca="1">SUMIFS(Clinical, Dates, BQ$6, Hospitals, $B122)</f>
        <v>27</v>
      </c>
    </row>
    <row r="126" spans="1:69" ht="15" hidden="1" customHeight="1" outlineLevel="2" x14ac:dyDescent="0.2">
      <c r="A126" s="179" t="s">
        <v>243</v>
      </c>
      <c r="B126" s="195"/>
      <c r="C126" s="187" t="s">
        <v>6</v>
      </c>
      <c r="D126" s="233">
        <v>9</v>
      </c>
      <c r="E126" s="234">
        <v>8</v>
      </c>
      <c r="F126" s="234">
        <v>8</v>
      </c>
      <c r="G126" s="234">
        <v>10</v>
      </c>
      <c r="H126" s="235">
        <v>12</v>
      </c>
      <c r="I126" s="234">
        <v>22</v>
      </c>
      <c r="J126" s="234">
        <v>21</v>
      </c>
      <c r="K126" s="234">
        <v>12</v>
      </c>
      <c r="L126" s="234">
        <v>18</v>
      </c>
      <c r="M126" s="234">
        <v>14</v>
      </c>
      <c r="N126" s="234">
        <v>13</v>
      </c>
      <c r="O126" s="234">
        <v>27</v>
      </c>
      <c r="P126" s="234">
        <v>28</v>
      </c>
      <c r="Q126" s="234">
        <v>8</v>
      </c>
      <c r="R126" s="234">
        <v>23</v>
      </c>
      <c r="S126" s="234">
        <v>31</v>
      </c>
      <c r="T126" s="235">
        <v>28</v>
      </c>
      <c r="U126" s="214">
        <v>26</v>
      </c>
      <c r="V126" s="236">
        <v>26</v>
      </c>
      <c r="W126" s="234">
        <v>24</v>
      </c>
      <c r="X126" s="234">
        <v>37</v>
      </c>
      <c r="Y126" s="234">
        <v>26</v>
      </c>
      <c r="Z126" s="234">
        <v>19</v>
      </c>
      <c r="AA126" s="234">
        <v>12</v>
      </c>
      <c r="AB126" s="234">
        <v>33</v>
      </c>
      <c r="AC126" s="234">
        <v>47</v>
      </c>
      <c r="AD126" s="234">
        <v>15</v>
      </c>
      <c r="AE126" s="234">
        <v>31</v>
      </c>
      <c r="AF126" s="198">
        <v>35</v>
      </c>
      <c r="AG126" s="198">
        <v>42</v>
      </c>
      <c r="AH126" s="198">
        <v>29</v>
      </c>
      <c r="AI126" s="198">
        <v>39</v>
      </c>
      <c r="AJ126" s="198">
        <v>41</v>
      </c>
      <c r="AK126" s="198">
        <v>21</v>
      </c>
      <c r="AL126" s="198">
        <v>109</v>
      </c>
      <c r="AM126" s="198">
        <v>32</v>
      </c>
      <c r="AN126" s="198">
        <v>33</v>
      </c>
      <c r="AO126" s="198">
        <v>13</v>
      </c>
      <c r="AP126" s="198">
        <v>31</v>
      </c>
      <c r="AQ126" s="198">
        <v>30</v>
      </c>
      <c r="AR126" s="198">
        <v>29</v>
      </c>
      <c r="AS126" s="198">
        <v>20</v>
      </c>
      <c r="AT126" s="198">
        <v>24</v>
      </c>
      <c r="AU126" s="198">
        <v>26</v>
      </c>
      <c r="AV126" s="198">
        <v>22</v>
      </c>
      <c r="AW126" s="198">
        <v>23</v>
      </c>
      <c r="AX126" s="198">
        <v>12</v>
      </c>
      <c r="AY126" s="198">
        <v>20</v>
      </c>
      <c r="AZ126" s="198">
        <v>17</v>
      </c>
      <c r="BA126" s="198">
        <v>30</v>
      </c>
      <c r="BB126" s="198">
        <v>21</v>
      </c>
      <c r="BC126" s="198">
        <v>11</v>
      </c>
      <c r="BD126" s="198">
        <v>17</v>
      </c>
      <c r="BE126" s="198">
        <v>18</v>
      </c>
      <c r="BF126" s="198">
        <v>17</v>
      </c>
      <c r="BG126" s="198">
        <v>27</v>
      </c>
      <c r="BH126" s="198">
        <v>13</v>
      </c>
      <c r="BI126" s="198">
        <v>10</v>
      </c>
      <c r="BJ126" s="198">
        <v>26</v>
      </c>
      <c r="BK126" s="198">
        <v>0</v>
      </c>
      <c r="BL126" s="198">
        <v>0</v>
      </c>
      <c r="BM126" s="198">
        <v>4</v>
      </c>
      <c r="BN126" s="198">
        <v>2</v>
      </c>
      <c r="BO126" s="198">
        <v>2</v>
      </c>
      <c r="BP126" s="198">
        <v>7</v>
      </c>
      <c r="BQ126" s="198">
        <f ca="1">SUMIFS(NonClinical, Dates, BQ$6, Hospitals, $B122)</f>
        <v>8</v>
      </c>
    </row>
    <row r="127" spans="1:69" ht="15" hidden="1" customHeight="1" outlineLevel="2" x14ac:dyDescent="0.2">
      <c r="A127" s="179" t="s">
        <v>244</v>
      </c>
      <c r="B127" s="195"/>
      <c r="C127" s="187" t="s">
        <v>7</v>
      </c>
      <c r="D127" s="233">
        <v>35</v>
      </c>
      <c r="E127" s="234">
        <v>38</v>
      </c>
      <c r="F127" s="234">
        <v>37</v>
      </c>
      <c r="G127" s="234">
        <v>36</v>
      </c>
      <c r="H127" s="235">
        <v>32</v>
      </c>
      <c r="I127" s="234">
        <v>31</v>
      </c>
      <c r="J127" s="234">
        <v>25</v>
      </c>
      <c r="K127" s="234">
        <v>33</v>
      </c>
      <c r="L127" s="234">
        <v>34</v>
      </c>
      <c r="M127" s="234">
        <v>42</v>
      </c>
      <c r="N127" s="234">
        <v>28</v>
      </c>
      <c r="O127" s="234">
        <v>33</v>
      </c>
      <c r="P127" s="234">
        <v>24</v>
      </c>
      <c r="Q127" s="234">
        <v>31</v>
      </c>
      <c r="R127" s="234">
        <v>30</v>
      </c>
      <c r="S127" s="234">
        <v>34</v>
      </c>
      <c r="T127" s="235">
        <v>31</v>
      </c>
      <c r="U127" s="214">
        <v>44</v>
      </c>
      <c r="V127" s="236">
        <v>30</v>
      </c>
      <c r="W127" s="234">
        <v>31</v>
      </c>
      <c r="X127" s="234">
        <v>39</v>
      </c>
      <c r="Y127" s="234">
        <v>37</v>
      </c>
      <c r="Z127" s="234">
        <v>32</v>
      </c>
      <c r="AA127" s="234">
        <v>27</v>
      </c>
      <c r="AB127" s="234">
        <v>31</v>
      </c>
      <c r="AC127" s="234">
        <v>41</v>
      </c>
      <c r="AD127" s="234">
        <v>21</v>
      </c>
      <c r="AE127" s="234">
        <v>34</v>
      </c>
      <c r="AF127" s="198">
        <v>46</v>
      </c>
      <c r="AG127" s="198">
        <v>34</v>
      </c>
      <c r="AH127" s="198">
        <v>29</v>
      </c>
      <c r="AI127" s="198">
        <v>20</v>
      </c>
      <c r="AJ127" s="198">
        <v>39</v>
      </c>
      <c r="AK127" s="198">
        <v>40</v>
      </c>
      <c r="AL127" s="198">
        <v>42</v>
      </c>
      <c r="AM127" s="198">
        <v>37</v>
      </c>
      <c r="AN127" s="198">
        <v>30</v>
      </c>
      <c r="AO127" s="198">
        <v>26</v>
      </c>
      <c r="AP127" s="198">
        <v>21</v>
      </c>
      <c r="AQ127" s="198">
        <v>36</v>
      </c>
      <c r="AR127" s="198">
        <v>25</v>
      </c>
      <c r="AS127" s="198">
        <v>19</v>
      </c>
      <c r="AT127" s="198">
        <v>34</v>
      </c>
      <c r="AU127" s="198">
        <v>30</v>
      </c>
      <c r="AV127" s="198">
        <v>32</v>
      </c>
      <c r="AW127" s="198">
        <v>26</v>
      </c>
      <c r="AX127" s="198">
        <v>23</v>
      </c>
      <c r="AY127" s="198">
        <v>27</v>
      </c>
      <c r="AZ127" s="198">
        <v>31</v>
      </c>
      <c r="BA127" s="198">
        <v>31</v>
      </c>
      <c r="BB127" s="198">
        <v>34</v>
      </c>
      <c r="BC127" s="198">
        <v>22</v>
      </c>
      <c r="BD127" s="198">
        <v>33</v>
      </c>
      <c r="BE127" s="198">
        <v>28</v>
      </c>
      <c r="BF127" s="198">
        <v>38</v>
      </c>
      <c r="BG127" s="198">
        <v>23</v>
      </c>
      <c r="BH127" s="198">
        <v>29</v>
      </c>
      <c r="BI127" s="198">
        <v>25</v>
      </c>
      <c r="BJ127" s="198">
        <v>35</v>
      </c>
      <c r="BK127" s="198">
        <v>8</v>
      </c>
      <c r="BL127" s="198">
        <v>0</v>
      </c>
      <c r="BM127" s="198">
        <v>6</v>
      </c>
      <c r="BN127" s="198">
        <v>8</v>
      </c>
      <c r="BO127" s="198">
        <v>6</v>
      </c>
      <c r="BP127" s="198">
        <v>9</v>
      </c>
      <c r="BQ127" s="198">
        <f ca="1">SUMIFS(Patient, Dates, BQ$6, Hospitals, $B122)</f>
        <v>11</v>
      </c>
    </row>
    <row r="128" spans="1:69" ht="15" hidden="1" customHeight="1" outlineLevel="2" x14ac:dyDescent="0.2">
      <c r="A128" s="179" t="s">
        <v>245</v>
      </c>
      <c r="B128" s="195"/>
      <c r="C128" s="187" t="s">
        <v>8</v>
      </c>
      <c r="D128" s="233">
        <v>3</v>
      </c>
      <c r="E128" s="234">
        <v>6</v>
      </c>
      <c r="F128" s="234">
        <v>8</v>
      </c>
      <c r="G128" s="234">
        <v>8</v>
      </c>
      <c r="H128" s="235">
        <v>15</v>
      </c>
      <c r="I128" s="234">
        <v>8</v>
      </c>
      <c r="J128" s="234">
        <v>5</v>
      </c>
      <c r="K128" s="234">
        <v>1</v>
      </c>
      <c r="L128" s="234">
        <v>2</v>
      </c>
      <c r="M128" s="234">
        <v>0</v>
      </c>
      <c r="N128" s="234">
        <v>4</v>
      </c>
      <c r="O128" s="234">
        <v>3</v>
      </c>
      <c r="P128" s="234">
        <v>2</v>
      </c>
      <c r="Q128" s="234">
        <v>1</v>
      </c>
      <c r="R128" s="234">
        <v>2</v>
      </c>
      <c r="S128" s="234">
        <v>0</v>
      </c>
      <c r="T128" s="235">
        <v>0</v>
      </c>
      <c r="U128" s="214">
        <v>0</v>
      </c>
      <c r="V128" s="236">
        <v>0</v>
      </c>
      <c r="W128" s="234">
        <v>0</v>
      </c>
      <c r="X128" s="234">
        <v>1</v>
      </c>
      <c r="Y128" s="234">
        <v>0</v>
      </c>
      <c r="Z128" s="234">
        <v>0</v>
      </c>
      <c r="AA128" s="234">
        <v>2</v>
      </c>
      <c r="AB128" s="234">
        <v>0</v>
      </c>
      <c r="AC128" s="234">
        <v>0</v>
      </c>
      <c r="AD128" s="234">
        <v>1</v>
      </c>
      <c r="AE128" s="234">
        <v>1</v>
      </c>
      <c r="AF128" s="198">
        <v>0</v>
      </c>
      <c r="AG128" s="198">
        <v>0</v>
      </c>
      <c r="AH128" s="198">
        <v>0</v>
      </c>
      <c r="AI128" s="198">
        <v>0</v>
      </c>
      <c r="AJ128" s="198">
        <v>0</v>
      </c>
      <c r="AK128" s="198">
        <v>0</v>
      </c>
      <c r="AL128" s="198">
        <v>0</v>
      </c>
      <c r="AM128" s="198">
        <v>0</v>
      </c>
      <c r="AN128" s="198">
        <v>0</v>
      </c>
      <c r="AO128" s="198">
        <v>0</v>
      </c>
      <c r="AP128" s="198">
        <v>3</v>
      </c>
      <c r="AQ128" s="198">
        <v>1</v>
      </c>
      <c r="AR128" s="198">
        <v>0</v>
      </c>
      <c r="AS128" s="198">
        <v>1</v>
      </c>
      <c r="AT128" s="198">
        <v>0</v>
      </c>
      <c r="AU128" s="198">
        <v>0</v>
      </c>
      <c r="AV128" s="198">
        <v>0</v>
      </c>
      <c r="AW128" s="198">
        <v>1</v>
      </c>
      <c r="AX128" s="198">
        <v>0</v>
      </c>
      <c r="AY128" s="198">
        <v>0</v>
      </c>
      <c r="AZ128" s="198">
        <v>0</v>
      </c>
      <c r="BA128" s="198">
        <v>0</v>
      </c>
      <c r="BB128" s="198">
        <v>0</v>
      </c>
      <c r="BC128" s="198">
        <v>0</v>
      </c>
      <c r="BD128" s="198">
        <v>0</v>
      </c>
      <c r="BE128" s="198">
        <v>0</v>
      </c>
      <c r="BF128" s="198">
        <v>0</v>
      </c>
      <c r="BG128" s="198">
        <v>0</v>
      </c>
      <c r="BH128" s="198">
        <v>0</v>
      </c>
      <c r="BI128" s="198">
        <v>0</v>
      </c>
      <c r="BJ128" s="198">
        <v>0</v>
      </c>
      <c r="BK128" s="198">
        <v>0</v>
      </c>
      <c r="BL128" s="198">
        <v>0</v>
      </c>
      <c r="BM128" s="198">
        <v>0</v>
      </c>
      <c r="BN128" s="198">
        <v>0</v>
      </c>
      <c r="BO128" s="198">
        <v>0</v>
      </c>
      <c r="BP128" s="198">
        <v>0</v>
      </c>
      <c r="BQ128" s="198">
        <f ca="1">SUMIFS(Other, Dates, BQ$6, Hospitals, $B122)</f>
        <v>0</v>
      </c>
    </row>
    <row r="129" spans="1:69" ht="15" customHeight="1" x14ac:dyDescent="0.2">
      <c r="B129" s="195"/>
      <c r="C129" s="231"/>
      <c r="D129" s="237"/>
      <c r="E129" s="238"/>
      <c r="F129" s="238"/>
      <c r="G129" s="238"/>
      <c r="H129" s="238"/>
      <c r="I129" s="238"/>
      <c r="J129" s="238"/>
      <c r="K129" s="238"/>
      <c r="L129" s="238"/>
      <c r="M129" s="238"/>
      <c r="N129" s="238"/>
      <c r="O129" s="238"/>
      <c r="P129" s="238"/>
      <c r="Q129" s="238"/>
      <c r="R129" s="238"/>
      <c r="S129" s="238"/>
      <c r="T129" s="238"/>
      <c r="U129" s="238"/>
      <c r="V129" s="238"/>
      <c r="W129" s="238"/>
      <c r="X129" s="238"/>
      <c r="Y129" s="238"/>
      <c r="Z129" s="238"/>
      <c r="AA129" s="238"/>
      <c r="AB129" s="238"/>
      <c r="AC129" s="238"/>
      <c r="AD129" s="238"/>
      <c r="AE129" s="238"/>
      <c r="AF129" s="238"/>
      <c r="AG129" s="238"/>
      <c r="AH129" s="238"/>
      <c r="AI129" s="238"/>
      <c r="AJ129" s="238"/>
      <c r="AK129" s="238"/>
      <c r="AL129" s="238"/>
      <c r="AM129" s="238"/>
      <c r="AN129" s="238"/>
      <c r="AO129" s="238"/>
      <c r="AP129" s="238"/>
      <c r="AQ129" s="238"/>
      <c r="AR129" s="238"/>
      <c r="AS129" s="238"/>
      <c r="AT129" s="238"/>
      <c r="AU129" s="238"/>
      <c r="AV129" s="238"/>
      <c r="AW129" s="238"/>
      <c r="AX129" s="238"/>
      <c r="AY129" s="238"/>
      <c r="AZ129" s="238"/>
      <c r="BA129" s="238"/>
      <c r="BB129" s="238"/>
      <c r="BC129" s="238"/>
      <c r="BD129" s="238"/>
      <c r="BE129" s="238"/>
      <c r="BF129" s="238"/>
      <c r="BG129" s="238"/>
      <c r="BH129" s="238"/>
      <c r="BI129" s="238"/>
      <c r="BJ129" s="238"/>
      <c r="BK129" s="238"/>
      <c r="BL129" s="238"/>
      <c r="BM129" s="238"/>
      <c r="BN129" s="238"/>
      <c r="BO129" s="238"/>
      <c r="BP129" s="238"/>
      <c r="BQ129" s="238"/>
    </row>
    <row r="130" spans="1:69" ht="15" customHeight="1" x14ac:dyDescent="0.25">
      <c r="B130" s="195"/>
      <c r="C130" s="192" t="s">
        <v>32</v>
      </c>
      <c r="D130" s="193"/>
      <c r="E130" s="194"/>
      <c r="F130" s="194"/>
      <c r="G130" s="194"/>
      <c r="H130" s="194"/>
      <c r="I130" s="194"/>
      <c r="J130" s="194"/>
      <c r="K130" s="194"/>
      <c r="L130" s="194"/>
      <c r="M130" s="194"/>
      <c r="N130" s="194"/>
      <c r="O130" s="194"/>
      <c r="P130" s="194"/>
      <c r="Q130" s="194"/>
      <c r="R130" s="194"/>
      <c r="S130" s="194"/>
      <c r="T130" s="194"/>
      <c r="U130" s="194"/>
      <c r="V130" s="194"/>
      <c r="W130" s="194"/>
      <c r="X130" s="194"/>
      <c r="Y130" s="194"/>
      <c r="Z130" s="194"/>
      <c r="AA130" s="194"/>
      <c r="AB130" s="194"/>
      <c r="AC130" s="194"/>
      <c r="AD130" s="194"/>
      <c r="AE130" s="194"/>
      <c r="AF130" s="194"/>
      <c r="AG130" s="194"/>
      <c r="AH130" s="194"/>
      <c r="AI130" s="194"/>
      <c r="AJ130" s="194"/>
      <c r="AK130" s="194"/>
      <c r="AL130" s="194"/>
      <c r="AM130" s="194"/>
      <c r="AN130" s="194"/>
      <c r="AO130" s="194"/>
      <c r="AP130" s="194"/>
      <c r="AQ130" s="194"/>
      <c r="AR130" s="194"/>
      <c r="AS130" s="194"/>
      <c r="AT130" s="194"/>
      <c r="AU130" s="194"/>
      <c r="AV130" s="194"/>
      <c r="AW130" s="194"/>
      <c r="AX130" s="194"/>
      <c r="AY130" s="194"/>
      <c r="AZ130" s="194"/>
      <c r="BA130" s="194"/>
      <c r="BB130" s="194"/>
      <c r="BC130" s="194"/>
      <c r="BD130" s="194"/>
      <c r="BE130" s="194"/>
      <c r="BF130" s="194"/>
      <c r="BG130" s="194"/>
      <c r="BH130" s="194"/>
      <c r="BI130" s="194"/>
      <c r="BJ130" s="194"/>
      <c r="BK130" s="194"/>
      <c r="BL130" s="194"/>
      <c r="BM130" s="194"/>
      <c r="BN130" s="194"/>
      <c r="BO130" s="194"/>
      <c r="BP130" s="194"/>
      <c r="BQ130" s="194"/>
    </row>
    <row r="131" spans="1:69" ht="15" customHeight="1" x14ac:dyDescent="0.2">
      <c r="A131" s="179" t="s">
        <v>246</v>
      </c>
      <c r="B131" s="195"/>
      <c r="C131" s="181" t="s">
        <v>3</v>
      </c>
      <c r="D131" s="182">
        <v>3310</v>
      </c>
      <c r="E131" s="182">
        <v>3405</v>
      </c>
      <c r="F131" s="182">
        <v>3121</v>
      </c>
      <c r="G131" s="182">
        <v>3138</v>
      </c>
      <c r="H131" s="215">
        <v>3319</v>
      </c>
      <c r="I131" s="182">
        <v>3229</v>
      </c>
      <c r="J131" s="182">
        <v>3345</v>
      </c>
      <c r="K131" s="182">
        <v>3018</v>
      </c>
      <c r="L131" s="182">
        <v>3060</v>
      </c>
      <c r="M131" s="182">
        <v>3312</v>
      </c>
      <c r="N131" s="182">
        <v>3566</v>
      </c>
      <c r="O131" s="182">
        <v>3203</v>
      </c>
      <c r="P131" s="182">
        <v>3367</v>
      </c>
      <c r="Q131" s="182">
        <v>3349</v>
      </c>
      <c r="R131" s="182">
        <v>2709</v>
      </c>
      <c r="S131" s="182">
        <v>3260</v>
      </c>
      <c r="T131" s="182">
        <v>3204</v>
      </c>
      <c r="U131" s="182">
        <v>2981</v>
      </c>
      <c r="V131" s="182">
        <v>3287</v>
      </c>
      <c r="W131" s="182">
        <v>2728</v>
      </c>
      <c r="X131" s="182">
        <v>2443</v>
      </c>
      <c r="Y131" s="182">
        <v>2555</v>
      </c>
      <c r="Z131" s="182">
        <v>2988</v>
      </c>
      <c r="AA131" s="182">
        <v>2554</v>
      </c>
      <c r="AB131" s="182">
        <v>2986</v>
      </c>
      <c r="AC131" s="182">
        <v>2822</v>
      </c>
      <c r="AD131" s="182">
        <v>2477</v>
      </c>
      <c r="AE131" s="182">
        <v>2919</v>
      </c>
      <c r="AF131" s="182">
        <v>2639</v>
      </c>
      <c r="AG131" s="182">
        <v>2674</v>
      </c>
      <c r="AH131" s="182">
        <v>2894</v>
      </c>
      <c r="AI131" s="182">
        <v>2447</v>
      </c>
      <c r="AJ131" s="182">
        <v>2470</v>
      </c>
      <c r="AK131" s="182">
        <v>2500</v>
      </c>
      <c r="AL131" s="182">
        <v>2841</v>
      </c>
      <c r="AM131" s="182">
        <v>2535</v>
      </c>
      <c r="AN131" s="182">
        <v>2984</v>
      </c>
      <c r="AO131" s="182">
        <v>2837</v>
      </c>
      <c r="AP131" s="182">
        <v>2770</v>
      </c>
      <c r="AQ131" s="182">
        <v>3013</v>
      </c>
      <c r="AR131" s="182">
        <v>2572</v>
      </c>
      <c r="AS131" s="182">
        <v>3119</v>
      </c>
      <c r="AT131" s="182">
        <v>3298</v>
      </c>
      <c r="AU131" s="182">
        <v>2527</v>
      </c>
      <c r="AV131" s="182">
        <v>3148</v>
      </c>
      <c r="AW131" s="182">
        <v>2864</v>
      </c>
      <c r="AX131" s="182">
        <v>3366</v>
      </c>
      <c r="AY131" s="182">
        <v>3116</v>
      </c>
      <c r="AZ131" s="182">
        <v>3383</v>
      </c>
      <c r="BA131" s="182">
        <v>3086</v>
      </c>
      <c r="BB131" s="182">
        <v>3014</v>
      </c>
      <c r="BC131" s="182">
        <v>3047</v>
      </c>
      <c r="BD131" s="182">
        <v>3113</v>
      </c>
      <c r="BE131" s="182">
        <v>3092</v>
      </c>
      <c r="BF131" s="182">
        <v>3259</v>
      </c>
      <c r="BG131" s="182">
        <v>2669</v>
      </c>
      <c r="BH131" s="182">
        <v>3311</v>
      </c>
      <c r="BI131" s="182">
        <v>3158</v>
      </c>
      <c r="BJ131" s="182">
        <v>2455</v>
      </c>
      <c r="BK131" s="182">
        <v>450</v>
      </c>
      <c r="BL131" s="182">
        <v>751</v>
      </c>
      <c r="BM131" s="182">
        <v>1029</v>
      </c>
      <c r="BN131" s="182">
        <v>1168</v>
      </c>
      <c r="BO131" s="182">
        <v>1261</v>
      </c>
      <c r="BP131" s="182">
        <v>1451</v>
      </c>
      <c r="BQ131" s="182">
        <f t="shared" ref="BQ131:BQ136" ca="1" si="6">BQ140+BQ147+BQ154+BQ161+BQ168</f>
        <v>1752</v>
      </c>
    </row>
    <row r="132" spans="1:69" ht="15" customHeight="1" x14ac:dyDescent="0.2">
      <c r="A132" s="179" t="s">
        <v>247</v>
      </c>
      <c r="B132" s="195"/>
      <c r="C132" s="185" t="s">
        <v>4</v>
      </c>
      <c r="D132" s="182">
        <v>264</v>
      </c>
      <c r="E132" s="182">
        <v>310</v>
      </c>
      <c r="F132" s="182">
        <v>315</v>
      </c>
      <c r="G132" s="182">
        <v>269</v>
      </c>
      <c r="H132" s="215">
        <v>268</v>
      </c>
      <c r="I132" s="182">
        <v>242</v>
      </c>
      <c r="J132" s="182">
        <v>269</v>
      </c>
      <c r="K132" s="182">
        <v>236</v>
      </c>
      <c r="L132" s="182">
        <v>340</v>
      </c>
      <c r="M132" s="182">
        <v>335</v>
      </c>
      <c r="N132" s="182">
        <v>330</v>
      </c>
      <c r="O132" s="182">
        <v>267</v>
      </c>
      <c r="P132" s="182">
        <v>281</v>
      </c>
      <c r="Q132" s="182">
        <v>275</v>
      </c>
      <c r="R132" s="182">
        <v>240</v>
      </c>
      <c r="S132" s="182">
        <v>271</v>
      </c>
      <c r="T132" s="182">
        <v>265</v>
      </c>
      <c r="U132" s="182">
        <v>263</v>
      </c>
      <c r="V132" s="182">
        <v>261</v>
      </c>
      <c r="W132" s="182">
        <v>267</v>
      </c>
      <c r="X132" s="182">
        <v>244</v>
      </c>
      <c r="Y132" s="182">
        <v>241</v>
      </c>
      <c r="Z132" s="182">
        <v>257</v>
      </c>
      <c r="AA132" s="182">
        <v>239</v>
      </c>
      <c r="AB132" s="182">
        <v>243</v>
      </c>
      <c r="AC132" s="182">
        <v>240</v>
      </c>
      <c r="AD132" s="182">
        <v>193</v>
      </c>
      <c r="AE132" s="182">
        <v>262</v>
      </c>
      <c r="AF132" s="182">
        <v>294</v>
      </c>
      <c r="AG132" s="182">
        <v>271</v>
      </c>
      <c r="AH132" s="182">
        <v>315</v>
      </c>
      <c r="AI132" s="182">
        <v>294</v>
      </c>
      <c r="AJ132" s="182">
        <v>260</v>
      </c>
      <c r="AK132" s="182">
        <v>224</v>
      </c>
      <c r="AL132" s="182">
        <v>336</v>
      </c>
      <c r="AM132" s="182">
        <v>273</v>
      </c>
      <c r="AN132" s="182">
        <v>268</v>
      </c>
      <c r="AO132" s="182">
        <v>252</v>
      </c>
      <c r="AP132" s="182">
        <v>249</v>
      </c>
      <c r="AQ132" s="182">
        <v>263</v>
      </c>
      <c r="AR132" s="182">
        <v>243</v>
      </c>
      <c r="AS132" s="182">
        <v>300</v>
      </c>
      <c r="AT132" s="182">
        <v>279</v>
      </c>
      <c r="AU132" s="182">
        <v>234</v>
      </c>
      <c r="AV132" s="182">
        <v>307</v>
      </c>
      <c r="AW132" s="182">
        <v>265</v>
      </c>
      <c r="AX132" s="182">
        <v>292</v>
      </c>
      <c r="AY132" s="182">
        <v>244</v>
      </c>
      <c r="AZ132" s="182">
        <v>257</v>
      </c>
      <c r="BA132" s="182">
        <v>288</v>
      </c>
      <c r="BB132" s="182">
        <v>258</v>
      </c>
      <c r="BC132" s="182">
        <v>252</v>
      </c>
      <c r="BD132" s="182">
        <v>291</v>
      </c>
      <c r="BE132" s="182">
        <v>244</v>
      </c>
      <c r="BF132" s="182">
        <v>273</v>
      </c>
      <c r="BG132" s="182">
        <v>275</v>
      </c>
      <c r="BH132" s="182">
        <v>272</v>
      </c>
      <c r="BI132" s="182">
        <v>247</v>
      </c>
      <c r="BJ132" s="182">
        <v>327</v>
      </c>
      <c r="BK132" s="182">
        <v>58</v>
      </c>
      <c r="BL132" s="182">
        <v>80</v>
      </c>
      <c r="BM132" s="182">
        <v>85</v>
      </c>
      <c r="BN132" s="182">
        <v>102</v>
      </c>
      <c r="BO132" s="182">
        <v>143</v>
      </c>
      <c r="BP132" s="182">
        <v>107</v>
      </c>
      <c r="BQ132" s="182">
        <f t="shared" ca="1" si="6"/>
        <v>145</v>
      </c>
    </row>
    <row r="133" spans="1:69" ht="15" customHeight="1" x14ac:dyDescent="0.2">
      <c r="A133" s="179" t="s">
        <v>248</v>
      </c>
      <c r="B133" s="195"/>
      <c r="C133" s="187" t="s">
        <v>5</v>
      </c>
      <c r="D133" s="182">
        <v>71</v>
      </c>
      <c r="E133" s="182">
        <v>96</v>
      </c>
      <c r="F133" s="182">
        <v>84</v>
      </c>
      <c r="G133" s="182">
        <v>76</v>
      </c>
      <c r="H133" s="215">
        <v>90</v>
      </c>
      <c r="I133" s="182">
        <v>80</v>
      </c>
      <c r="J133" s="182">
        <v>81</v>
      </c>
      <c r="K133" s="182">
        <v>68</v>
      </c>
      <c r="L133" s="182">
        <v>76</v>
      </c>
      <c r="M133" s="182">
        <v>91</v>
      </c>
      <c r="N133" s="182">
        <v>86</v>
      </c>
      <c r="O133" s="182">
        <v>90</v>
      </c>
      <c r="P133" s="182">
        <v>90</v>
      </c>
      <c r="Q133" s="182">
        <v>85</v>
      </c>
      <c r="R133" s="182">
        <v>63</v>
      </c>
      <c r="S133" s="182">
        <v>80</v>
      </c>
      <c r="T133" s="182">
        <v>74</v>
      </c>
      <c r="U133" s="182">
        <v>73</v>
      </c>
      <c r="V133" s="182">
        <v>70</v>
      </c>
      <c r="W133" s="182">
        <v>69</v>
      </c>
      <c r="X133" s="182">
        <v>57</v>
      </c>
      <c r="Y133" s="182">
        <v>61</v>
      </c>
      <c r="Z133" s="182">
        <v>89</v>
      </c>
      <c r="AA133" s="182">
        <v>79</v>
      </c>
      <c r="AB133" s="182">
        <v>88</v>
      </c>
      <c r="AC133" s="182">
        <v>68</v>
      </c>
      <c r="AD133" s="182">
        <v>66</v>
      </c>
      <c r="AE133" s="182">
        <v>92</v>
      </c>
      <c r="AF133" s="182">
        <v>97</v>
      </c>
      <c r="AG133" s="182">
        <v>74</v>
      </c>
      <c r="AH133" s="182">
        <v>98</v>
      </c>
      <c r="AI133" s="182">
        <v>68</v>
      </c>
      <c r="AJ133" s="182">
        <v>91</v>
      </c>
      <c r="AK133" s="182">
        <v>63</v>
      </c>
      <c r="AL133" s="182">
        <v>96</v>
      </c>
      <c r="AM133" s="182">
        <v>73</v>
      </c>
      <c r="AN133" s="182">
        <v>102</v>
      </c>
      <c r="AO133" s="182">
        <v>94</v>
      </c>
      <c r="AP133" s="182">
        <v>86</v>
      </c>
      <c r="AQ133" s="182">
        <v>92</v>
      </c>
      <c r="AR133" s="182">
        <v>74</v>
      </c>
      <c r="AS133" s="182">
        <v>106</v>
      </c>
      <c r="AT133" s="182">
        <v>104</v>
      </c>
      <c r="AU133" s="182">
        <v>85</v>
      </c>
      <c r="AV133" s="182">
        <v>104</v>
      </c>
      <c r="AW133" s="182">
        <v>68</v>
      </c>
      <c r="AX133" s="182">
        <v>99</v>
      </c>
      <c r="AY133" s="182">
        <v>86</v>
      </c>
      <c r="AZ133" s="182">
        <v>88</v>
      </c>
      <c r="BA133" s="182">
        <v>92</v>
      </c>
      <c r="BB133" s="182">
        <v>88</v>
      </c>
      <c r="BC133" s="182">
        <v>66</v>
      </c>
      <c r="BD133" s="182">
        <v>77</v>
      </c>
      <c r="BE133" s="182">
        <v>67</v>
      </c>
      <c r="BF133" s="182">
        <v>91</v>
      </c>
      <c r="BG133" s="182">
        <v>72</v>
      </c>
      <c r="BH133" s="182">
        <v>79</v>
      </c>
      <c r="BI133" s="182">
        <v>70</v>
      </c>
      <c r="BJ133" s="182">
        <v>82</v>
      </c>
      <c r="BK133" s="182">
        <v>18</v>
      </c>
      <c r="BL133" s="182">
        <v>40</v>
      </c>
      <c r="BM133" s="182">
        <v>27</v>
      </c>
      <c r="BN133" s="182">
        <v>37</v>
      </c>
      <c r="BO133" s="182">
        <v>44</v>
      </c>
      <c r="BP133" s="182">
        <v>40</v>
      </c>
      <c r="BQ133" s="182">
        <f t="shared" ca="1" si="6"/>
        <v>52</v>
      </c>
    </row>
    <row r="134" spans="1:69" ht="14.25" customHeight="1" x14ac:dyDescent="0.2">
      <c r="A134" s="179" t="s">
        <v>249</v>
      </c>
      <c r="B134" s="195"/>
      <c r="C134" s="187" t="s">
        <v>6</v>
      </c>
      <c r="D134" s="182">
        <v>76</v>
      </c>
      <c r="E134" s="182">
        <v>62</v>
      </c>
      <c r="F134" s="182">
        <v>48</v>
      </c>
      <c r="G134" s="182">
        <v>60</v>
      </c>
      <c r="H134" s="215">
        <v>50</v>
      </c>
      <c r="I134" s="182">
        <v>48</v>
      </c>
      <c r="J134" s="182">
        <v>64</v>
      </c>
      <c r="K134" s="182">
        <v>56</v>
      </c>
      <c r="L134" s="182">
        <v>139</v>
      </c>
      <c r="M134" s="182">
        <v>102</v>
      </c>
      <c r="N134" s="182">
        <v>86</v>
      </c>
      <c r="O134" s="182">
        <v>36</v>
      </c>
      <c r="P134" s="182">
        <v>37</v>
      </c>
      <c r="Q134" s="182">
        <v>54</v>
      </c>
      <c r="R134" s="182">
        <v>60</v>
      </c>
      <c r="S134" s="182">
        <v>59</v>
      </c>
      <c r="T134" s="182">
        <v>79</v>
      </c>
      <c r="U134" s="182">
        <v>83</v>
      </c>
      <c r="V134" s="182">
        <v>96</v>
      </c>
      <c r="W134" s="182">
        <v>74</v>
      </c>
      <c r="X134" s="182">
        <v>84</v>
      </c>
      <c r="Y134" s="182">
        <v>86</v>
      </c>
      <c r="Z134" s="182">
        <v>69</v>
      </c>
      <c r="AA134" s="182">
        <v>58</v>
      </c>
      <c r="AB134" s="182">
        <v>48</v>
      </c>
      <c r="AC134" s="182">
        <v>76</v>
      </c>
      <c r="AD134" s="182">
        <v>40</v>
      </c>
      <c r="AE134" s="182">
        <v>83</v>
      </c>
      <c r="AF134" s="182">
        <v>106</v>
      </c>
      <c r="AG134" s="182">
        <v>78</v>
      </c>
      <c r="AH134" s="182">
        <v>117</v>
      </c>
      <c r="AI134" s="182">
        <v>103</v>
      </c>
      <c r="AJ134" s="182">
        <v>76</v>
      </c>
      <c r="AK134" s="182">
        <v>49</v>
      </c>
      <c r="AL134" s="182">
        <v>93</v>
      </c>
      <c r="AM134" s="182">
        <v>96</v>
      </c>
      <c r="AN134" s="182">
        <v>69</v>
      </c>
      <c r="AO134" s="182">
        <v>53</v>
      </c>
      <c r="AP134" s="182">
        <v>53</v>
      </c>
      <c r="AQ134" s="182">
        <v>66</v>
      </c>
      <c r="AR134" s="182">
        <v>66</v>
      </c>
      <c r="AS134" s="182">
        <v>64</v>
      </c>
      <c r="AT134" s="182">
        <v>67</v>
      </c>
      <c r="AU134" s="182">
        <v>52</v>
      </c>
      <c r="AV134" s="182">
        <v>76</v>
      </c>
      <c r="AW134" s="182">
        <v>105</v>
      </c>
      <c r="AX134" s="182">
        <v>65</v>
      </c>
      <c r="AY134" s="182">
        <v>65</v>
      </c>
      <c r="AZ134" s="182">
        <v>55</v>
      </c>
      <c r="BA134" s="182">
        <v>70</v>
      </c>
      <c r="BB134" s="182">
        <v>43</v>
      </c>
      <c r="BC134" s="182">
        <v>56</v>
      </c>
      <c r="BD134" s="182">
        <v>93</v>
      </c>
      <c r="BE134" s="182">
        <v>66</v>
      </c>
      <c r="BF134" s="182">
        <v>60</v>
      </c>
      <c r="BG134" s="182">
        <v>97</v>
      </c>
      <c r="BH134" s="182">
        <v>90</v>
      </c>
      <c r="BI134" s="182">
        <v>80</v>
      </c>
      <c r="BJ134" s="182">
        <v>124</v>
      </c>
      <c r="BK134" s="182">
        <v>17</v>
      </c>
      <c r="BL134" s="182">
        <v>13</v>
      </c>
      <c r="BM134" s="182">
        <v>19</v>
      </c>
      <c r="BN134" s="182">
        <v>31</v>
      </c>
      <c r="BO134" s="182">
        <v>41</v>
      </c>
      <c r="BP134" s="182">
        <v>24</v>
      </c>
      <c r="BQ134" s="182">
        <f t="shared" ca="1" si="6"/>
        <v>52</v>
      </c>
    </row>
    <row r="135" spans="1:69" ht="14.25" customHeight="1" x14ac:dyDescent="0.2">
      <c r="A135" s="179" t="s">
        <v>250</v>
      </c>
      <c r="B135" s="195"/>
      <c r="C135" s="187" t="s">
        <v>7</v>
      </c>
      <c r="D135" s="182">
        <v>110</v>
      </c>
      <c r="E135" s="182">
        <v>135</v>
      </c>
      <c r="F135" s="182">
        <v>149</v>
      </c>
      <c r="G135" s="182">
        <v>125</v>
      </c>
      <c r="H135" s="215">
        <v>105</v>
      </c>
      <c r="I135" s="182">
        <v>99</v>
      </c>
      <c r="J135" s="182">
        <v>111</v>
      </c>
      <c r="K135" s="182">
        <v>104</v>
      </c>
      <c r="L135" s="182">
        <v>118</v>
      </c>
      <c r="M135" s="182">
        <v>134</v>
      </c>
      <c r="N135" s="182">
        <v>148</v>
      </c>
      <c r="O135" s="182">
        <v>119</v>
      </c>
      <c r="P135" s="182">
        <v>142</v>
      </c>
      <c r="Q135" s="182">
        <v>124</v>
      </c>
      <c r="R135" s="182">
        <v>107</v>
      </c>
      <c r="S135" s="182">
        <v>125</v>
      </c>
      <c r="T135" s="182">
        <v>99</v>
      </c>
      <c r="U135" s="182">
        <v>94</v>
      </c>
      <c r="V135" s="182">
        <v>92</v>
      </c>
      <c r="W135" s="182">
        <v>116</v>
      </c>
      <c r="X135" s="182">
        <v>98</v>
      </c>
      <c r="Y135" s="182">
        <v>89</v>
      </c>
      <c r="Z135" s="182">
        <v>91</v>
      </c>
      <c r="AA135" s="182">
        <v>90</v>
      </c>
      <c r="AB135" s="182">
        <v>99</v>
      </c>
      <c r="AC135" s="182">
        <v>92</v>
      </c>
      <c r="AD135" s="182">
        <v>84</v>
      </c>
      <c r="AE135" s="182">
        <v>77</v>
      </c>
      <c r="AF135" s="182">
        <v>75</v>
      </c>
      <c r="AG135" s="182">
        <v>106</v>
      </c>
      <c r="AH135" s="182">
        <v>86</v>
      </c>
      <c r="AI135" s="182">
        <v>105</v>
      </c>
      <c r="AJ135" s="182">
        <v>85</v>
      </c>
      <c r="AK135" s="182">
        <v>99</v>
      </c>
      <c r="AL135" s="182">
        <v>120</v>
      </c>
      <c r="AM135" s="182">
        <v>96</v>
      </c>
      <c r="AN135" s="182">
        <v>90</v>
      </c>
      <c r="AO135" s="182">
        <v>99</v>
      </c>
      <c r="AP135" s="182">
        <v>105</v>
      </c>
      <c r="AQ135" s="182">
        <v>94</v>
      </c>
      <c r="AR135" s="182">
        <v>87</v>
      </c>
      <c r="AS135" s="182">
        <v>118</v>
      </c>
      <c r="AT135" s="182">
        <v>94</v>
      </c>
      <c r="AU135" s="182">
        <v>89</v>
      </c>
      <c r="AV135" s="182">
        <v>109</v>
      </c>
      <c r="AW135" s="182">
        <v>81</v>
      </c>
      <c r="AX135" s="182">
        <v>117</v>
      </c>
      <c r="AY135" s="182">
        <v>83</v>
      </c>
      <c r="AZ135" s="182">
        <v>99</v>
      </c>
      <c r="BA135" s="182">
        <v>115</v>
      </c>
      <c r="BB135" s="182">
        <v>114</v>
      </c>
      <c r="BC135" s="182">
        <v>107</v>
      </c>
      <c r="BD135" s="182">
        <v>108</v>
      </c>
      <c r="BE135" s="182">
        <v>103</v>
      </c>
      <c r="BF135" s="182">
        <v>89</v>
      </c>
      <c r="BG135" s="182">
        <v>86</v>
      </c>
      <c r="BH135" s="182">
        <v>82</v>
      </c>
      <c r="BI135" s="182">
        <v>78</v>
      </c>
      <c r="BJ135" s="182">
        <v>108</v>
      </c>
      <c r="BK135" s="182">
        <v>15</v>
      </c>
      <c r="BL135" s="182">
        <v>21</v>
      </c>
      <c r="BM135" s="182">
        <v>31</v>
      </c>
      <c r="BN135" s="182">
        <v>27</v>
      </c>
      <c r="BO135" s="182">
        <v>36</v>
      </c>
      <c r="BP135" s="182">
        <v>26</v>
      </c>
      <c r="BQ135" s="182">
        <f t="shared" ca="1" si="6"/>
        <v>35</v>
      </c>
    </row>
    <row r="136" spans="1:69" ht="14.25" customHeight="1" x14ac:dyDescent="0.2">
      <c r="A136" s="179" t="s">
        <v>534</v>
      </c>
      <c r="B136" s="224"/>
      <c r="C136" s="187" t="s">
        <v>8</v>
      </c>
      <c r="D136" s="239">
        <v>7</v>
      </c>
      <c r="E136" s="239">
        <v>17</v>
      </c>
      <c r="F136" s="239">
        <v>34</v>
      </c>
      <c r="G136" s="239">
        <v>8</v>
      </c>
      <c r="H136" s="240">
        <v>23</v>
      </c>
      <c r="I136" s="239">
        <v>15</v>
      </c>
      <c r="J136" s="239">
        <v>13</v>
      </c>
      <c r="K136" s="239">
        <v>8</v>
      </c>
      <c r="L136" s="239">
        <v>7</v>
      </c>
      <c r="M136" s="239">
        <v>8</v>
      </c>
      <c r="N136" s="239">
        <v>10</v>
      </c>
      <c r="O136" s="239">
        <v>22</v>
      </c>
      <c r="P136" s="239">
        <v>12</v>
      </c>
      <c r="Q136" s="239">
        <v>12</v>
      </c>
      <c r="R136" s="239">
        <v>10</v>
      </c>
      <c r="S136" s="239">
        <v>7</v>
      </c>
      <c r="T136" s="239">
        <v>13</v>
      </c>
      <c r="U136" s="239">
        <v>13</v>
      </c>
      <c r="V136" s="239">
        <v>3</v>
      </c>
      <c r="W136" s="239">
        <v>8</v>
      </c>
      <c r="X136" s="239">
        <v>5</v>
      </c>
      <c r="Y136" s="239">
        <v>5</v>
      </c>
      <c r="Z136" s="239">
        <v>8</v>
      </c>
      <c r="AA136" s="239">
        <v>12</v>
      </c>
      <c r="AB136" s="239">
        <v>8</v>
      </c>
      <c r="AC136" s="239">
        <v>4</v>
      </c>
      <c r="AD136" s="239">
        <v>3</v>
      </c>
      <c r="AE136" s="239">
        <v>10</v>
      </c>
      <c r="AF136" s="239">
        <v>16</v>
      </c>
      <c r="AG136" s="239">
        <v>13</v>
      </c>
      <c r="AH136" s="239">
        <v>14</v>
      </c>
      <c r="AI136" s="239">
        <v>18</v>
      </c>
      <c r="AJ136" s="239">
        <v>8</v>
      </c>
      <c r="AK136" s="182">
        <v>13</v>
      </c>
      <c r="AL136" s="182">
        <v>27</v>
      </c>
      <c r="AM136" s="182">
        <v>8</v>
      </c>
      <c r="AN136" s="182">
        <v>7</v>
      </c>
      <c r="AO136" s="182">
        <v>6</v>
      </c>
      <c r="AP136" s="182">
        <v>5</v>
      </c>
      <c r="AQ136" s="182">
        <v>11</v>
      </c>
      <c r="AR136" s="182">
        <v>16</v>
      </c>
      <c r="AS136" s="182">
        <v>12</v>
      </c>
      <c r="AT136" s="182">
        <v>14</v>
      </c>
      <c r="AU136" s="182">
        <v>8</v>
      </c>
      <c r="AV136" s="182">
        <v>18</v>
      </c>
      <c r="AW136" s="182">
        <v>11</v>
      </c>
      <c r="AX136" s="182">
        <v>11</v>
      </c>
      <c r="AY136" s="182">
        <v>10</v>
      </c>
      <c r="AZ136" s="182">
        <v>15</v>
      </c>
      <c r="BA136" s="182">
        <v>11</v>
      </c>
      <c r="BB136" s="182">
        <v>13</v>
      </c>
      <c r="BC136" s="182">
        <v>23</v>
      </c>
      <c r="BD136" s="182">
        <v>13</v>
      </c>
      <c r="BE136" s="182">
        <v>8</v>
      </c>
      <c r="BF136" s="182">
        <v>33</v>
      </c>
      <c r="BG136" s="182">
        <v>20</v>
      </c>
      <c r="BH136" s="182">
        <v>21</v>
      </c>
      <c r="BI136" s="182">
        <v>19</v>
      </c>
      <c r="BJ136" s="182">
        <v>13</v>
      </c>
      <c r="BK136" s="182">
        <v>8</v>
      </c>
      <c r="BL136" s="182">
        <v>6</v>
      </c>
      <c r="BM136" s="182">
        <v>8</v>
      </c>
      <c r="BN136" s="182">
        <v>7</v>
      </c>
      <c r="BO136" s="182">
        <v>22</v>
      </c>
      <c r="BP136" s="182">
        <v>17</v>
      </c>
      <c r="BQ136" s="182">
        <f t="shared" ca="1" si="6"/>
        <v>6</v>
      </c>
    </row>
    <row r="137" spans="1:69" ht="15" hidden="1" customHeight="1" x14ac:dyDescent="0.2">
      <c r="B137" s="195"/>
      <c r="C137" s="187"/>
      <c r="D137" s="193"/>
      <c r="E137" s="194"/>
      <c r="F137" s="194"/>
      <c r="G137" s="194"/>
      <c r="H137" s="194"/>
      <c r="I137" s="194"/>
      <c r="J137" s="194"/>
      <c r="K137" s="194"/>
      <c r="L137" s="194"/>
      <c r="M137" s="194"/>
      <c r="N137" s="194"/>
      <c r="O137" s="194"/>
      <c r="P137" s="194"/>
      <c r="Q137" s="194"/>
      <c r="R137" s="194"/>
      <c r="S137" s="194"/>
      <c r="T137" s="194"/>
      <c r="U137" s="194"/>
      <c r="V137" s="194"/>
      <c r="W137" s="194"/>
      <c r="X137" s="194"/>
      <c r="Y137" s="194"/>
      <c r="Z137" s="194"/>
      <c r="AA137" s="194"/>
      <c r="AB137" s="194"/>
      <c r="AC137" s="194"/>
      <c r="AD137" s="194"/>
      <c r="AE137" s="194"/>
      <c r="AF137" s="194"/>
      <c r="AG137" s="194"/>
      <c r="AH137" s="194"/>
      <c r="AI137" s="194"/>
      <c r="AJ137" s="194"/>
      <c r="AK137" s="194"/>
      <c r="AL137" s="194"/>
      <c r="AM137" s="194"/>
      <c r="AN137" s="194"/>
      <c r="AO137" s="194"/>
      <c r="AP137" s="194"/>
      <c r="AQ137" s="194"/>
      <c r="AR137" s="194"/>
      <c r="AS137" s="194"/>
      <c r="AT137" s="194"/>
      <c r="AU137" s="194"/>
      <c r="AV137" s="194"/>
      <c r="AW137" s="194"/>
      <c r="AX137" s="194"/>
      <c r="AY137" s="194"/>
      <c r="AZ137" s="194"/>
      <c r="BA137" s="194"/>
      <c r="BB137" s="194"/>
      <c r="BC137" s="194"/>
      <c r="BD137" s="194"/>
      <c r="BE137" s="194"/>
      <c r="BF137" s="194"/>
      <c r="BG137" s="194"/>
      <c r="BH137" s="194"/>
      <c r="BI137" s="194"/>
      <c r="BJ137" s="194"/>
      <c r="BK137" s="194"/>
      <c r="BL137" s="194"/>
      <c r="BM137" s="194"/>
      <c r="BN137" s="194"/>
      <c r="BO137" s="194"/>
      <c r="BP137" s="194"/>
      <c r="BQ137" s="194"/>
    </row>
    <row r="138" spans="1:69" ht="15.75" customHeight="1" collapsed="1" x14ac:dyDescent="0.25">
      <c r="B138" s="195"/>
      <c r="C138" s="206" t="s">
        <v>10</v>
      </c>
      <c r="D138" s="193"/>
      <c r="E138" s="194"/>
      <c r="F138" s="194"/>
      <c r="G138" s="194"/>
      <c r="H138" s="194"/>
      <c r="I138" s="194"/>
      <c r="J138" s="194"/>
      <c r="K138" s="194"/>
      <c r="L138" s="194"/>
      <c r="M138" s="194"/>
      <c r="N138" s="194"/>
      <c r="O138" s="194"/>
      <c r="P138" s="194"/>
      <c r="Q138" s="194"/>
      <c r="R138" s="194"/>
      <c r="S138" s="194"/>
      <c r="T138" s="194"/>
      <c r="U138" s="194"/>
      <c r="V138" s="194"/>
      <c r="W138" s="194"/>
      <c r="X138" s="194"/>
      <c r="Y138" s="194"/>
      <c r="Z138" s="194"/>
      <c r="AA138" s="194"/>
      <c r="AB138" s="194"/>
      <c r="AC138" s="194"/>
      <c r="AD138" s="194"/>
      <c r="AE138" s="194"/>
      <c r="AF138" s="194"/>
      <c r="AG138" s="194"/>
      <c r="AH138" s="194"/>
      <c r="AI138" s="194"/>
      <c r="AJ138" s="194"/>
      <c r="AK138" s="194"/>
      <c r="AL138" s="194"/>
      <c r="AM138" s="194"/>
      <c r="AN138" s="194"/>
      <c r="AO138" s="194"/>
      <c r="AP138" s="194"/>
      <c r="AQ138" s="194"/>
      <c r="AR138" s="194"/>
      <c r="AS138" s="194"/>
      <c r="AT138" s="194"/>
      <c r="AU138" s="194"/>
      <c r="AV138" s="194"/>
      <c r="AW138" s="194"/>
      <c r="AX138" s="194"/>
      <c r="AY138" s="194"/>
      <c r="AZ138" s="194"/>
      <c r="BA138" s="194"/>
      <c r="BB138" s="194"/>
      <c r="BC138" s="194"/>
      <c r="BD138" s="194"/>
      <c r="BE138" s="194"/>
      <c r="BF138" s="194"/>
      <c r="BG138" s="194"/>
      <c r="BH138" s="194"/>
      <c r="BI138" s="194"/>
      <c r="BJ138" s="194"/>
      <c r="BK138" s="194"/>
      <c r="BL138" s="194"/>
      <c r="BM138" s="194"/>
      <c r="BN138" s="194"/>
      <c r="BO138" s="194"/>
      <c r="BP138" s="194"/>
      <c r="BQ138" s="194"/>
    </row>
    <row r="139" spans="1:69" ht="15" hidden="1" customHeight="1" outlineLevel="1" collapsed="1" x14ac:dyDescent="0.2">
      <c r="B139" s="195" t="s">
        <v>33</v>
      </c>
      <c r="C139" s="241" t="s">
        <v>34</v>
      </c>
      <c r="D139" s="193"/>
      <c r="E139" s="194"/>
      <c r="F139" s="194"/>
      <c r="G139" s="194"/>
      <c r="H139" s="194"/>
      <c r="I139" s="194"/>
      <c r="J139" s="194"/>
      <c r="K139" s="194"/>
      <c r="L139" s="194"/>
      <c r="M139" s="194"/>
      <c r="N139" s="194"/>
      <c r="O139" s="194"/>
      <c r="P139" s="194"/>
      <c r="Q139" s="194"/>
      <c r="R139" s="194"/>
      <c r="S139" s="194"/>
      <c r="T139" s="194"/>
      <c r="U139" s="194"/>
      <c r="V139" s="194"/>
      <c r="W139" s="194"/>
      <c r="X139" s="194"/>
      <c r="Y139" s="194"/>
      <c r="Z139" s="194"/>
      <c r="AA139" s="194"/>
      <c r="AB139" s="194"/>
      <c r="AC139" s="194"/>
      <c r="AD139" s="194"/>
      <c r="AE139" s="194"/>
      <c r="AF139" s="194"/>
      <c r="AG139" s="194"/>
      <c r="AH139" s="194"/>
      <c r="AI139" s="194"/>
      <c r="AJ139" s="194"/>
      <c r="AK139" s="194"/>
      <c r="AL139" s="194"/>
      <c r="AM139" s="194"/>
      <c r="AN139" s="194"/>
      <c r="AO139" s="194"/>
      <c r="AP139" s="194"/>
      <c r="AQ139" s="194"/>
      <c r="AR139" s="194"/>
      <c r="AS139" s="194"/>
      <c r="AT139" s="194"/>
      <c r="AU139" s="194"/>
      <c r="AV139" s="194"/>
      <c r="AW139" s="194"/>
      <c r="AX139" s="194"/>
      <c r="AY139" s="194"/>
      <c r="AZ139" s="194"/>
      <c r="BA139" s="194"/>
      <c r="BB139" s="194"/>
      <c r="BC139" s="194"/>
      <c r="BD139" s="194"/>
      <c r="BE139" s="194"/>
      <c r="BF139" s="194"/>
      <c r="BG139" s="194"/>
      <c r="BH139" s="194"/>
      <c r="BI139" s="194"/>
      <c r="BJ139" s="194"/>
      <c r="BK139" s="194"/>
      <c r="BL139" s="194"/>
      <c r="BM139" s="194"/>
      <c r="BN139" s="194"/>
      <c r="BO139" s="194"/>
      <c r="BP139" s="194"/>
      <c r="BQ139" s="194"/>
    </row>
    <row r="140" spans="1:69" ht="15" hidden="1" customHeight="1" outlineLevel="2" x14ac:dyDescent="0.25">
      <c r="A140" s="179" t="s">
        <v>251</v>
      </c>
      <c r="B140" s="195"/>
      <c r="C140" s="181" t="s">
        <v>3</v>
      </c>
      <c r="D140" s="197">
        <v>84</v>
      </c>
      <c r="E140" s="198">
        <v>97</v>
      </c>
      <c r="F140" s="198">
        <v>83</v>
      </c>
      <c r="G140" s="198">
        <v>102</v>
      </c>
      <c r="H140" s="199">
        <v>91</v>
      </c>
      <c r="I140" s="198">
        <v>91</v>
      </c>
      <c r="J140" s="198">
        <v>81</v>
      </c>
      <c r="K140" s="198">
        <v>94</v>
      </c>
      <c r="L140" s="198">
        <v>84</v>
      </c>
      <c r="M140" s="198">
        <v>87</v>
      </c>
      <c r="N140" s="198">
        <v>82</v>
      </c>
      <c r="O140" s="198">
        <v>69</v>
      </c>
      <c r="P140" s="198">
        <v>108</v>
      </c>
      <c r="Q140" s="198">
        <v>18</v>
      </c>
      <c r="R140" s="198">
        <v>16</v>
      </c>
      <c r="S140" s="198">
        <v>26</v>
      </c>
      <c r="T140" s="199">
        <v>24</v>
      </c>
      <c r="U140" s="242">
        <v>19</v>
      </c>
      <c r="V140" s="209">
        <v>21</v>
      </c>
      <c r="W140" s="198">
        <v>19</v>
      </c>
      <c r="X140" s="198">
        <v>16</v>
      </c>
      <c r="Y140" s="198">
        <v>21</v>
      </c>
      <c r="Z140" s="198">
        <v>26</v>
      </c>
      <c r="AA140" s="198">
        <v>17</v>
      </c>
      <c r="AB140" s="198">
        <v>21</v>
      </c>
      <c r="AC140" s="198">
        <v>17</v>
      </c>
      <c r="AD140" s="198">
        <v>26</v>
      </c>
      <c r="AE140" s="198">
        <v>22</v>
      </c>
      <c r="AF140" s="198">
        <v>20</v>
      </c>
      <c r="AG140" s="198">
        <v>17</v>
      </c>
      <c r="AH140" s="198">
        <v>22</v>
      </c>
      <c r="AI140" s="198">
        <v>16</v>
      </c>
      <c r="AJ140" s="198">
        <v>13</v>
      </c>
      <c r="AK140" s="198">
        <v>17</v>
      </c>
      <c r="AL140" s="198">
        <v>16</v>
      </c>
      <c r="AM140" s="198">
        <v>24</v>
      </c>
      <c r="AN140" s="198">
        <v>21</v>
      </c>
      <c r="AO140" s="198">
        <v>10</v>
      </c>
      <c r="AP140" s="198">
        <v>15</v>
      </c>
      <c r="AQ140" s="198">
        <v>13</v>
      </c>
      <c r="AR140" s="198">
        <v>15</v>
      </c>
      <c r="AS140" s="198">
        <v>18</v>
      </c>
      <c r="AT140" s="198">
        <v>22</v>
      </c>
      <c r="AU140" s="198">
        <v>11</v>
      </c>
      <c r="AV140" s="198">
        <v>14</v>
      </c>
      <c r="AW140" s="198">
        <v>17</v>
      </c>
      <c r="AX140" s="198">
        <v>13</v>
      </c>
      <c r="AY140" s="198">
        <v>13</v>
      </c>
      <c r="AZ140" s="198">
        <v>15</v>
      </c>
      <c r="BA140" s="198">
        <v>17</v>
      </c>
      <c r="BB140" s="198">
        <v>21</v>
      </c>
      <c r="BC140" s="198">
        <v>16</v>
      </c>
      <c r="BD140" s="198">
        <v>10</v>
      </c>
      <c r="BE140" s="198">
        <v>19</v>
      </c>
      <c r="BF140" s="198">
        <v>14</v>
      </c>
      <c r="BG140" s="198">
        <v>12</v>
      </c>
      <c r="BH140" s="198">
        <v>20</v>
      </c>
      <c r="BI140" s="198">
        <v>14</v>
      </c>
      <c r="BJ140" s="198">
        <v>10</v>
      </c>
      <c r="BK140" s="198">
        <v>5</v>
      </c>
      <c r="BL140" s="198">
        <v>7</v>
      </c>
      <c r="BM140" s="198">
        <v>5</v>
      </c>
      <c r="BN140" s="198">
        <v>10</v>
      </c>
      <c r="BO140" s="198">
        <v>10</v>
      </c>
      <c r="BP140" s="198">
        <v>9</v>
      </c>
      <c r="BQ140" s="198">
        <f ca="1">SUMIFS(Operations, Dates, BQ$6, Hospitals, $B139)</f>
        <v>14</v>
      </c>
    </row>
    <row r="141" spans="1:69" ht="15" hidden="1" customHeight="1" outlineLevel="2" x14ac:dyDescent="0.25">
      <c r="A141" s="179" t="s">
        <v>252</v>
      </c>
      <c r="B141" s="195"/>
      <c r="C141" s="185" t="s">
        <v>4</v>
      </c>
      <c r="D141" s="197">
        <v>1</v>
      </c>
      <c r="E141" s="198">
        <v>1</v>
      </c>
      <c r="F141" s="198">
        <v>0</v>
      </c>
      <c r="G141" s="198">
        <v>1</v>
      </c>
      <c r="H141" s="199">
        <v>2</v>
      </c>
      <c r="I141" s="198">
        <v>2</v>
      </c>
      <c r="J141" s="198">
        <v>0</v>
      </c>
      <c r="K141" s="198">
        <v>0</v>
      </c>
      <c r="L141" s="198">
        <v>0</v>
      </c>
      <c r="M141" s="198">
        <v>0</v>
      </c>
      <c r="N141" s="198">
        <v>1</v>
      </c>
      <c r="O141" s="198">
        <v>0</v>
      </c>
      <c r="P141" s="198">
        <v>0</v>
      </c>
      <c r="Q141" s="198">
        <v>0</v>
      </c>
      <c r="R141" s="198">
        <v>0</v>
      </c>
      <c r="S141" s="198">
        <v>0</v>
      </c>
      <c r="T141" s="199">
        <v>0</v>
      </c>
      <c r="U141" s="242">
        <v>0</v>
      </c>
      <c r="V141" s="209">
        <v>0</v>
      </c>
      <c r="W141" s="198">
        <v>0</v>
      </c>
      <c r="X141" s="198">
        <v>0</v>
      </c>
      <c r="Y141" s="198">
        <v>1</v>
      </c>
      <c r="Z141" s="198">
        <v>0</v>
      </c>
      <c r="AA141" s="198">
        <v>1</v>
      </c>
      <c r="AB141" s="198">
        <v>0</v>
      </c>
      <c r="AC141" s="198">
        <v>0</v>
      </c>
      <c r="AD141" s="198">
        <v>0</v>
      </c>
      <c r="AE141" s="198">
        <v>1</v>
      </c>
      <c r="AF141" s="198">
        <v>0</v>
      </c>
      <c r="AG141" s="198">
        <v>0</v>
      </c>
      <c r="AH141" s="198">
        <v>0</v>
      </c>
      <c r="AI141" s="198">
        <v>1</v>
      </c>
      <c r="AJ141" s="198">
        <v>0</v>
      </c>
      <c r="AK141" s="198">
        <v>2</v>
      </c>
      <c r="AL141" s="198">
        <v>0</v>
      </c>
      <c r="AM141" s="198">
        <v>1</v>
      </c>
      <c r="AN141" s="198">
        <v>0</v>
      </c>
      <c r="AO141" s="198">
        <v>0</v>
      </c>
      <c r="AP141" s="198">
        <v>0</v>
      </c>
      <c r="AQ141" s="198">
        <v>0</v>
      </c>
      <c r="AR141" s="198">
        <v>1</v>
      </c>
      <c r="AS141" s="198">
        <v>0</v>
      </c>
      <c r="AT141" s="198">
        <v>0</v>
      </c>
      <c r="AU141" s="198">
        <v>0</v>
      </c>
      <c r="AV141" s="198">
        <v>0</v>
      </c>
      <c r="AW141" s="198">
        <v>0</v>
      </c>
      <c r="AX141" s="198">
        <v>0</v>
      </c>
      <c r="AY141" s="198">
        <v>0</v>
      </c>
      <c r="AZ141" s="198">
        <v>0</v>
      </c>
      <c r="BA141" s="198">
        <v>0</v>
      </c>
      <c r="BB141" s="198">
        <v>0</v>
      </c>
      <c r="BC141" s="198">
        <v>0</v>
      </c>
      <c r="BD141" s="198">
        <v>0</v>
      </c>
      <c r="BE141" s="198">
        <v>1</v>
      </c>
      <c r="BF141" s="198">
        <v>0</v>
      </c>
      <c r="BG141" s="198">
        <v>0</v>
      </c>
      <c r="BH141" s="198">
        <v>1</v>
      </c>
      <c r="BI141" s="198">
        <v>0</v>
      </c>
      <c r="BJ141" s="198">
        <v>0</v>
      </c>
      <c r="BK141" s="198">
        <v>0</v>
      </c>
      <c r="BL141" s="198">
        <v>0</v>
      </c>
      <c r="BM141" s="198">
        <v>0</v>
      </c>
      <c r="BN141" s="198">
        <v>1</v>
      </c>
      <c r="BO141" s="198">
        <v>2</v>
      </c>
      <c r="BP141" s="198">
        <v>0</v>
      </c>
      <c r="BQ141" s="198">
        <f ca="1">SUMIFS(Cancelled, Dates, BQ$6, Hospitals, $B139)</f>
        <v>1</v>
      </c>
    </row>
    <row r="142" spans="1:69" ht="15" hidden="1" customHeight="1" outlineLevel="2" x14ac:dyDescent="0.25">
      <c r="A142" s="179" t="s">
        <v>253</v>
      </c>
      <c r="B142" s="195"/>
      <c r="C142" s="187" t="s">
        <v>5</v>
      </c>
      <c r="D142" s="197">
        <v>0</v>
      </c>
      <c r="E142" s="198">
        <v>0</v>
      </c>
      <c r="F142" s="198">
        <v>0</v>
      </c>
      <c r="G142" s="198">
        <v>1</v>
      </c>
      <c r="H142" s="199">
        <v>0</v>
      </c>
      <c r="I142" s="198">
        <v>0</v>
      </c>
      <c r="J142" s="198">
        <v>0</v>
      </c>
      <c r="K142" s="198">
        <v>0</v>
      </c>
      <c r="L142" s="198">
        <v>0</v>
      </c>
      <c r="M142" s="198">
        <v>0</v>
      </c>
      <c r="N142" s="198">
        <v>0</v>
      </c>
      <c r="O142" s="198">
        <v>0</v>
      </c>
      <c r="P142" s="198">
        <v>0</v>
      </c>
      <c r="Q142" s="198">
        <v>0</v>
      </c>
      <c r="R142" s="198">
        <v>0</v>
      </c>
      <c r="S142" s="198">
        <v>0</v>
      </c>
      <c r="T142" s="199">
        <v>0</v>
      </c>
      <c r="U142" s="242">
        <v>0</v>
      </c>
      <c r="V142" s="209">
        <v>0</v>
      </c>
      <c r="W142" s="198">
        <v>0</v>
      </c>
      <c r="X142" s="198">
        <v>0</v>
      </c>
      <c r="Y142" s="198">
        <v>1</v>
      </c>
      <c r="Z142" s="198">
        <v>0</v>
      </c>
      <c r="AA142" s="198">
        <v>0</v>
      </c>
      <c r="AB142" s="198">
        <v>0</v>
      </c>
      <c r="AC142" s="198">
        <v>0</v>
      </c>
      <c r="AD142" s="198">
        <v>0</v>
      </c>
      <c r="AE142" s="198">
        <v>0</v>
      </c>
      <c r="AF142" s="198">
        <v>0</v>
      </c>
      <c r="AG142" s="198">
        <v>0</v>
      </c>
      <c r="AH142" s="198">
        <v>0</v>
      </c>
      <c r="AI142" s="198">
        <v>0</v>
      </c>
      <c r="AJ142" s="198">
        <v>0</v>
      </c>
      <c r="AK142" s="198">
        <v>1</v>
      </c>
      <c r="AL142" s="198">
        <v>0</v>
      </c>
      <c r="AM142" s="198">
        <v>0</v>
      </c>
      <c r="AN142" s="198">
        <v>0</v>
      </c>
      <c r="AO142" s="198">
        <v>0</v>
      </c>
      <c r="AP142" s="198">
        <v>0</v>
      </c>
      <c r="AQ142" s="198">
        <v>0</v>
      </c>
      <c r="AR142" s="198">
        <v>0</v>
      </c>
      <c r="AS142" s="198">
        <v>0</v>
      </c>
      <c r="AT142" s="198">
        <v>0</v>
      </c>
      <c r="AU142" s="198">
        <v>0</v>
      </c>
      <c r="AV142" s="198">
        <v>0</v>
      </c>
      <c r="AW142" s="198">
        <v>0</v>
      </c>
      <c r="AX142" s="198">
        <v>0</v>
      </c>
      <c r="AY142" s="198">
        <v>0</v>
      </c>
      <c r="AZ142" s="198">
        <v>0</v>
      </c>
      <c r="BA142" s="198">
        <v>0</v>
      </c>
      <c r="BB142" s="198">
        <v>0</v>
      </c>
      <c r="BC142" s="198">
        <v>0</v>
      </c>
      <c r="BD142" s="198">
        <v>0</v>
      </c>
      <c r="BE142" s="198">
        <v>1</v>
      </c>
      <c r="BF142" s="198">
        <v>0</v>
      </c>
      <c r="BG142" s="198">
        <v>0</v>
      </c>
      <c r="BH142" s="198">
        <v>1</v>
      </c>
      <c r="BI142" s="198">
        <v>0</v>
      </c>
      <c r="BJ142" s="198">
        <v>0</v>
      </c>
      <c r="BK142" s="198">
        <v>0</v>
      </c>
      <c r="BL142" s="198">
        <v>0</v>
      </c>
      <c r="BM142" s="198">
        <v>0</v>
      </c>
      <c r="BN142" s="198">
        <v>1</v>
      </c>
      <c r="BO142" s="198">
        <v>0</v>
      </c>
      <c r="BP142" s="198">
        <v>0</v>
      </c>
      <c r="BQ142" s="198">
        <f ca="1">SUMIFS(Clinical, Dates, BQ$6, Hospitals, $B139)</f>
        <v>1</v>
      </c>
    </row>
    <row r="143" spans="1:69" ht="15" hidden="1" customHeight="1" outlineLevel="2" x14ac:dyDescent="0.25">
      <c r="A143" s="179" t="s">
        <v>254</v>
      </c>
      <c r="B143" s="195"/>
      <c r="C143" s="187" t="s">
        <v>6</v>
      </c>
      <c r="D143" s="197">
        <v>0</v>
      </c>
      <c r="E143" s="198">
        <v>0</v>
      </c>
      <c r="F143" s="198">
        <v>0</v>
      </c>
      <c r="G143" s="198">
        <v>0</v>
      </c>
      <c r="H143" s="199">
        <v>1</v>
      </c>
      <c r="I143" s="198">
        <v>0</v>
      </c>
      <c r="J143" s="198">
        <v>0</v>
      </c>
      <c r="K143" s="198">
        <v>0</v>
      </c>
      <c r="L143" s="198">
        <v>0</v>
      </c>
      <c r="M143" s="198">
        <v>0</v>
      </c>
      <c r="N143" s="198">
        <v>0</v>
      </c>
      <c r="O143" s="198">
        <v>0</v>
      </c>
      <c r="P143" s="198">
        <v>0</v>
      </c>
      <c r="Q143" s="198">
        <v>0</v>
      </c>
      <c r="R143" s="198">
        <v>0</v>
      </c>
      <c r="S143" s="198">
        <v>0</v>
      </c>
      <c r="T143" s="199">
        <v>0</v>
      </c>
      <c r="U143" s="242">
        <v>0</v>
      </c>
      <c r="V143" s="209">
        <v>0</v>
      </c>
      <c r="W143" s="198">
        <v>0</v>
      </c>
      <c r="X143" s="198">
        <v>0</v>
      </c>
      <c r="Y143" s="198">
        <v>0</v>
      </c>
      <c r="Z143" s="198">
        <v>0</v>
      </c>
      <c r="AA143" s="198">
        <v>0</v>
      </c>
      <c r="AB143" s="198">
        <v>0</v>
      </c>
      <c r="AC143" s="198">
        <v>0</v>
      </c>
      <c r="AD143" s="198">
        <v>0</v>
      </c>
      <c r="AE143" s="198">
        <v>0</v>
      </c>
      <c r="AF143" s="198">
        <v>0</v>
      </c>
      <c r="AG143" s="198">
        <v>0</v>
      </c>
      <c r="AH143" s="198">
        <v>0</v>
      </c>
      <c r="AI143" s="198">
        <v>0</v>
      </c>
      <c r="AJ143" s="198">
        <v>0</v>
      </c>
      <c r="AK143" s="198">
        <v>0</v>
      </c>
      <c r="AL143" s="198">
        <v>0</v>
      </c>
      <c r="AM143" s="198">
        <v>0</v>
      </c>
      <c r="AN143" s="198">
        <v>0</v>
      </c>
      <c r="AO143" s="198">
        <v>0</v>
      </c>
      <c r="AP143" s="198">
        <v>0</v>
      </c>
      <c r="AQ143" s="198">
        <v>0</v>
      </c>
      <c r="AR143" s="198">
        <v>0</v>
      </c>
      <c r="AS143" s="198">
        <v>0</v>
      </c>
      <c r="AT143" s="198">
        <v>0</v>
      </c>
      <c r="AU143" s="198">
        <v>0</v>
      </c>
      <c r="AV143" s="198">
        <v>0</v>
      </c>
      <c r="AW143" s="198">
        <v>0</v>
      </c>
      <c r="AX143" s="198">
        <v>0</v>
      </c>
      <c r="AY143" s="198">
        <v>0</v>
      </c>
      <c r="AZ143" s="198">
        <v>0</v>
      </c>
      <c r="BA143" s="198">
        <v>0</v>
      </c>
      <c r="BB143" s="198">
        <v>0</v>
      </c>
      <c r="BC143" s="198">
        <v>0</v>
      </c>
      <c r="BD143" s="198">
        <v>0</v>
      </c>
      <c r="BE143" s="198">
        <v>0</v>
      </c>
      <c r="BF143" s="198">
        <v>0</v>
      </c>
      <c r="BG143" s="198">
        <v>0</v>
      </c>
      <c r="BH143" s="198">
        <v>0</v>
      </c>
      <c r="BI143" s="198">
        <v>0</v>
      </c>
      <c r="BJ143" s="198">
        <v>0</v>
      </c>
      <c r="BK143" s="198">
        <v>0</v>
      </c>
      <c r="BL143" s="198">
        <v>0</v>
      </c>
      <c r="BM143" s="198">
        <v>0</v>
      </c>
      <c r="BN143" s="198">
        <v>0</v>
      </c>
      <c r="BO143" s="198">
        <v>0</v>
      </c>
      <c r="BP143" s="198">
        <v>0</v>
      </c>
      <c r="BQ143" s="198">
        <f ca="1">SUMIFS(NonClinical, Dates, BQ$6, Hospitals, $B139)</f>
        <v>0</v>
      </c>
    </row>
    <row r="144" spans="1:69" ht="15" hidden="1" customHeight="1" outlineLevel="2" x14ac:dyDescent="0.25">
      <c r="A144" s="179" t="s">
        <v>255</v>
      </c>
      <c r="B144" s="195"/>
      <c r="C144" s="187" t="s">
        <v>7</v>
      </c>
      <c r="D144" s="197">
        <v>1</v>
      </c>
      <c r="E144" s="198">
        <v>0</v>
      </c>
      <c r="F144" s="198">
        <v>0</v>
      </c>
      <c r="G144" s="198">
        <v>0</v>
      </c>
      <c r="H144" s="199">
        <v>0</v>
      </c>
      <c r="I144" s="198">
        <v>1</v>
      </c>
      <c r="J144" s="198">
        <v>0</v>
      </c>
      <c r="K144" s="198">
        <v>0</v>
      </c>
      <c r="L144" s="198">
        <v>0</v>
      </c>
      <c r="M144" s="198">
        <v>0</v>
      </c>
      <c r="N144" s="198">
        <v>1</v>
      </c>
      <c r="O144" s="198">
        <v>0</v>
      </c>
      <c r="P144" s="198">
        <v>0</v>
      </c>
      <c r="Q144" s="198">
        <v>0</v>
      </c>
      <c r="R144" s="198">
        <v>0</v>
      </c>
      <c r="S144" s="198">
        <v>0</v>
      </c>
      <c r="T144" s="199">
        <v>0</v>
      </c>
      <c r="U144" s="242">
        <v>0</v>
      </c>
      <c r="V144" s="209">
        <v>0</v>
      </c>
      <c r="W144" s="198">
        <v>0</v>
      </c>
      <c r="X144" s="198">
        <v>0</v>
      </c>
      <c r="Y144" s="198">
        <v>0</v>
      </c>
      <c r="Z144" s="198">
        <v>0</v>
      </c>
      <c r="AA144" s="198">
        <v>1</v>
      </c>
      <c r="AB144" s="198">
        <v>0</v>
      </c>
      <c r="AC144" s="198">
        <v>0</v>
      </c>
      <c r="AD144" s="198">
        <v>0</v>
      </c>
      <c r="AE144" s="198">
        <v>1</v>
      </c>
      <c r="AF144" s="198">
        <v>0</v>
      </c>
      <c r="AG144" s="198">
        <v>0</v>
      </c>
      <c r="AH144" s="198">
        <v>0</v>
      </c>
      <c r="AI144" s="198">
        <v>1</v>
      </c>
      <c r="AJ144" s="198">
        <v>0</v>
      </c>
      <c r="AK144" s="198">
        <v>0</v>
      </c>
      <c r="AL144" s="198">
        <v>0</v>
      </c>
      <c r="AM144" s="198">
        <v>0</v>
      </c>
      <c r="AN144" s="198">
        <v>0</v>
      </c>
      <c r="AO144" s="198">
        <v>0</v>
      </c>
      <c r="AP144" s="198">
        <v>0</v>
      </c>
      <c r="AQ144" s="198">
        <v>0</v>
      </c>
      <c r="AR144" s="198">
        <v>1</v>
      </c>
      <c r="AS144" s="198">
        <v>0</v>
      </c>
      <c r="AT144" s="198">
        <v>0</v>
      </c>
      <c r="AU144" s="198">
        <v>0</v>
      </c>
      <c r="AV144" s="198">
        <v>0</v>
      </c>
      <c r="AW144" s="198">
        <v>0</v>
      </c>
      <c r="AX144" s="198">
        <v>0</v>
      </c>
      <c r="AY144" s="198">
        <v>0</v>
      </c>
      <c r="AZ144" s="198">
        <v>0</v>
      </c>
      <c r="BA144" s="198">
        <v>0</v>
      </c>
      <c r="BB144" s="198">
        <v>0</v>
      </c>
      <c r="BC144" s="198">
        <v>0</v>
      </c>
      <c r="BD144" s="198">
        <v>0</v>
      </c>
      <c r="BE144" s="198">
        <v>0</v>
      </c>
      <c r="BF144" s="198">
        <v>0</v>
      </c>
      <c r="BG144" s="198">
        <v>0</v>
      </c>
      <c r="BH144" s="198">
        <v>0</v>
      </c>
      <c r="BI144" s="198">
        <v>0</v>
      </c>
      <c r="BJ144" s="198">
        <v>0</v>
      </c>
      <c r="BK144" s="198">
        <v>0</v>
      </c>
      <c r="BL144" s="198">
        <v>0</v>
      </c>
      <c r="BM144" s="198">
        <v>0</v>
      </c>
      <c r="BN144" s="198">
        <v>0</v>
      </c>
      <c r="BO144" s="198">
        <v>2</v>
      </c>
      <c r="BP144" s="198">
        <v>0</v>
      </c>
      <c r="BQ144" s="198">
        <f ca="1">SUMIFS(Patient, Dates, BQ$6, Hospitals, $B139)</f>
        <v>0</v>
      </c>
    </row>
    <row r="145" spans="1:69" ht="15" hidden="1" customHeight="1" outlineLevel="2" x14ac:dyDescent="0.25">
      <c r="A145" s="179" t="s">
        <v>256</v>
      </c>
      <c r="B145" s="195"/>
      <c r="C145" s="187" t="s">
        <v>8</v>
      </c>
      <c r="D145" s="197">
        <v>0</v>
      </c>
      <c r="E145" s="198">
        <v>1</v>
      </c>
      <c r="F145" s="198">
        <v>0</v>
      </c>
      <c r="G145" s="198">
        <v>0</v>
      </c>
      <c r="H145" s="199">
        <v>1</v>
      </c>
      <c r="I145" s="198">
        <v>1</v>
      </c>
      <c r="J145" s="198">
        <v>0</v>
      </c>
      <c r="K145" s="198">
        <v>0</v>
      </c>
      <c r="L145" s="198">
        <v>0</v>
      </c>
      <c r="M145" s="198">
        <v>0</v>
      </c>
      <c r="N145" s="198">
        <v>0</v>
      </c>
      <c r="O145" s="198">
        <v>0</v>
      </c>
      <c r="P145" s="198">
        <v>0</v>
      </c>
      <c r="Q145" s="198">
        <v>0</v>
      </c>
      <c r="R145" s="198">
        <v>0</v>
      </c>
      <c r="S145" s="198">
        <v>0</v>
      </c>
      <c r="T145" s="199">
        <v>0</v>
      </c>
      <c r="U145" s="242">
        <v>0</v>
      </c>
      <c r="V145" s="209">
        <v>0</v>
      </c>
      <c r="W145" s="198">
        <v>0</v>
      </c>
      <c r="X145" s="198">
        <v>0</v>
      </c>
      <c r="Y145" s="198">
        <v>0</v>
      </c>
      <c r="Z145" s="198">
        <v>0</v>
      </c>
      <c r="AA145" s="198">
        <v>0</v>
      </c>
      <c r="AB145" s="198">
        <v>0</v>
      </c>
      <c r="AC145" s="198">
        <v>0</v>
      </c>
      <c r="AD145" s="198">
        <v>0</v>
      </c>
      <c r="AE145" s="198">
        <v>0</v>
      </c>
      <c r="AF145" s="198">
        <v>0</v>
      </c>
      <c r="AG145" s="198">
        <v>0</v>
      </c>
      <c r="AH145" s="198">
        <v>0</v>
      </c>
      <c r="AI145" s="198">
        <v>0</v>
      </c>
      <c r="AJ145" s="198">
        <v>0</v>
      </c>
      <c r="AK145" s="198">
        <v>1</v>
      </c>
      <c r="AL145" s="198">
        <v>0</v>
      </c>
      <c r="AM145" s="198">
        <v>1</v>
      </c>
      <c r="AN145" s="198">
        <v>0</v>
      </c>
      <c r="AO145" s="198">
        <v>0</v>
      </c>
      <c r="AP145" s="198">
        <v>0</v>
      </c>
      <c r="AQ145" s="198">
        <v>0</v>
      </c>
      <c r="AR145" s="198">
        <v>0</v>
      </c>
      <c r="AS145" s="198">
        <v>0</v>
      </c>
      <c r="AT145" s="198">
        <v>0</v>
      </c>
      <c r="AU145" s="198">
        <v>0</v>
      </c>
      <c r="AV145" s="198">
        <v>0</v>
      </c>
      <c r="AW145" s="198">
        <v>0</v>
      </c>
      <c r="AX145" s="198">
        <v>0</v>
      </c>
      <c r="AY145" s="198">
        <v>0</v>
      </c>
      <c r="AZ145" s="198">
        <v>0</v>
      </c>
      <c r="BA145" s="198">
        <v>0</v>
      </c>
      <c r="BB145" s="198">
        <v>0</v>
      </c>
      <c r="BC145" s="198">
        <v>0</v>
      </c>
      <c r="BD145" s="198">
        <v>0</v>
      </c>
      <c r="BE145" s="198">
        <v>0</v>
      </c>
      <c r="BF145" s="198">
        <v>0</v>
      </c>
      <c r="BG145" s="198">
        <v>0</v>
      </c>
      <c r="BH145" s="198">
        <v>0</v>
      </c>
      <c r="BI145" s="198">
        <v>0</v>
      </c>
      <c r="BJ145" s="198">
        <v>0</v>
      </c>
      <c r="BK145" s="198">
        <v>0</v>
      </c>
      <c r="BL145" s="198">
        <v>0</v>
      </c>
      <c r="BM145" s="198">
        <v>0</v>
      </c>
      <c r="BN145" s="198">
        <v>0</v>
      </c>
      <c r="BO145" s="198">
        <v>0</v>
      </c>
      <c r="BP145" s="198">
        <v>0</v>
      </c>
      <c r="BQ145" s="198">
        <f ca="1">SUMIFS(Other, Dates, BQ$6, Hospitals, $B139)</f>
        <v>0</v>
      </c>
    </row>
    <row r="146" spans="1:69" ht="15" hidden="1" customHeight="1" outlineLevel="1" collapsed="1" x14ac:dyDescent="0.2">
      <c r="B146" s="195" t="s">
        <v>35</v>
      </c>
      <c r="C146" s="196" t="s">
        <v>36</v>
      </c>
      <c r="D146" s="193"/>
      <c r="E146" s="194"/>
      <c r="F146" s="194"/>
      <c r="G146" s="194"/>
      <c r="H146" s="194"/>
      <c r="I146" s="194"/>
      <c r="J146" s="194"/>
      <c r="K146" s="194"/>
      <c r="L146" s="194"/>
      <c r="M146" s="194"/>
      <c r="N146" s="194"/>
      <c r="O146" s="194"/>
      <c r="P146" s="194"/>
      <c r="Q146" s="194"/>
      <c r="R146" s="194"/>
      <c r="S146" s="194"/>
      <c r="T146" s="194"/>
      <c r="U146" s="194"/>
      <c r="V146" s="194"/>
      <c r="W146" s="194"/>
      <c r="X146" s="194"/>
      <c r="Y146" s="194"/>
      <c r="Z146" s="194"/>
      <c r="AA146" s="194"/>
      <c r="AB146" s="194"/>
      <c r="AC146" s="194"/>
      <c r="AD146" s="194"/>
      <c r="AE146" s="194"/>
      <c r="AF146" s="194"/>
      <c r="AG146" s="194"/>
      <c r="AH146" s="194"/>
      <c r="AI146" s="194"/>
      <c r="AJ146" s="194"/>
      <c r="AK146" s="194"/>
      <c r="AL146" s="194"/>
      <c r="AM146" s="194"/>
      <c r="AN146" s="194"/>
      <c r="AO146" s="194"/>
      <c r="AP146" s="194"/>
      <c r="AQ146" s="194"/>
      <c r="AR146" s="194"/>
      <c r="AS146" s="194"/>
      <c r="AT146" s="194"/>
      <c r="AU146" s="194"/>
      <c r="AV146" s="194"/>
      <c r="AW146" s="194"/>
      <c r="AX146" s="194"/>
      <c r="AY146" s="194"/>
      <c r="AZ146" s="194"/>
      <c r="BA146" s="194"/>
      <c r="BB146" s="194"/>
      <c r="BC146" s="194"/>
      <c r="BD146" s="194"/>
      <c r="BE146" s="194"/>
      <c r="BF146" s="194"/>
      <c r="BG146" s="194"/>
      <c r="BH146" s="194"/>
      <c r="BI146" s="194"/>
      <c r="BJ146" s="194"/>
      <c r="BK146" s="194"/>
      <c r="BL146" s="194"/>
      <c r="BM146" s="194"/>
      <c r="BN146" s="194"/>
      <c r="BO146" s="194"/>
      <c r="BP146" s="194"/>
      <c r="BQ146" s="194"/>
    </row>
    <row r="147" spans="1:69" ht="15" hidden="1" customHeight="1" outlineLevel="2" x14ac:dyDescent="0.25">
      <c r="A147" s="179" t="s">
        <v>257</v>
      </c>
      <c r="B147" s="195"/>
      <c r="C147" s="181" t="s">
        <v>3</v>
      </c>
      <c r="D147" s="197">
        <v>1794</v>
      </c>
      <c r="E147" s="198">
        <v>1811</v>
      </c>
      <c r="F147" s="198">
        <v>1829</v>
      </c>
      <c r="G147" s="198">
        <v>1724</v>
      </c>
      <c r="H147" s="199">
        <v>1735</v>
      </c>
      <c r="I147" s="198">
        <v>1740</v>
      </c>
      <c r="J147" s="198">
        <v>1852</v>
      </c>
      <c r="K147" s="198">
        <v>1549</v>
      </c>
      <c r="L147" s="198">
        <v>1657</v>
      </c>
      <c r="M147" s="198">
        <v>1797</v>
      </c>
      <c r="N147" s="198">
        <v>1939</v>
      </c>
      <c r="O147" s="198">
        <v>1792</v>
      </c>
      <c r="P147" s="198">
        <v>1792</v>
      </c>
      <c r="Q147" s="198">
        <v>1845</v>
      </c>
      <c r="R147" s="198">
        <v>1597</v>
      </c>
      <c r="S147" s="198">
        <v>1896</v>
      </c>
      <c r="T147" s="199">
        <v>1812</v>
      </c>
      <c r="U147" s="242">
        <v>1745</v>
      </c>
      <c r="V147" s="209">
        <v>1797</v>
      </c>
      <c r="W147" s="198">
        <v>1487</v>
      </c>
      <c r="X147" s="198">
        <v>1252</v>
      </c>
      <c r="Y147" s="198">
        <v>1277</v>
      </c>
      <c r="Z147" s="198">
        <v>1579</v>
      </c>
      <c r="AA147" s="198">
        <v>1367</v>
      </c>
      <c r="AB147" s="198">
        <v>1587</v>
      </c>
      <c r="AC147" s="198">
        <v>1574</v>
      </c>
      <c r="AD147" s="198">
        <v>1404</v>
      </c>
      <c r="AE147" s="198">
        <v>1585</v>
      </c>
      <c r="AF147" s="198">
        <v>1497</v>
      </c>
      <c r="AG147" s="198">
        <v>1546</v>
      </c>
      <c r="AH147" s="198">
        <v>1623</v>
      </c>
      <c r="AI147" s="198">
        <v>1389</v>
      </c>
      <c r="AJ147" s="198">
        <v>1310</v>
      </c>
      <c r="AK147" s="198">
        <v>1322</v>
      </c>
      <c r="AL147" s="198">
        <v>1591</v>
      </c>
      <c r="AM147" s="198">
        <v>1365</v>
      </c>
      <c r="AN147" s="198">
        <v>1590</v>
      </c>
      <c r="AO147" s="198">
        <v>1588</v>
      </c>
      <c r="AP147" s="198">
        <v>1459</v>
      </c>
      <c r="AQ147" s="198">
        <v>1578</v>
      </c>
      <c r="AR147" s="198">
        <v>1391</v>
      </c>
      <c r="AS147" s="198">
        <v>1691</v>
      </c>
      <c r="AT147" s="198">
        <v>1712</v>
      </c>
      <c r="AU147" s="198">
        <v>1230</v>
      </c>
      <c r="AV147" s="198">
        <v>1584</v>
      </c>
      <c r="AW147" s="198">
        <v>1524</v>
      </c>
      <c r="AX147" s="198">
        <v>1890</v>
      </c>
      <c r="AY147" s="198">
        <v>1775</v>
      </c>
      <c r="AZ147" s="198">
        <v>1904</v>
      </c>
      <c r="BA147" s="198">
        <v>1670</v>
      </c>
      <c r="BB147" s="198">
        <v>1520</v>
      </c>
      <c r="BC147" s="198">
        <v>1619</v>
      </c>
      <c r="BD147" s="198">
        <v>1780</v>
      </c>
      <c r="BE147" s="198">
        <v>1611</v>
      </c>
      <c r="BF147" s="198">
        <v>1936</v>
      </c>
      <c r="BG147" s="198">
        <v>1444</v>
      </c>
      <c r="BH147" s="198">
        <v>1787</v>
      </c>
      <c r="BI147" s="198">
        <v>1756</v>
      </c>
      <c r="BJ147" s="198">
        <v>1476</v>
      </c>
      <c r="BK147" s="198">
        <v>319</v>
      </c>
      <c r="BL147" s="198">
        <v>465</v>
      </c>
      <c r="BM147" s="198">
        <v>689</v>
      </c>
      <c r="BN147" s="198">
        <v>772</v>
      </c>
      <c r="BO147" s="198">
        <v>812</v>
      </c>
      <c r="BP147" s="198">
        <v>807</v>
      </c>
      <c r="BQ147" s="198">
        <f ca="1">SUMIFS(Operations, Dates, BQ$6, Hospitals, $B146)</f>
        <v>974</v>
      </c>
    </row>
    <row r="148" spans="1:69" ht="15" hidden="1" customHeight="1" outlineLevel="2" x14ac:dyDescent="0.25">
      <c r="A148" s="179" t="s">
        <v>258</v>
      </c>
      <c r="B148" s="195"/>
      <c r="C148" s="185" t="s">
        <v>4</v>
      </c>
      <c r="D148" s="197">
        <v>172</v>
      </c>
      <c r="E148" s="198">
        <v>180</v>
      </c>
      <c r="F148" s="198">
        <v>212</v>
      </c>
      <c r="G148" s="198">
        <v>177</v>
      </c>
      <c r="H148" s="199">
        <v>162</v>
      </c>
      <c r="I148" s="198">
        <v>145</v>
      </c>
      <c r="J148" s="198">
        <v>168</v>
      </c>
      <c r="K148" s="198">
        <v>145</v>
      </c>
      <c r="L148" s="198">
        <v>249</v>
      </c>
      <c r="M148" s="198">
        <v>208</v>
      </c>
      <c r="N148" s="198">
        <v>215</v>
      </c>
      <c r="O148" s="198">
        <v>188</v>
      </c>
      <c r="P148" s="198">
        <v>163</v>
      </c>
      <c r="Q148" s="198">
        <v>179</v>
      </c>
      <c r="R148" s="198">
        <v>157</v>
      </c>
      <c r="S148" s="198">
        <v>185</v>
      </c>
      <c r="T148" s="199">
        <v>185</v>
      </c>
      <c r="U148" s="242">
        <v>186</v>
      </c>
      <c r="V148" s="209">
        <v>187</v>
      </c>
      <c r="W148" s="198">
        <v>152</v>
      </c>
      <c r="X148" s="198">
        <v>170</v>
      </c>
      <c r="Y148" s="198">
        <v>141</v>
      </c>
      <c r="Z148" s="198">
        <v>154</v>
      </c>
      <c r="AA148" s="198">
        <v>160</v>
      </c>
      <c r="AB148" s="198">
        <v>136</v>
      </c>
      <c r="AC148" s="198">
        <v>146</v>
      </c>
      <c r="AD148" s="198">
        <v>127</v>
      </c>
      <c r="AE148" s="198">
        <v>166</v>
      </c>
      <c r="AF148" s="198">
        <v>190</v>
      </c>
      <c r="AG148" s="198">
        <v>186</v>
      </c>
      <c r="AH148" s="198">
        <v>225</v>
      </c>
      <c r="AI148" s="198">
        <v>215</v>
      </c>
      <c r="AJ148" s="198">
        <v>157</v>
      </c>
      <c r="AK148" s="198">
        <v>135</v>
      </c>
      <c r="AL148" s="198">
        <v>225</v>
      </c>
      <c r="AM148" s="198">
        <v>146</v>
      </c>
      <c r="AN148" s="198">
        <v>181</v>
      </c>
      <c r="AO148" s="198">
        <v>175</v>
      </c>
      <c r="AP148" s="198">
        <v>168</v>
      </c>
      <c r="AQ148" s="198">
        <v>172</v>
      </c>
      <c r="AR148" s="198">
        <v>165</v>
      </c>
      <c r="AS148" s="198">
        <v>195</v>
      </c>
      <c r="AT148" s="198">
        <v>183</v>
      </c>
      <c r="AU148" s="198">
        <v>126</v>
      </c>
      <c r="AV148" s="198">
        <v>175</v>
      </c>
      <c r="AW148" s="198">
        <v>161</v>
      </c>
      <c r="AX148" s="198">
        <v>198</v>
      </c>
      <c r="AY148" s="198">
        <v>160</v>
      </c>
      <c r="AZ148" s="198">
        <v>169</v>
      </c>
      <c r="BA148" s="198">
        <v>190</v>
      </c>
      <c r="BB148" s="198">
        <v>157</v>
      </c>
      <c r="BC148" s="198">
        <v>151</v>
      </c>
      <c r="BD148" s="198">
        <v>190</v>
      </c>
      <c r="BE148" s="198">
        <v>149</v>
      </c>
      <c r="BF148" s="198">
        <v>192</v>
      </c>
      <c r="BG148" s="198">
        <v>153</v>
      </c>
      <c r="BH148" s="198">
        <v>174</v>
      </c>
      <c r="BI148" s="198">
        <v>162</v>
      </c>
      <c r="BJ148" s="198">
        <v>188</v>
      </c>
      <c r="BK148" s="198">
        <v>51</v>
      </c>
      <c r="BL148" s="198">
        <v>66</v>
      </c>
      <c r="BM148" s="198">
        <v>66</v>
      </c>
      <c r="BN148" s="198">
        <v>78</v>
      </c>
      <c r="BO148" s="198">
        <v>108</v>
      </c>
      <c r="BP148" s="198">
        <v>78</v>
      </c>
      <c r="BQ148" s="198">
        <f ca="1">SUMIFS(Cancelled, Dates, BQ$6, Hospitals, $B146)</f>
        <v>103</v>
      </c>
    </row>
    <row r="149" spans="1:69" ht="15" hidden="1" customHeight="1" outlineLevel="2" x14ac:dyDescent="0.25">
      <c r="A149" s="179" t="s">
        <v>259</v>
      </c>
      <c r="B149" s="195"/>
      <c r="C149" s="187" t="s">
        <v>5</v>
      </c>
      <c r="D149" s="197">
        <v>47</v>
      </c>
      <c r="E149" s="198">
        <v>56</v>
      </c>
      <c r="F149" s="198">
        <v>54</v>
      </c>
      <c r="G149" s="198">
        <v>53</v>
      </c>
      <c r="H149" s="199">
        <v>53</v>
      </c>
      <c r="I149" s="198">
        <v>45</v>
      </c>
      <c r="J149" s="198">
        <v>56</v>
      </c>
      <c r="K149" s="198">
        <v>38</v>
      </c>
      <c r="L149" s="198">
        <v>49</v>
      </c>
      <c r="M149" s="198">
        <v>48</v>
      </c>
      <c r="N149" s="198">
        <v>55</v>
      </c>
      <c r="O149" s="198">
        <v>61</v>
      </c>
      <c r="P149" s="198">
        <v>54</v>
      </c>
      <c r="Q149" s="198">
        <v>59</v>
      </c>
      <c r="R149" s="198">
        <v>45</v>
      </c>
      <c r="S149" s="198">
        <v>54</v>
      </c>
      <c r="T149" s="199">
        <v>48</v>
      </c>
      <c r="U149" s="242">
        <v>56</v>
      </c>
      <c r="V149" s="209">
        <v>44</v>
      </c>
      <c r="W149" s="198">
        <v>31</v>
      </c>
      <c r="X149" s="198">
        <v>45</v>
      </c>
      <c r="Y149" s="198">
        <v>36</v>
      </c>
      <c r="Z149" s="198">
        <v>58</v>
      </c>
      <c r="AA149" s="198">
        <v>54</v>
      </c>
      <c r="AB149" s="198">
        <v>45</v>
      </c>
      <c r="AC149" s="198">
        <v>39</v>
      </c>
      <c r="AD149" s="198">
        <v>36</v>
      </c>
      <c r="AE149" s="198">
        <v>60</v>
      </c>
      <c r="AF149" s="198">
        <v>62</v>
      </c>
      <c r="AG149" s="198">
        <v>53</v>
      </c>
      <c r="AH149" s="198">
        <v>65</v>
      </c>
      <c r="AI149" s="198">
        <v>55</v>
      </c>
      <c r="AJ149" s="198">
        <v>72</v>
      </c>
      <c r="AK149" s="198">
        <v>38</v>
      </c>
      <c r="AL149" s="198">
        <v>80</v>
      </c>
      <c r="AM149" s="198">
        <v>57</v>
      </c>
      <c r="AN149" s="198">
        <v>73</v>
      </c>
      <c r="AO149" s="198">
        <v>73</v>
      </c>
      <c r="AP149" s="198">
        <v>69</v>
      </c>
      <c r="AQ149" s="198">
        <v>74</v>
      </c>
      <c r="AR149" s="198">
        <v>55</v>
      </c>
      <c r="AS149" s="198">
        <v>74</v>
      </c>
      <c r="AT149" s="198">
        <v>75</v>
      </c>
      <c r="AU149" s="198">
        <v>57</v>
      </c>
      <c r="AV149" s="198">
        <v>76</v>
      </c>
      <c r="AW149" s="198">
        <v>47</v>
      </c>
      <c r="AX149" s="198">
        <v>75</v>
      </c>
      <c r="AY149" s="198">
        <v>64</v>
      </c>
      <c r="AZ149" s="198">
        <v>66</v>
      </c>
      <c r="BA149" s="198">
        <v>69</v>
      </c>
      <c r="BB149" s="198">
        <v>60</v>
      </c>
      <c r="BC149" s="198">
        <v>37</v>
      </c>
      <c r="BD149" s="198">
        <v>55</v>
      </c>
      <c r="BE149" s="198">
        <v>50</v>
      </c>
      <c r="BF149" s="198">
        <v>67</v>
      </c>
      <c r="BG149" s="198">
        <v>42</v>
      </c>
      <c r="BH149" s="198">
        <v>50</v>
      </c>
      <c r="BI149" s="198">
        <v>44</v>
      </c>
      <c r="BJ149" s="198">
        <v>57</v>
      </c>
      <c r="BK149" s="198">
        <v>14</v>
      </c>
      <c r="BL149" s="198">
        <v>31</v>
      </c>
      <c r="BM149" s="198">
        <v>20</v>
      </c>
      <c r="BN149" s="198">
        <v>25</v>
      </c>
      <c r="BO149" s="198">
        <v>30</v>
      </c>
      <c r="BP149" s="198">
        <v>33</v>
      </c>
      <c r="BQ149" s="198">
        <f ca="1">SUMIFS(Clinical, Dates, BQ$6, Hospitals, $B146)</f>
        <v>35</v>
      </c>
    </row>
    <row r="150" spans="1:69" ht="15" hidden="1" customHeight="1" outlineLevel="2" x14ac:dyDescent="0.25">
      <c r="A150" s="179" t="s">
        <v>260</v>
      </c>
      <c r="B150" s="195"/>
      <c r="C150" s="187" t="s">
        <v>6</v>
      </c>
      <c r="D150" s="197">
        <v>57</v>
      </c>
      <c r="E150" s="198">
        <v>43</v>
      </c>
      <c r="F150" s="198">
        <v>40</v>
      </c>
      <c r="G150" s="198">
        <v>44</v>
      </c>
      <c r="H150" s="199">
        <v>46</v>
      </c>
      <c r="I150" s="198">
        <v>36</v>
      </c>
      <c r="J150" s="198">
        <v>42</v>
      </c>
      <c r="K150" s="198">
        <v>45</v>
      </c>
      <c r="L150" s="198">
        <v>123</v>
      </c>
      <c r="M150" s="198">
        <v>79</v>
      </c>
      <c r="N150" s="198">
        <v>75</v>
      </c>
      <c r="O150" s="198">
        <v>32</v>
      </c>
      <c r="P150" s="198">
        <v>26</v>
      </c>
      <c r="Q150" s="198">
        <v>42</v>
      </c>
      <c r="R150" s="198">
        <v>32</v>
      </c>
      <c r="S150" s="198">
        <v>46</v>
      </c>
      <c r="T150" s="199">
        <v>68</v>
      </c>
      <c r="U150" s="242">
        <v>66</v>
      </c>
      <c r="V150" s="209">
        <v>89</v>
      </c>
      <c r="W150" s="198">
        <v>58</v>
      </c>
      <c r="X150" s="198">
        <v>75</v>
      </c>
      <c r="Y150" s="198">
        <v>60</v>
      </c>
      <c r="Z150" s="198">
        <v>44</v>
      </c>
      <c r="AA150" s="198">
        <v>49</v>
      </c>
      <c r="AB150" s="198">
        <v>40</v>
      </c>
      <c r="AC150" s="198">
        <v>61</v>
      </c>
      <c r="AD150" s="198">
        <v>37</v>
      </c>
      <c r="AE150" s="198">
        <v>65</v>
      </c>
      <c r="AF150" s="198">
        <v>79</v>
      </c>
      <c r="AG150" s="198">
        <v>57</v>
      </c>
      <c r="AH150" s="198">
        <v>95</v>
      </c>
      <c r="AI150" s="198">
        <v>83</v>
      </c>
      <c r="AJ150" s="198">
        <v>41</v>
      </c>
      <c r="AK150" s="198">
        <v>40</v>
      </c>
      <c r="AL150" s="198">
        <v>67</v>
      </c>
      <c r="AM150" s="198">
        <v>24</v>
      </c>
      <c r="AN150" s="198">
        <v>54</v>
      </c>
      <c r="AO150" s="198">
        <v>44</v>
      </c>
      <c r="AP150" s="198">
        <v>42</v>
      </c>
      <c r="AQ150" s="198">
        <v>49</v>
      </c>
      <c r="AR150" s="198">
        <v>57</v>
      </c>
      <c r="AS150" s="198">
        <v>48</v>
      </c>
      <c r="AT150" s="198">
        <v>56</v>
      </c>
      <c r="AU150" s="198">
        <v>24</v>
      </c>
      <c r="AV150" s="198">
        <v>61</v>
      </c>
      <c r="AW150" s="198">
        <v>61</v>
      </c>
      <c r="AX150" s="198">
        <v>43</v>
      </c>
      <c r="AY150" s="198">
        <v>47</v>
      </c>
      <c r="AZ150" s="198">
        <v>40</v>
      </c>
      <c r="BA150" s="198">
        <v>53</v>
      </c>
      <c r="BB150" s="198">
        <v>35</v>
      </c>
      <c r="BC150" s="198">
        <v>39</v>
      </c>
      <c r="BD150" s="198">
        <v>71</v>
      </c>
      <c r="BE150" s="198">
        <v>46</v>
      </c>
      <c r="BF150" s="198">
        <v>47</v>
      </c>
      <c r="BG150" s="198">
        <v>60</v>
      </c>
      <c r="BH150" s="198">
        <v>68</v>
      </c>
      <c r="BI150" s="198">
        <v>62</v>
      </c>
      <c r="BJ150" s="198">
        <v>71</v>
      </c>
      <c r="BK150" s="198">
        <v>17</v>
      </c>
      <c r="BL150" s="198">
        <v>13</v>
      </c>
      <c r="BM150" s="198">
        <v>19</v>
      </c>
      <c r="BN150" s="198">
        <v>24</v>
      </c>
      <c r="BO150" s="198">
        <v>33</v>
      </c>
      <c r="BP150" s="198">
        <v>20</v>
      </c>
      <c r="BQ150" s="198">
        <f ca="1">SUMIFS(NonClinical, Dates, BQ$6, Hospitals, $B146)</f>
        <v>49</v>
      </c>
    </row>
    <row r="151" spans="1:69" ht="15" hidden="1" customHeight="1" outlineLevel="2" x14ac:dyDescent="0.25">
      <c r="A151" s="179" t="s">
        <v>261</v>
      </c>
      <c r="B151" s="195"/>
      <c r="C151" s="187" t="s">
        <v>7</v>
      </c>
      <c r="D151" s="197">
        <v>65</v>
      </c>
      <c r="E151" s="198">
        <v>76</v>
      </c>
      <c r="F151" s="198">
        <v>88</v>
      </c>
      <c r="G151" s="198">
        <v>77</v>
      </c>
      <c r="H151" s="199">
        <v>48</v>
      </c>
      <c r="I151" s="198">
        <v>51</v>
      </c>
      <c r="J151" s="198">
        <v>59</v>
      </c>
      <c r="K151" s="198">
        <v>59</v>
      </c>
      <c r="L151" s="198">
        <v>71</v>
      </c>
      <c r="M151" s="198">
        <v>75</v>
      </c>
      <c r="N151" s="198">
        <v>81</v>
      </c>
      <c r="O151" s="198">
        <v>75</v>
      </c>
      <c r="P151" s="198">
        <v>74</v>
      </c>
      <c r="Q151" s="198">
        <v>69</v>
      </c>
      <c r="R151" s="198">
        <v>71</v>
      </c>
      <c r="S151" s="198">
        <v>80</v>
      </c>
      <c r="T151" s="199">
        <v>60</v>
      </c>
      <c r="U151" s="242">
        <v>57</v>
      </c>
      <c r="V151" s="209">
        <v>53</v>
      </c>
      <c r="W151" s="198">
        <v>56</v>
      </c>
      <c r="X151" s="198">
        <v>45</v>
      </c>
      <c r="Y151" s="198">
        <v>41</v>
      </c>
      <c r="Z151" s="198">
        <v>47</v>
      </c>
      <c r="AA151" s="198">
        <v>49</v>
      </c>
      <c r="AB151" s="198">
        <v>49</v>
      </c>
      <c r="AC151" s="198">
        <v>43</v>
      </c>
      <c r="AD151" s="198">
        <v>52</v>
      </c>
      <c r="AE151" s="198">
        <v>34</v>
      </c>
      <c r="AF151" s="198">
        <v>38</v>
      </c>
      <c r="AG151" s="198">
        <v>66</v>
      </c>
      <c r="AH151" s="198">
        <v>52</v>
      </c>
      <c r="AI151" s="198">
        <v>59</v>
      </c>
      <c r="AJ151" s="198">
        <v>38</v>
      </c>
      <c r="AK151" s="198">
        <v>47</v>
      </c>
      <c r="AL151" s="198">
        <v>60</v>
      </c>
      <c r="AM151" s="198">
        <v>59</v>
      </c>
      <c r="AN151" s="198">
        <v>49</v>
      </c>
      <c r="AO151" s="198">
        <v>54</v>
      </c>
      <c r="AP151" s="198">
        <v>55</v>
      </c>
      <c r="AQ151" s="198">
        <v>41</v>
      </c>
      <c r="AR151" s="198">
        <v>44</v>
      </c>
      <c r="AS151" s="198">
        <v>64</v>
      </c>
      <c r="AT151" s="198">
        <v>43</v>
      </c>
      <c r="AU151" s="198">
        <v>38</v>
      </c>
      <c r="AV151" s="198">
        <v>34</v>
      </c>
      <c r="AW151" s="198">
        <v>49</v>
      </c>
      <c r="AX151" s="198">
        <v>73</v>
      </c>
      <c r="AY151" s="198">
        <v>40</v>
      </c>
      <c r="AZ151" s="198">
        <v>54</v>
      </c>
      <c r="BA151" s="198">
        <v>61</v>
      </c>
      <c r="BB151" s="198">
        <v>54</v>
      </c>
      <c r="BC151" s="198">
        <v>59</v>
      </c>
      <c r="BD151" s="198">
        <v>57</v>
      </c>
      <c r="BE151" s="198">
        <v>49</v>
      </c>
      <c r="BF151" s="198">
        <v>47</v>
      </c>
      <c r="BG151" s="198">
        <v>40</v>
      </c>
      <c r="BH151" s="198">
        <v>44</v>
      </c>
      <c r="BI151" s="198">
        <v>41</v>
      </c>
      <c r="BJ151" s="198">
        <v>47</v>
      </c>
      <c r="BK151" s="198">
        <v>13</v>
      </c>
      <c r="BL151" s="198">
        <v>17</v>
      </c>
      <c r="BM151" s="198">
        <v>19</v>
      </c>
      <c r="BN151" s="198">
        <v>23</v>
      </c>
      <c r="BO151" s="198">
        <v>27</v>
      </c>
      <c r="BP151" s="198">
        <v>10</v>
      </c>
      <c r="BQ151" s="198">
        <f ca="1">SUMIFS(Patient, Dates, BQ$6, Hospitals, $B146)</f>
        <v>14</v>
      </c>
    </row>
    <row r="152" spans="1:69" ht="15" hidden="1" customHeight="1" outlineLevel="2" x14ac:dyDescent="0.25">
      <c r="A152" s="179" t="s">
        <v>262</v>
      </c>
      <c r="B152" s="195"/>
      <c r="C152" s="187" t="s">
        <v>8</v>
      </c>
      <c r="D152" s="197">
        <v>3</v>
      </c>
      <c r="E152" s="198">
        <v>5</v>
      </c>
      <c r="F152" s="198">
        <v>30</v>
      </c>
      <c r="G152" s="198">
        <v>3</v>
      </c>
      <c r="H152" s="199">
        <v>15</v>
      </c>
      <c r="I152" s="198">
        <v>13</v>
      </c>
      <c r="J152" s="198">
        <v>11</v>
      </c>
      <c r="K152" s="198">
        <v>3</v>
      </c>
      <c r="L152" s="198">
        <v>6</v>
      </c>
      <c r="M152" s="198">
        <v>6</v>
      </c>
      <c r="N152" s="198">
        <v>4</v>
      </c>
      <c r="O152" s="198">
        <v>20</v>
      </c>
      <c r="P152" s="198">
        <v>9</v>
      </c>
      <c r="Q152" s="198">
        <v>9</v>
      </c>
      <c r="R152" s="198">
        <v>9</v>
      </c>
      <c r="S152" s="198">
        <v>5</v>
      </c>
      <c r="T152" s="199">
        <v>9</v>
      </c>
      <c r="U152" s="242">
        <v>7</v>
      </c>
      <c r="V152" s="209">
        <v>1</v>
      </c>
      <c r="W152" s="198">
        <v>7</v>
      </c>
      <c r="X152" s="198">
        <v>5</v>
      </c>
      <c r="Y152" s="198">
        <v>4</v>
      </c>
      <c r="Z152" s="198">
        <v>5</v>
      </c>
      <c r="AA152" s="198">
        <v>8</v>
      </c>
      <c r="AB152" s="198">
        <v>2</v>
      </c>
      <c r="AC152" s="198">
        <v>3</v>
      </c>
      <c r="AD152" s="198">
        <v>2</v>
      </c>
      <c r="AE152" s="198">
        <v>7</v>
      </c>
      <c r="AF152" s="198">
        <v>11</v>
      </c>
      <c r="AG152" s="198">
        <v>10</v>
      </c>
      <c r="AH152" s="198">
        <v>13</v>
      </c>
      <c r="AI152" s="198">
        <v>18</v>
      </c>
      <c r="AJ152" s="198">
        <v>6</v>
      </c>
      <c r="AK152" s="198">
        <v>10</v>
      </c>
      <c r="AL152" s="198">
        <v>18</v>
      </c>
      <c r="AM152" s="198">
        <v>6</v>
      </c>
      <c r="AN152" s="198">
        <v>5</v>
      </c>
      <c r="AO152" s="198">
        <v>4</v>
      </c>
      <c r="AP152" s="198">
        <v>2</v>
      </c>
      <c r="AQ152" s="198">
        <v>8</v>
      </c>
      <c r="AR152" s="198">
        <v>9</v>
      </c>
      <c r="AS152" s="198">
        <v>9</v>
      </c>
      <c r="AT152" s="198">
        <v>9</v>
      </c>
      <c r="AU152" s="198">
        <v>7</v>
      </c>
      <c r="AV152" s="198">
        <v>4</v>
      </c>
      <c r="AW152" s="198">
        <v>4</v>
      </c>
      <c r="AX152" s="198">
        <v>7</v>
      </c>
      <c r="AY152" s="198">
        <v>9</v>
      </c>
      <c r="AZ152" s="198">
        <v>9</v>
      </c>
      <c r="BA152" s="198">
        <v>7</v>
      </c>
      <c r="BB152" s="198">
        <v>8</v>
      </c>
      <c r="BC152" s="198">
        <v>16</v>
      </c>
      <c r="BD152" s="198">
        <v>7</v>
      </c>
      <c r="BE152" s="198">
        <v>4</v>
      </c>
      <c r="BF152" s="198">
        <v>31</v>
      </c>
      <c r="BG152" s="198">
        <v>11</v>
      </c>
      <c r="BH152" s="198">
        <v>12</v>
      </c>
      <c r="BI152" s="198">
        <v>15</v>
      </c>
      <c r="BJ152" s="198">
        <v>13</v>
      </c>
      <c r="BK152" s="198">
        <v>7</v>
      </c>
      <c r="BL152" s="198">
        <v>5</v>
      </c>
      <c r="BM152" s="198">
        <v>8</v>
      </c>
      <c r="BN152" s="198">
        <v>6</v>
      </c>
      <c r="BO152" s="198">
        <v>18</v>
      </c>
      <c r="BP152" s="198">
        <v>15</v>
      </c>
      <c r="BQ152" s="198">
        <f ca="1">SUMIFS(Other, Dates, BQ$6, Hospitals, $B146)</f>
        <v>5</v>
      </c>
    </row>
    <row r="153" spans="1:69" ht="15" hidden="1" customHeight="1" outlineLevel="1" collapsed="1" x14ac:dyDescent="0.2">
      <c r="B153" s="195" t="s">
        <v>37</v>
      </c>
      <c r="C153" s="196" t="s">
        <v>38</v>
      </c>
      <c r="D153" s="193"/>
      <c r="E153" s="194"/>
      <c r="F153" s="194"/>
      <c r="G153" s="194"/>
      <c r="H153" s="194"/>
      <c r="I153" s="194"/>
      <c r="J153" s="194"/>
      <c r="K153" s="194"/>
      <c r="L153" s="194"/>
      <c r="M153" s="194"/>
      <c r="N153" s="194"/>
      <c r="O153" s="194"/>
      <c r="P153" s="194"/>
      <c r="Q153" s="194"/>
      <c r="R153" s="194"/>
      <c r="S153" s="194"/>
      <c r="T153" s="194"/>
      <c r="U153" s="194"/>
      <c r="V153" s="194"/>
      <c r="W153" s="194"/>
      <c r="X153" s="194"/>
      <c r="Y153" s="194"/>
      <c r="Z153" s="194"/>
      <c r="AA153" s="194"/>
      <c r="AB153" s="194"/>
      <c r="AC153" s="194"/>
      <c r="AD153" s="194"/>
      <c r="AE153" s="194"/>
      <c r="AF153" s="194"/>
      <c r="AG153" s="194"/>
      <c r="AH153" s="194"/>
      <c r="AI153" s="194"/>
      <c r="AJ153" s="194"/>
      <c r="AK153" s="194"/>
      <c r="AL153" s="194"/>
      <c r="AM153" s="194"/>
      <c r="AN153" s="194"/>
      <c r="AO153" s="194"/>
      <c r="AP153" s="194"/>
      <c r="AQ153" s="194"/>
      <c r="AR153" s="194"/>
      <c r="AS153" s="194"/>
      <c r="AT153" s="194"/>
      <c r="AU153" s="194"/>
      <c r="AV153" s="194"/>
      <c r="AW153" s="194"/>
      <c r="AX153" s="194"/>
      <c r="AY153" s="194"/>
      <c r="AZ153" s="194"/>
      <c r="BA153" s="194"/>
      <c r="BB153" s="194"/>
      <c r="BC153" s="194"/>
      <c r="BD153" s="194"/>
      <c r="BE153" s="194"/>
      <c r="BF153" s="194"/>
      <c r="BG153" s="194"/>
      <c r="BH153" s="194"/>
      <c r="BI153" s="194"/>
      <c r="BJ153" s="194"/>
      <c r="BK153" s="194"/>
      <c r="BL153" s="194"/>
      <c r="BM153" s="194"/>
      <c r="BN153" s="194"/>
      <c r="BO153" s="194"/>
      <c r="BP153" s="194"/>
      <c r="BQ153" s="194"/>
    </row>
    <row r="154" spans="1:69" ht="15" hidden="1" customHeight="1" outlineLevel="2" x14ac:dyDescent="0.25">
      <c r="A154" s="179" t="s">
        <v>263</v>
      </c>
      <c r="B154" s="195"/>
      <c r="C154" s="181" t="s">
        <v>3</v>
      </c>
      <c r="D154" s="197">
        <v>697</v>
      </c>
      <c r="E154" s="198">
        <v>746</v>
      </c>
      <c r="F154" s="198">
        <v>544</v>
      </c>
      <c r="G154" s="198">
        <v>545</v>
      </c>
      <c r="H154" s="199">
        <v>664</v>
      </c>
      <c r="I154" s="198">
        <v>614</v>
      </c>
      <c r="J154" s="198">
        <v>602</v>
      </c>
      <c r="K154" s="198">
        <v>627</v>
      </c>
      <c r="L154" s="198">
        <v>561</v>
      </c>
      <c r="M154" s="198">
        <v>629</v>
      </c>
      <c r="N154" s="198">
        <v>738</v>
      </c>
      <c r="O154" s="198">
        <v>608</v>
      </c>
      <c r="P154" s="198">
        <v>652</v>
      </c>
      <c r="Q154" s="198">
        <v>705</v>
      </c>
      <c r="R154" s="198">
        <v>467</v>
      </c>
      <c r="S154" s="198">
        <v>551</v>
      </c>
      <c r="T154" s="199">
        <v>596</v>
      </c>
      <c r="U154" s="242">
        <v>493</v>
      </c>
      <c r="V154" s="209">
        <v>673</v>
      </c>
      <c r="W154" s="198">
        <v>571</v>
      </c>
      <c r="X154" s="198">
        <v>548</v>
      </c>
      <c r="Y154" s="198">
        <v>591</v>
      </c>
      <c r="Z154" s="198">
        <v>642</v>
      </c>
      <c r="AA154" s="198">
        <v>544</v>
      </c>
      <c r="AB154" s="198">
        <v>669</v>
      </c>
      <c r="AC154" s="198">
        <v>606</v>
      </c>
      <c r="AD154" s="198">
        <v>539</v>
      </c>
      <c r="AE154" s="198">
        <v>641</v>
      </c>
      <c r="AF154" s="198">
        <v>621</v>
      </c>
      <c r="AG154" s="198">
        <v>542</v>
      </c>
      <c r="AH154" s="198">
        <v>626</v>
      </c>
      <c r="AI154" s="198">
        <v>572</v>
      </c>
      <c r="AJ154" s="198">
        <v>523</v>
      </c>
      <c r="AK154" s="198">
        <v>564</v>
      </c>
      <c r="AL154" s="198">
        <v>644</v>
      </c>
      <c r="AM154" s="198">
        <v>565</v>
      </c>
      <c r="AN154" s="198">
        <v>748</v>
      </c>
      <c r="AO154" s="198">
        <v>648</v>
      </c>
      <c r="AP154" s="198">
        <v>690</v>
      </c>
      <c r="AQ154" s="198">
        <v>739</v>
      </c>
      <c r="AR154" s="198">
        <v>568</v>
      </c>
      <c r="AS154" s="198">
        <v>728</v>
      </c>
      <c r="AT154" s="198">
        <v>815</v>
      </c>
      <c r="AU154" s="198">
        <v>718</v>
      </c>
      <c r="AV154" s="198">
        <v>747</v>
      </c>
      <c r="AW154" s="198">
        <v>695</v>
      </c>
      <c r="AX154" s="198">
        <v>779</v>
      </c>
      <c r="AY154" s="198">
        <v>703</v>
      </c>
      <c r="AZ154" s="198">
        <v>735</v>
      </c>
      <c r="BA154" s="198">
        <v>742</v>
      </c>
      <c r="BB154" s="198">
        <v>738</v>
      </c>
      <c r="BC154" s="198">
        <v>747</v>
      </c>
      <c r="BD154" s="198">
        <v>686</v>
      </c>
      <c r="BE154" s="198">
        <v>725</v>
      </c>
      <c r="BF154" s="198">
        <v>652</v>
      </c>
      <c r="BG154" s="198">
        <v>667</v>
      </c>
      <c r="BH154" s="198">
        <v>826</v>
      </c>
      <c r="BI154" s="198">
        <v>721</v>
      </c>
      <c r="BJ154" s="198">
        <v>594</v>
      </c>
      <c r="BK154" s="198">
        <v>39</v>
      </c>
      <c r="BL154" s="198">
        <v>159</v>
      </c>
      <c r="BM154" s="198">
        <v>175</v>
      </c>
      <c r="BN154" s="198">
        <v>225</v>
      </c>
      <c r="BO154" s="198">
        <v>234</v>
      </c>
      <c r="BP154" s="198">
        <v>327</v>
      </c>
      <c r="BQ154" s="198">
        <f ca="1">SUMIFS(Operations, Dates, BQ$6, Hospitals, $B153)</f>
        <v>444</v>
      </c>
    </row>
    <row r="155" spans="1:69" ht="15" hidden="1" customHeight="1" outlineLevel="2" x14ac:dyDescent="0.25">
      <c r="A155" s="179" t="s">
        <v>264</v>
      </c>
      <c r="B155" s="195"/>
      <c r="C155" s="185" t="s">
        <v>4</v>
      </c>
      <c r="D155" s="197">
        <v>44</v>
      </c>
      <c r="E155" s="198">
        <v>56</v>
      </c>
      <c r="F155" s="198">
        <v>47</v>
      </c>
      <c r="G155" s="198">
        <v>37</v>
      </c>
      <c r="H155" s="199">
        <v>43</v>
      </c>
      <c r="I155" s="198">
        <v>49</v>
      </c>
      <c r="J155" s="198">
        <v>43</v>
      </c>
      <c r="K155" s="198">
        <v>40</v>
      </c>
      <c r="L155" s="198">
        <v>41</v>
      </c>
      <c r="M155" s="198">
        <v>60</v>
      </c>
      <c r="N155" s="198">
        <v>57</v>
      </c>
      <c r="O155" s="198">
        <v>35</v>
      </c>
      <c r="P155" s="198">
        <v>65</v>
      </c>
      <c r="Q155" s="198">
        <v>53</v>
      </c>
      <c r="R155" s="198">
        <v>39</v>
      </c>
      <c r="S155" s="198">
        <v>37</v>
      </c>
      <c r="T155" s="199">
        <v>37</v>
      </c>
      <c r="U155" s="242">
        <v>29</v>
      </c>
      <c r="V155" s="209">
        <v>33</v>
      </c>
      <c r="W155" s="198">
        <v>57</v>
      </c>
      <c r="X155" s="198">
        <v>42</v>
      </c>
      <c r="Y155" s="198">
        <v>55</v>
      </c>
      <c r="Z155" s="198">
        <v>47</v>
      </c>
      <c r="AA155" s="198">
        <v>37</v>
      </c>
      <c r="AB155" s="198">
        <v>47</v>
      </c>
      <c r="AC155" s="198">
        <v>41</v>
      </c>
      <c r="AD155" s="198">
        <v>30</v>
      </c>
      <c r="AE155" s="198">
        <v>53</v>
      </c>
      <c r="AF155" s="198">
        <v>62</v>
      </c>
      <c r="AG155" s="198">
        <v>44</v>
      </c>
      <c r="AH155" s="198">
        <v>54</v>
      </c>
      <c r="AI155" s="198">
        <v>45</v>
      </c>
      <c r="AJ155" s="198">
        <v>37</v>
      </c>
      <c r="AK155" s="198">
        <v>42</v>
      </c>
      <c r="AL155" s="198">
        <v>60</v>
      </c>
      <c r="AM155" s="198">
        <v>89</v>
      </c>
      <c r="AN155" s="198">
        <v>52</v>
      </c>
      <c r="AO155" s="198">
        <v>47</v>
      </c>
      <c r="AP155" s="198">
        <v>46</v>
      </c>
      <c r="AQ155" s="198">
        <v>47</v>
      </c>
      <c r="AR155" s="198">
        <v>38</v>
      </c>
      <c r="AS155" s="198">
        <v>62</v>
      </c>
      <c r="AT155" s="198">
        <v>50</v>
      </c>
      <c r="AU155" s="198">
        <v>48</v>
      </c>
      <c r="AV155" s="198">
        <v>53</v>
      </c>
      <c r="AW155" s="198">
        <v>47</v>
      </c>
      <c r="AX155" s="198">
        <v>35</v>
      </c>
      <c r="AY155" s="198">
        <v>42</v>
      </c>
      <c r="AZ155" s="198">
        <v>34</v>
      </c>
      <c r="BA155" s="198">
        <v>44</v>
      </c>
      <c r="BB155" s="198">
        <v>60</v>
      </c>
      <c r="BC155" s="198">
        <v>47</v>
      </c>
      <c r="BD155" s="198">
        <v>48</v>
      </c>
      <c r="BE155" s="198">
        <v>34</v>
      </c>
      <c r="BF155" s="198">
        <v>47</v>
      </c>
      <c r="BG155" s="198">
        <v>56</v>
      </c>
      <c r="BH155" s="198">
        <v>64</v>
      </c>
      <c r="BI155" s="198">
        <v>54</v>
      </c>
      <c r="BJ155" s="198">
        <v>91</v>
      </c>
      <c r="BK155" s="198">
        <v>2</v>
      </c>
      <c r="BL155" s="198">
        <v>7</v>
      </c>
      <c r="BM155" s="198">
        <v>9</v>
      </c>
      <c r="BN155" s="198">
        <v>14</v>
      </c>
      <c r="BO155" s="198">
        <v>19</v>
      </c>
      <c r="BP155" s="198">
        <v>14</v>
      </c>
      <c r="BQ155" s="198">
        <f ca="1">SUMIFS(Cancelled, Dates, BQ$6, Hospitals, $B153)</f>
        <v>30</v>
      </c>
    </row>
    <row r="156" spans="1:69" ht="15" hidden="1" customHeight="1" outlineLevel="2" x14ac:dyDescent="0.25">
      <c r="A156" s="179" t="s">
        <v>265</v>
      </c>
      <c r="B156" s="195"/>
      <c r="C156" s="187" t="s">
        <v>5</v>
      </c>
      <c r="D156" s="197">
        <v>11</v>
      </c>
      <c r="E156" s="198">
        <v>19</v>
      </c>
      <c r="F156" s="198">
        <v>16</v>
      </c>
      <c r="G156" s="198">
        <v>7</v>
      </c>
      <c r="H156" s="199">
        <v>16</v>
      </c>
      <c r="I156" s="198">
        <v>16</v>
      </c>
      <c r="J156" s="198">
        <v>14</v>
      </c>
      <c r="K156" s="198">
        <v>12</v>
      </c>
      <c r="L156" s="198">
        <v>16</v>
      </c>
      <c r="M156" s="198">
        <v>24</v>
      </c>
      <c r="N156" s="198">
        <v>14</v>
      </c>
      <c r="O156" s="198">
        <v>10</v>
      </c>
      <c r="P156" s="198">
        <v>19</v>
      </c>
      <c r="Q156" s="198">
        <v>16</v>
      </c>
      <c r="R156" s="198">
        <v>7</v>
      </c>
      <c r="S156" s="198">
        <v>9</v>
      </c>
      <c r="T156" s="199">
        <v>11</v>
      </c>
      <c r="U156" s="242">
        <v>3</v>
      </c>
      <c r="V156" s="209">
        <v>12</v>
      </c>
      <c r="W156" s="198">
        <v>20</v>
      </c>
      <c r="X156" s="198">
        <v>8</v>
      </c>
      <c r="Y156" s="198">
        <v>13</v>
      </c>
      <c r="Z156" s="198">
        <v>12</v>
      </c>
      <c r="AA156" s="198">
        <v>10</v>
      </c>
      <c r="AB156" s="198">
        <v>16</v>
      </c>
      <c r="AC156" s="198">
        <v>13</v>
      </c>
      <c r="AD156" s="198">
        <v>16</v>
      </c>
      <c r="AE156" s="198">
        <v>19</v>
      </c>
      <c r="AF156" s="198">
        <v>18</v>
      </c>
      <c r="AG156" s="198">
        <v>9</v>
      </c>
      <c r="AH156" s="198">
        <v>16</v>
      </c>
      <c r="AI156" s="198">
        <v>10</v>
      </c>
      <c r="AJ156" s="198">
        <v>11</v>
      </c>
      <c r="AK156" s="198">
        <v>11</v>
      </c>
      <c r="AL156" s="198">
        <v>7</v>
      </c>
      <c r="AM156" s="198">
        <v>7</v>
      </c>
      <c r="AN156" s="198">
        <v>19</v>
      </c>
      <c r="AO156" s="198">
        <v>14</v>
      </c>
      <c r="AP156" s="198">
        <v>11</v>
      </c>
      <c r="AQ156" s="198">
        <v>3</v>
      </c>
      <c r="AR156" s="198">
        <v>6</v>
      </c>
      <c r="AS156" s="198">
        <v>17</v>
      </c>
      <c r="AT156" s="198">
        <v>19</v>
      </c>
      <c r="AU156" s="198">
        <v>14</v>
      </c>
      <c r="AV156" s="198">
        <v>13</v>
      </c>
      <c r="AW156" s="198">
        <v>13</v>
      </c>
      <c r="AX156" s="198">
        <v>7</v>
      </c>
      <c r="AY156" s="198">
        <v>10</v>
      </c>
      <c r="AZ156" s="198">
        <v>10</v>
      </c>
      <c r="BA156" s="198">
        <v>10</v>
      </c>
      <c r="BB156" s="198">
        <v>16</v>
      </c>
      <c r="BC156" s="198">
        <v>13</v>
      </c>
      <c r="BD156" s="198">
        <v>10</v>
      </c>
      <c r="BE156" s="198">
        <v>5</v>
      </c>
      <c r="BF156" s="198">
        <v>9</v>
      </c>
      <c r="BG156" s="198">
        <v>13</v>
      </c>
      <c r="BH156" s="198">
        <v>21</v>
      </c>
      <c r="BI156" s="198">
        <v>16</v>
      </c>
      <c r="BJ156" s="198">
        <v>10</v>
      </c>
      <c r="BK156" s="198">
        <v>0</v>
      </c>
      <c r="BL156" s="198">
        <v>4</v>
      </c>
      <c r="BM156" s="198">
        <v>3</v>
      </c>
      <c r="BN156" s="198">
        <v>6</v>
      </c>
      <c r="BO156" s="198">
        <v>8</v>
      </c>
      <c r="BP156" s="198">
        <v>1</v>
      </c>
      <c r="BQ156" s="198">
        <f ca="1">SUMIFS(Clinical, Dates, BQ$6, Hospitals, $B153)</f>
        <v>11</v>
      </c>
    </row>
    <row r="157" spans="1:69" ht="15" hidden="1" customHeight="1" outlineLevel="2" x14ac:dyDescent="0.25">
      <c r="A157" s="179" t="s">
        <v>266</v>
      </c>
      <c r="B157" s="195"/>
      <c r="C157" s="187" t="s">
        <v>6</v>
      </c>
      <c r="D157" s="197">
        <v>5</v>
      </c>
      <c r="E157" s="198">
        <v>3</v>
      </c>
      <c r="F157" s="198">
        <v>3</v>
      </c>
      <c r="G157" s="198">
        <v>8</v>
      </c>
      <c r="H157" s="199">
        <v>0</v>
      </c>
      <c r="I157" s="198">
        <v>8</v>
      </c>
      <c r="J157" s="198">
        <v>9</v>
      </c>
      <c r="K157" s="198">
        <v>1</v>
      </c>
      <c r="L157" s="198">
        <v>4</v>
      </c>
      <c r="M157" s="198">
        <v>12</v>
      </c>
      <c r="N157" s="198">
        <v>5</v>
      </c>
      <c r="O157" s="198">
        <v>4</v>
      </c>
      <c r="P157" s="198">
        <v>3</v>
      </c>
      <c r="Q157" s="198">
        <v>5</v>
      </c>
      <c r="R157" s="198">
        <v>14</v>
      </c>
      <c r="S157" s="198">
        <v>4</v>
      </c>
      <c r="T157" s="199">
        <v>4</v>
      </c>
      <c r="U157" s="242">
        <v>0</v>
      </c>
      <c r="V157" s="209">
        <v>0</v>
      </c>
      <c r="W157" s="198">
        <v>8</v>
      </c>
      <c r="X157" s="198">
        <v>6</v>
      </c>
      <c r="Y157" s="198">
        <v>16</v>
      </c>
      <c r="Z157" s="198">
        <v>18</v>
      </c>
      <c r="AA157" s="198">
        <v>3</v>
      </c>
      <c r="AB157" s="198">
        <v>3</v>
      </c>
      <c r="AC157" s="198">
        <v>3</v>
      </c>
      <c r="AD157" s="198">
        <v>1</v>
      </c>
      <c r="AE157" s="198">
        <v>10</v>
      </c>
      <c r="AF157" s="198">
        <v>19</v>
      </c>
      <c r="AG157" s="198">
        <v>15</v>
      </c>
      <c r="AH157" s="198">
        <v>14</v>
      </c>
      <c r="AI157" s="198">
        <v>8</v>
      </c>
      <c r="AJ157" s="198">
        <v>3</v>
      </c>
      <c r="AK157" s="198">
        <v>2</v>
      </c>
      <c r="AL157" s="198">
        <v>16</v>
      </c>
      <c r="AM157" s="198">
        <v>67</v>
      </c>
      <c r="AN157" s="198">
        <v>7</v>
      </c>
      <c r="AO157" s="198">
        <v>6</v>
      </c>
      <c r="AP157" s="198">
        <v>10</v>
      </c>
      <c r="AQ157" s="198">
        <v>12</v>
      </c>
      <c r="AR157" s="198">
        <v>8</v>
      </c>
      <c r="AS157" s="198">
        <v>10</v>
      </c>
      <c r="AT157" s="198">
        <v>5</v>
      </c>
      <c r="AU157" s="198">
        <v>9</v>
      </c>
      <c r="AV157" s="198">
        <v>5</v>
      </c>
      <c r="AW157" s="198">
        <v>17</v>
      </c>
      <c r="AX157" s="198">
        <v>2</v>
      </c>
      <c r="AY157" s="198">
        <v>7</v>
      </c>
      <c r="AZ157" s="198">
        <v>1</v>
      </c>
      <c r="BA157" s="198">
        <v>6</v>
      </c>
      <c r="BB157" s="198">
        <v>3</v>
      </c>
      <c r="BC157" s="198">
        <v>1</v>
      </c>
      <c r="BD157" s="198">
        <v>11</v>
      </c>
      <c r="BE157" s="198">
        <v>4</v>
      </c>
      <c r="BF157" s="198">
        <v>11</v>
      </c>
      <c r="BG157" s="198">
        <v>15</v>
      </c>
      <c r="BH157" s="198">
        <v>17</v>
      </c>
      <c r="BI157" s="198">
        <v>14</v>
      </c>
      <c r="BJ157" s="198">
        <v>33</v>
      </c>
      <c r="BK157" s="198">
        <v>0</v>
      </c>
      <c r="BL157" s="198">
        <v>0</v>
      </c>
      <c r="BM157" s="198">
        <v>0</v>
      </c>
      <c r="BN157" s="198">
        <v>5</v>
      </c>
      <c r="BO157" s="198">
        <v>3</v>
      </c>
      <c r="BP157" s="198">
        <v>1</v>
      </c>
      <c r="BQ157" s="198">
        <f ca="1">SUMIFS(NonClinical, Dates, BQ$6, Hospitals, $B153)</f>
        <v>3</v>
      </c>
    </row>
    <row r="158" spans="1:69" ht="15" hidden="1" customHeight="1" outlineLevel="2" x14ac:dyDescent="0.25">
      <c r="A158" s="179" t="s">
        <v>267</v>
      </c>
      <c r="B158" s="195"/>
      <c r="C158" s="187" t="s">
        <v>7</v>
      </c>
      <c r="D158" s="197">
        <v>28</v>
      </c>
      <c r="E158" s="198">
        <v>26</v>
      </c>
      <c r="F158" s="198">
        <v>28</v>
      </c>
      <c r="G158" s="198">
        <v>20</v>
      </c>
      <c r="H158" s="199">
        <v>26</v>
      </c>
      <c r="I158" s="198">
        <v>25</v>
      </c>
      <c r="J158" s="198">
        <v>20</v>
      </c>
      <c r="K158" s="198">
        <v>23</v>
      </c>
      <c r="L158" s="198">
        <v>21</v>
      </c>
      <c r="M158" s="198">
        <v>22</v>
      </c>
      <c r="N158" s="198">
        <v>38</v>
      </c>
      <c r="O158" s="198">
        <v>19</v>
      </c>
      <c r="P158" s="198">
        <v>42</v>
      </c>
      <c r="Q158" s="198">
        <v>32</v>
      </c>
      <c r="R158" s="198">
        <v>17</v>
      </c>
      <c r="S158" s="198">
        <v>24</v>
      </c>
      <c r="T158" s="199">
        <v>21</v>
      </c>
      <c r="U158" s="242">
        <v>23</v>
      </c>
      <c r="V158" s="209">
        <v>21</v>
      </c>
      <c r="W158" s="198">
        <v>29</v>
      </c>
      <c r="X158" s="198">
        <v>28</v>
      </c>
      <c r="Y158" s="198">
        <v>26</v>
      </c>
      <c r="Z158" s="198">
        <v>15</v>
      </c>
      <c r="AA158" s="198">
        <v>21</v>
      </c>
      <c r="AB158" s="198">
        <v>26</v>
      </c>
      <c r="AC158" s="198">
        <v>25</v>
      </c>
      <c r="AD158" s="198">
        <v>12</v>
      </c>
      <c r="AE158" s="198">
        <v>22</v>
      </c>
      <c r="AF158" s="198">
        <v>25</v>
      </c>
      <c r="AG158" s="198">
        <v>19</v>
      </c>
      <c r="AH158" s="198">
        <v>24</v>
      </c>
      <c r="AI158" s="198">
        <v>27</v>
      </c>
      <c r="AJ158" s="198">
        <v>22</v>
      </c>
      <c r="AK158" s="198">
        <v>29</v>
      </c>
      <c r="AL158" s="198">
        <v>31</v>
      </c>
      <c r="AM158" s="198">
        <v>14</v>
      </c>
      <c r="AN158" s="198">
        <v>26</v>
      </c>
      <c r="AO158" s="198">
        <v>26</v>
      </c>
      <c r="AP158" s="198">
        <v>23</v>
      </c>
      <c r="AQ158" s="198">
        <v>29</v>
      </c>
      <c r="AR158" s="198">
        <v>18</v>
      </c>
      <c r="AS158" s="198">
        <v>32</v>
      </c>
      <c r="AT158" s="198">
        <v>24</v>
      </c>
      <c r="AU158" s="198">
        <v>24</v>
      </c>
      <c r="AV158" s="198">
        <v>31</v>
      </c>
      <c r="AW158" s="198">
        <v>16</v>
      </c>
      <c r="AX158" s="198">
        <v>25</v>
      </c>
      <c r="AY158" s="198">
        <v>25</v>
      </c>
      <c r="AZ158" s="198">
        <v>19</v>
      </c>
      <c r="BA158" s="198">
        <v>27</v>
      </c>
      <c r="BB158" s="198">
        <v>36</v>
      </c>
      <c r="BC158" s="198">
        <v>28</v>
      </c>
      <c r="BD158" s="198">
        <v>25</v>
      </c>
      <c r="BE158" s="198">
        <v>23</v>
      </c>
      <c r="BF158" s="198">
        <v>25</v>
      </c>
      <c r="BG158" s="198">
        <v>23</v>
      </c>
      <c r="BH158" s="198">
        <v>22</v>
      </c>
      <c r="BI158" s="198">
        <v>22</v>
      </c>
      <c r="BJ158" s="198">
        <v>48</v>
      </c>
      <c r="BK158" s="198">
        <v>1</v>
      </c>
      <c r="BL158" s="198">
        <v>2</v>
      </c>
      <c r="BM158" s="198">
        <v>6</v>
      </c>
      <c r="BN158" s="198">
        <v>3</v>
      </c>
      <c r="BO158" s="198">
        <v>5</v>
      </c>
      <c r="BP158" s="198">
        <v>12</v>
      </c>
      <c r="BQ158" s="198">
        <f ca="1">SUMIFS(Patient, Dates, BQ$6, Hospitals, $B153)</f>
        <v>16</v>
      </c>
    </row>
    <row r="159" spans="1:69" ht="15" hidden="1" customHeight="1" outlineLevel="2" x14ac:dyDescent="0.25">
      <c r="A159" s="179" t="s">
        <v>268</v>
      </c>
      <c r="B159" s="195"/>
      <c r="C159" s="187" t="s">
        <v>8</v>
      </c>
      <c r="D159" s="197">
        <v>0</v>
      </c>
      <c r="E159" s="198">
        <v>8</v>
      </c>
      <c r="F159" s="198">
        <v>0</v>
      </c>
      <c r="G159" s="198">
        <v>2</v>
      </c>
      <c r="H159" s="199">
        <v>1</v>
      </c>
      <c r="I159" s="198">
        <v>0</v>
      </c>
      <c r="J159" s="198">
        <v>0</v>
      </c>
      <c r="K159" s="198">
        <v>4</v>
      </c>
      <c r="L159" s="198">
        <v>0</v>
      </c>
      <c r="M159" s="198">
        <v>2</v>
      </c>
      <c r="N159" s="198">
        <v>0</v>
      </c>
      <c r="O159" s="198">
        <v>2</v>
      </c>
      <c r="P159" s="198">
        <v>1</v>
      </c>
      <c r="Q159" s="198">
        <v>0</v>
      </c>
      <c r="R159" s="198">
        <v>1</v>
      </c>
      <c r="S159" s="198">
        <v>0</v>
      </c>
      <c r="T159" s="199">
        <v>1</v>
      </c>
      <c r="U159" s="242">
        <v>3</v>
      </c>
      <c r="V159" s="209">
        <v>0</v>
      </c>
      <c r="W159" s="198">
        <v>0</v>
      </c>
      <c r="X159" s="198">
        <v>0</v>
      </c>
      <c r="Y159" s="198">
        <v>0</v>
      </c>
      <c r="Z159" s="198">
        <v>2</v>
      </c>
      <c r="AA159" s="198">
        <v>3</v>
      </c>
      <c r="AB159" s="198">
        <v>2</v>
      </c>
      <c r="AC159" s="198">
        <v>0</v>
      </c>
      <c r="AD159" s="198">
        <v>1</v>
      </c>
      <c r="AE159" s="198">
        <v>2</v>
      </c>
      <c r="AF159" s="198">
        <v>0</v>
      </c>
      <c r="AG159" s="198">
        <v>1</v>
      </c>
      <c r="AH159" s="198">
        <v>0</v>
      </c>
      <c r="AI159" s="198">
        <v>0</v>
      </c>
      <c r="AJ159" s="198">
        <v>1</v>
      </c>
      <c r="AK159" s="198">
        <v>0</v>
      </c>
      <c r="AL159" s="198">
        <v>6</v>
      </c>
      <c r="AM159" s="198">
        <v>1</v>
      </c>
      <c r="AN159" s="198">
        <v>0</v>
      </c>
      <c r="AO159" s="198">
        <v>1</v>
      </c>
      <c r="AP159" s="198">
        <v>2</v>
      </c>
      <c r="AQ159" s="198">
        <v>3</v>
      </c>
      <c r="AR159" s="198">
        <v>6</v>
      </c>
      <c r="AS159" s="198">
        <v>3</v>
      </c>
      <c r="AT159" s="198">
        <v>2</v>
      </c>
      <c r="AU159" s="198">
        <v>1</v>
      </c>
      <c r="AV159" s="198">
        <v>4</v>
      </c>
      <c r="AW159" s="198">
        <v>1</v>
      </c>
      <c r="AX159" s="198">
        <v>1</v>
      </c>
      <c r="AY159" s="198">
        <v>0</v>
      </c>
      <c r="AZ159" s="198">
        <v>4</v>
      </c>
      <c r="BA159" s="198">
        <v>1</v>
      </c>
      <c r="BB159" s="198">
        <v>5</v>
      </c>
      <c r="BC159" s="198">
        <v>5</v>
      </c>
      <c r="BD159" s="198">
        <v>2</v>
      </c>
      <c r="BE159" s="198">
        <v>2</v>
      </c>
      <c r="BF159" s="198">
        <v>2</v>
      </c>
      <c r="BG159" s="198">
        <v>5</v>
      </c>
      <c r="BH159" s="198">
        <v>4</v>
      </c>
      <c r="BI159" s="198">
        <v>2</v>
      </c>
      <c r="BJ159" s="198">
        <v>0</v>
      </c>
      <c r="BK159" s="198">
        <v>1</v>
      </c>
      <c r="BL159" s="198">
        <v>1</v>
      </c>
      <c r="BM159" s="198">
        <v>0</v>
      </c>
      <c r="BN159" s="198">
        <v>0</v>
      </c>
      <c r="BO159" s="198">
        <v>3</v>
      </c>
      <c r="BP159" s="198">
        <v>0</v>
      </c>
      <c r="BQ159" s="198">
        <f ca="1">SUMIFS(Other, Dates, BQ$6, Hospitals, $B153)</f>
        <v>0</v>
      </c>
    </row>
    <row r="160" spans="1:69" ht="15" hidden="1" customHeight="1" outlineLevel="1" collapsed="1" x14ac:dyDescent="0.2">
      <c r="B160" s="195" t="s">
        <v>39</v>
      </c>
      <c r="C160" s="196" t="s">
        <v>126</v>
      </c>
      <c r="D160" s="193"/>
      <c r="E160" s="194"/>
      <c r="F160" s="194"/>
      <c r="G160" s="194"/>
      <c r="H160" s="194"/>
      <c r="I160" s="194"/>
      <c r="J160" s="194"/>
      <c r="K160" s="194"/>
      <c r="L160" s="194"/>
      <c r="M160" s="194"/>
      <c r="N160" s="194"/>
      <c r="O160" s="194"/>
      <c r="P160" s="194"/>
      <c r="Q160" s="194"/>
      <c r="R160" s="194"/>
      <c r="S160" s="194"/>
      <c r="T160" s="194"/>
      <c r="U160" s="194"/>
      <c r="V160" s="194"/>
      <c r="W160" s="194"/>
      <c r="X160" s="194"/>
      <c r="Y160" s="194"/>
      <c r="Z160" s="194"/>
      <c r="AA160" s="194"/>
      <c r="AB160" s="194"/>
      <c r="AC160" s="194"/>
      <c r="AD160" s="194"/>
      <c r="AE160" s="194"/>
      <c r="AF160" s="194"/>
      <c r="AG160" s="194"/>
      <c r="AH160" s="194"/>
      <c r="AI160" s="194"/>
      <c r="AJ160" s="194"/>
      <c r="AK160" s="194"/>
      <c r="AL160" s="194"/>
      <c r="AM160" s="194"/>
      <c r="AN160" s="194"/>
      <c r="AO160" s="194"/>
      <c r="AP160" s="194"/>
      <c r="AQ160" s="194"/>
      <c r="AR160" s="194"/>
      <c r="AS160" s="194"/>
      <c r="AT160" s="194"/>
      <c r="AU160" s="194"/>
      <c r="AV160" s="194"/>
      <c r="AW160" s="194"/>
      <c r="AX160" s="194"/>
      <c r="AY160" s="194"/>
      <c r="AZ160" s="194"/>
      <c r="BA160" s="194"/>
      <c r="BB160" s="194"/>
      <c r="BC160" s="194"/>
      <c r="BD160" s="194"/>
      <c r="BE160" s="194"/>
      <c r="BF160" s="194"/>
      <c r="BG160" s="194"/>
      <c r="BH160" s="194"/>
      <c r="BI160" s="194"/>
      <c r="BJ160" s="194"/>
      <c r="BK160" s="194"/>
      <c r="BL160" s="194"/>
      <c r="BM160" s="194"/>
      <c r="BN160" s="194"/>
      <c r="BO160" s="194"/>
      <c r="BP160" s="194"/>
      <c r="BQ160" s="194"/>
    </row>
    <row r="161" spans="1:69" ht="15" hidden="1" customHeight="1" outlineLevel="2" x14ac:dyDescent="0.25">
      <c r="A161" s="179" t="s">
        <v>269</v>
      </c>
      <c r="B161" s="195"/>
      <c r="C161" s="181" t="s">
        <v>3</v>
      </c>
      <c r="D161" s="197">
        <v>226</v>
      </c>
      <c r="E161" s="198">
        <v>290</v>
      </c>
      <c r="F161" s="198">
        <v>326</v>
      </c>
      <c r="G161" s="198">
        <v>317</v>
      </c>
      <c r="H161" s="199">
        <v>346</v>
      </c>
      <c r="I161" s="198">
        <v>353</v>
      </c>
      <c r="J161" s="198">
        <v>320</v>
      </c>
      <c r="K161" s="198">
        <v>292</v>
      </c>
      <c r="L161" s="198">
        <v>313</v>
      </c>
      <c r="M161" s="198">
        <v>319</v>
      </c>
      <c r="N161" s="198">
        <v>306</v>
      </c>
      <c r="O161" s="198">
        <v>290</v>
      </c>
      <c r="P161" s="198">
        <v>257</v>
      </c>
      <c r="Q161" s="198">
        <v>310</v>
      </c>
      <c r="R161" s="198">
        <v>245</v>
      </c>
      <c r="S161" s="198">
        <v>323</v>
      </c>
      <c r="T161" s="199">
        <v>291</v>
      </c>
      <c r="U161" s="242">
        <v>302</v>
      </c>
      <c r="V161" s="209">
        <v>327</v>
      </c>
      <c r="W161" s="198">
        <v>245</v>
      </c>
      <c r="X161" s="198">
        <v>303</v>
      </c>
      <c r="Y161" s="198">
        <v>303</v>
      </c>
      <c r="Z161" s="198">
        <v>323</v>
      </c>
      <c r="AA161" s="198">
        <v>256</v>
      </c>
      <c r="AB161" s="198">
        <v>282</v>
      </c>
      <c r="AC161" s="198">
        <v>279</v>
      </c>
      <c r="AD161" s="198">
        <v>231</v>
      </c>
      <c r="AE161" s="198">
        <v>267</v>
      </c>
      <c r="AF161" s="198">
        <v>229</v>
      </c>
      <c r="AG161" s="198">
        <v>256</v>
      </c>
      <c r="AH161" s="198">
        <v>273</v>
      </c>
      <c r="AI161" s="198">
        <v>216</v>
      </c>
      <c r="AJ161" s="198">
        <v>290</v>
      </c>
      <c r="AK161" s="198">
        <v>271</v>
      </c>
      <c r="AL161" s="198">
        <v>299</v>
      </c>
      <c r="AM161" s="198">
        <v>269</v>
      </c>
      <c r="AN161" s="198">
        <v>261</v>
      </c>
      <c r="AO161" s="198">
        <v>256</v>
      </c>
      <c r="AP161" s="198">
        <v>243</v>
      </c>
      <c r="AQ161" s="198">
        <v>276</v>
      </c>
      <c r="AR161" s="198">
        <v>240</v>
      </c>
      <c r="AS161" s="198">
        <v>300</v>
      </c>
      <c r="AT161" s="198">
        <v>323</v>
      </c>
      <c r="AU161" s="198">
        <v>218</v>
      </c>
      <c r="AV161" s="198">
        <v>331</v>
      </c>
      <c r="AW161" s="198">
        <v>276</v>
      </c>
      <c r="AX161" s="198">
        <v>281</v>
      </c>
      <c r="AY161" s="198">
        <v>278</v>
      </c>
      <c r="AZ161" s="198">
        <v>305</v>
      </c>
      <c r="BA161" s="198">
        <v>282</v>
      </c>
      <c r="BB161" s="198">
        <v>295</v>
      </c>
      <c r="BC161" s="198">
        <v>277</v>
      </c>
      <c r="BD161" s="198">
        <v>281</v>
      </c>
      <c r="BE161" s="198">
        <v>300</v>
      </c>
      <c r="BF161" s="198">
        <v>270</v>
      </c>
      <c r="BG161" s="198">
        <v>251</v>
      </c>
      <c r="BH161" s="198">
        <v>250</v>
      </c>
      <c r="BI161" s="198">
        <v>295</v>
      </c>
      <c r="BJ161" s="198">
        <v>162</v>
      </c>
      <c r="BK161" s="198">
        <v>49</v>
      </c>
      <c r="BL161" s="198">
        <v>29</v>
      </c>
      <c r="BM161" s="198">
        <v>62</v>
      </c>
      <c r="BN161" s="198">
        <v>103</v>
      </c>
      <c r="BO161" s="198">
        <v>147</v>
      </c>
      <c r="BP161" s="198">
        <v>121</v>
      </c>
      <c r="BQ161" s="198">
        <f ca="1">SUMIFS(Operations, Dates, BQ$6, Hospitals, $B160)</f>
        <v>139</v>
      </c>
    </row>
    <row r="162" spans="1:69" ht="15" hidden="1" customHeight="1" outlineLevel="2" x14ac:dyDescent="0.25">
      <c r="A162" s="179" t="s">
        <v>270</v>
      </c>
      <c r="B162" s="195"/>
      <c r="C162" s="185" t="s">
        <v>4</v>
      </c>
      <c r="D162" s="197">
        <v>16</v>
      </c>
      <c r="E162" s="198">
        <v>38</v>
      </c>
      <c r="F162" s="198">
        <v>35</v>
      </c>
      <c r="G162" s="198">
        <v>33</v>
      </c>
      <c r="H162" s="199">
        <v>36</v>
      </c>
      <c r="I162" s="198">
        <v>22</v>
      </c>
      <c r="J162" s="198">
        <v>32</v>
      </c>
      <c r="K162" s="198">
        <v>21</v>
      </c>
      <c r="L162" s="198">
        <v>29</v>
      </c>
      <c r="M162" s="198">
        <v>45</v>
      </c>
      <c r="N162" s="198">
        <v>32</v>
      </c>
      <c r="O162" s="198">
        <v>20</v>
      </c>
      <c r="P162" s="198">
        <v>15</v>
      </c>
      <c r="Q162" s="198">
        <v>18</v>
      </c>
      <c r="R162" s="198">
        <v>22</v>
      </c>
      <c r="S162" s="198">
        <v>24</v>
      </c>
      <c r="T162" s="199">
        <v>15</v>
      </c>
      <c r="U162" s="242">
        <v>25</v>
      </c>
      <c r="V162" s="209">
        <v>21</v>
      </c>
      <c r="W162" s="198">
        <v>29</v>
      </c>
      <c r="X162" s="198">
        <v>24</v>
      </c>
      <c r="Y162" s="198">
        <v>23</v>
      </c>
      <c r="Z162" s="198">
        <v>28</v>
      </c>
      <c r="AA162" s="198">
        <v>16</v>
      </c>
      <c r="AB162" s="198">
        <v>20</v>
      </c>
      <c r="AC162" s="198">
        <v>22</v>
      </c>
      <c r="AD162" s="198">
        <v>18</v>
      </c>
      <c r="AE162" s="198">
        <v>19</v>
      </c>
      <c r="AF162" s="198">
        <v>13</v>
      </c>
      <c r="AG162" s="198">
        <v>19</v>
      </c>
      <c r="AH162" s="198">
        <v>21</v>
      </c>
      <c r="AI162" s="198">
        <v>14</v>
      </c>
      <c r="AJ162" s="198">
        <v>26</v>
      </c>
      <c r="AK162" s="198">
        <v>22</v>
      </c>
      <c r="AL162" s="198">
        <v>29</v>
      </c>
      <c r="AM162" s="198">
        <v>20</v>
      </c>
      <c r="AN162" s="198">
        <v>14</v>
      </c>
      <c r="AO162" s="198">
        <v>17</v>
      </c>
      <c r="AP162" s="198">
        <v>14</v>
      </c>
      <c r="AQ162" s="198">
        <v>18</v>
      </c>
      <c r="AR162" s="198">
        <v>20</v>
      </c>
      <c r="AS162" s="198">
        <v>23</v>
      </c>
      <c r="AT162" s="198">
        <v>23</v>
      </c>
      <c r="AU162" s="198">
        <v>17</v>
      </c>
      <c r="AV162" s="198">
        <v>37</v>
      </c>
      <c r="AW162" s="198">
        <v>24</v>
      </c>
      <c r="AX162" s="198">
        <v>19</v>
      </c>
      <c r="AY162" s="198">
        <v>15</v>
      </c>
      <c r="AZ162" s="198">
        <v>14</v>
      </c>
      <c r="BA162" s="198">
        <v>26</v>
      </c>
      <c r="BB162" s="198">
        <v>13</v>
      </c>
      <c r="BC162" s="198">
        <v>16</v>
      </c>
      <c r="BD162" s="198">
        <v>23</v>
      </c>
      <c r="BE162" s="198">
        <v>24</v>
      </c>
      <c r="BF162" s="198">
        <v>18</v>
      </c>
      <c r="BG162" s="198">
        <v>46</v>
      </c>
      <c r="BH162" s="198">
        <v>18</v>
      </c>
      <c r="BI162" s="198">
        <v>19</v>
      </c>
      <c r="BJ162" s="198">
        <v>13</v>
      </c>
      <c r="BK162" s="198">
        <v>3</v>
      </c>
      <c r="BL162" s="198">
        <v>1</v>
      </c>
      <c r="BM162" s="198">
        <v>1</v>
      </c>
      <c r="BN162" s="198">
        <v>6</v>
      </c>
      <c r="BO162" s="198">
        <v>11</v>
      </c>
      <c r="BP162" s="198">
        <v>12</v>
      </c>
      <c r="BQ162" s="198">
        <f ca="1">SUMIFS(Cancelled, Dates, BQ$6, Hospitals, $B160)</f>
        <v>5</v>
      </c>
    </row>
    <row r="163" spans="1:69" ht="15" hidden="1" customHeight="1" outlineLevel="2" x14ac:dyDescent="0.25">
      <c r="A163" s="179" t="s">
        <v>271</v>
      </c>
      <c r="B163" s="195"/>
      <c r="C163" s="187" t="s">
        <v>5</v>
      </c>
      <c r="D163" s="197">
        <v>3</v>
      </c>
      <c r="E163" s="198">
        <v>5</v>
      </c>
      <c r="F163" s="198">
        <v>5</v>
      </c>
      <c r="G163" s="198">
        <v>4</v>
      </c>
      <c r="H163" s="199">
        <v>9</v>
      </c>
      <c r="I163" s="198">
        <v>7</v>
      </c>
      <c r="J163" s="198">
        <v>6</v>
      </c>
      <c r="K163" s="198">
        <v>5</v>
      </c>
      <c r="L163" s="198">
        <v>4</v>
      </c>
      <c r="M163" s="198">
        <v>6</v>
      </c>
      <c r="N163" s="198">
        <v>4</v>
      </c>
      <c r="O163" s="198">
        <v>6</v>
      </c>
      <c r="P163" s="198">
        <v>2</v>
      </c>
      <c r="Q163" s="198">
        <v>4</v>
      </c>
      <c r="R163" s="198">
        <v>4</v>
      </c>
      <c r="S163" s="198">
        <v>6</v>
      </c>
      <c r="T163" s="199">
        <v>6</v>
      </c>
      <c r="U163" s="242">
        <v>7</v>
      </c>
      <c r="V163" s="209">
        <v>8</v>
      </c>
      <c r="W163" s="198">
        <v>9</v>
      </c>
      <c r="X163" s="198">
        <v>3</v>
      </c>
      <c r="Y163" s="198">
        <v>4</v>
      </c>
      <c r="Z163" s="198">
        <v>8</v>
      </c>
      <c r="AA163" s="198">
        <v>3</v>
      </c>
      <c r="AB163" s="198">
        <v>8</v>
      </c>
      <c r="AC163" s="198">
        <v>6</v>
      </c>
      <c r="AD163" s="198">
        <v>4</v>
      </c>
      <c r="AE163" s="198">
        <v>5</v>
      </c>
      <c r="AF163" s="198">
        <v>6</v>
      </c>
      <c r="AG163" s="198">
        <v>3</v>
      </c>
      <c r="AH163" s="198">
        <v>10</v>
      </c>
      <c r="AI163" s="198">
        <v>2</v>
      </c>
      <c r="AJ163" s="198">
        <v>5</v>
      </c>
      <c r="AK163" s="198">
        <v>6</v>
      </c>
      <c r="AL163" s="198">
        <v>4</v>
      </c>
      <c r="AM163" s="198">
        <v>5</v>
      </c>
      <c r="AN163" s="198">
        <v>4</v>
      </c>
      <c r="AO163" s="198">
        <v>4</v>
      </c>
      <c r="AP163" s="198">
        <v>1</v>
      </c>
      <c r="AQ163" s="198">
        <v>6</v>
      </c>
      <c r="AR163" s="198">
        <v>6</v>
      </c>
      <c r="AS163" s="198">
        <v>9</v>
      </c>
      <c r="AT163" s="198">
        <v>4</v>
      </c>
      <c r="AU163" s="198">
        <v>2</v>
      </c>
      <c r="AV163" s="198">
        <v>5</v>
      </c>
      <c r="AW163" s="198">
        <v>3</v>
      </c>
      <c r="AX163" s="198">
        <v>8</v>
      </c>
      <c r="AY163" s="198">
        <v>2</v>
      </c>
      <c r="AZ163" s="198">
        <v>3</v>
      </c>
      <c r="BA163" s="198">
        <v>7</v>
      </c>
      <c r="BB163" s="198">
        <v>4</v>
      </c>
      <c r="BC163" s="198">
        <v>6</v>
      </c>
      <c r="BD163" s="198">
        <v>3</v>
      </c>
      <c r="BE163" s="198">
        <v>4</v>
      </c>
      <c r="BF163" s="198">
        <v>6</v>
      </c>
      <c r="BG163" s="198">
        <v>14</v>
      </c>
      <c r="BH163" s="198">
        <v>2</v>
      </c>
      <c r="BI163" s="198">
        <v>7</v>
      </c>
      <c r="BJ163" s="198">
        <v>6</v>
      </c>
      <c r="BK163" s="198">
        <v>2</v>
      </c>
      <c r="BL163" s="198">
        <v>0</v>
      </c>
      <c r="BM163" s="198">
        <v>0</v>
      </c>
      <c r="BN163" s="198">
        <v>3</v>
      </c>
      <c r="BO163" s="198">
        <v>5</v>
      </c>
      <c r="BP163" s="198">
        <v>6</v>
      </c>
      <c r="BQ163" s="198">
        <f ca="1">SUMIFS(Clinical, Dates, BQ$6, Hospitals, $B160)</f>
        <v>0</v>
      </c>
    </row>
    <row r="164" spans="1:69" ht="15" hidden="1" customHeight="1" outlineLevel="2" x14ac:dyDescent="0.25">
      <c r="A164" s="179" t="s">
        <v>272</v>
      </c>
      <c r="B164" s="195"/>
      <c r="C164" s="187" t="s">
        <v>6</v>
      </c>
      <c r="D164" s="197">
        <v>4</v>
      </c>
      <c r="E164" s="198">
        <v>10</v>
      </c>
      <c r="F164" s="198">
        <v>3</v>
      </c>
      <c r="G164" s="198">
        <v>3</v>
      </c>
      <c r="H164" s="199">
        <v>0</v>
      </c>
      <c r="I164" s="198">
        <v>0</v>
      </c>
      <c r="J164" s="198">
        <v>4</v>
      </c>
      <c r="K164" s="198">
        <v>3</v>
      </c>
      <c r="L164" s="198">
        <v>3</v>
      </c>
      <c r="M164" s="198">
        <v>7</v>
      </c>
      <c r="N164" s="198">
        <v>4</v>
      </c>
      <c r="O164" s="198">
        <v>0</v>
      </c>
      <c r="P164" s="198">
        <v>2</v>
      </c>
      <c r="Q164" s="198">
        <v>2</v>
      </c>
      <c r="R164" s="198">
        <v>8</v>
      </c>
      <c r="S164" s="198">
        <v>2</v>
      </c>
      <c r="T164" s="199">
        <v>0</v>
      </c>
      <c r="U164" s="242">
        <v>7</v>
      </c>
      <c r="V164" s="209">
        <v>1</v>
      </c>
      <c r="W164" s="198">
        <v>3</v>
      </c>
      <c r="X164" s="198">
        <v>1</v>
      </c>
      <c r="Y164" s="198">
        <v>5</v>
      </c>
      <c r="Z164" s="198">
        <v>1</v>
      </c>
      <c r="AA164" s="198">
        <v>1</v>
      </c>
      <c r="AB164" s="198">
        <v>1</v>
      </c>
      <c r="AC164" s="198">
        <v>4</v>
      </c>
      <c r="AD164" s="198">
        <v>1</v>
      </c>
      <c r="AE164" s="198">
        <v>3</v>
      </c>
      <c r="AF164" s="198">
        <v>0</v>
      </c>
      <c r="AG164" s="198">
        <v>2</v>
      </c>
      <c r="AH164" s="198">
        <v>3</v>
      </c>
      <c r="AI164" s="198">
        <v>2</v>
      </c>
      <c r="AJ164" s="198">
        <v>5</v>
      </c>
      <c r="AK164" s="198">
        <v>0</v>
      </c>
      <c r="AL164" s="198">
        <v>5</v>
      </c>
      <c r="AM164" s="198">
        <v>1</v>
      </c>
      <c r="AN164" s="198">
        <v>2</v>
      </c>
      <c r="AO164" s="198">
        <v>3</v>
      </c>
      <c r="AP164" s="198">
        <v>0</v>
      </c>
      <c r="AQ164" s="198">
        <v>0</v>
      </c>
      <c r="AR164" s="198">
        <v>0</v>
      </c>
      <c r="AS164" s="198">
        <v>1</v>
      </c>
      <c r="AT164" s="198">
        <v>0</v>
      </c>
      <c r="AU164" s="198">
        <v>1</v>
      </c>
      <c r="AV164" s="198">
        <v>1</v>
      </c>
      <c r="AW164" s="198">
        <v>12</v>
      </c>
      <c r="AX164" s="198">
        <v>0</v>
      </c>
      <c r="AY164" s="198">
        <v>0</v>
      </c>
      <c r="AZ164" s="198">
        <v>0</v>
      </c>
      <c r="BA164" s="198">
        <v>3</v>
      </c>
      <c r="BB164" s="198">
        <v>0</v>
      </c>
      <c r="BC164" s="198">
        <v>0</v>
      </c>
      <c r="BD164" s="198">
        <v>3</v>
      </c>
      <c r="BE164" s="198">
        <v>7</v>
      </c>
      <c r="BF164" s="198">
        <v>0</v>
      </c>
      <c r="BG164" s="198">
        <v>15</v>
      </c>
      <c r="BH164" s="198">
        <v>0</v>
      </c>
      <c r="BI164" s="198">
        <v>0</v>
      </c>
      <c r="BJ164" s="198">
        <v>0</v>
      </c>
      <c r="BK164" s="198">
        <v>0</v>
      </c>
      <c r="BL164" s="198">
        <v>0</v>
      </c>
      <c r="BM164" s="198">
        <v>0</v>
      </c>
      <c r="BN164" s="198">
        <v>2</v>
      </c>
      <c r="BO164" s="198">
        <v>4</v>
      </c>
      <c r="BP164" s="198">
        <v>3</v>
      </c>
      <c r="BQ164" s="198">
        <f ca="1">SUMIFS(NonClinical, Dates, BQ$6, Hospitals, $B160)</f>
        <v>0</v>
      </c>
    </row>
    <row r="165" spans="1:69" ht="15" hidden="1" customHeight="1" outlineLevel="2" x14ac:dyDescent="0.25">
      <c r="A165" s="179" t="s">
        <v>273</v>
      </c>
      <c r="B165" s="195"/>
      <c r="C165" s="187" t="s">
        <v>7</v>
      </c>
      <c r="D165" s="197">
        <v>8</v>
      </c>
      <c r="E165" s="198">
        <v>21</v>
      </c>
      <c r="F165" s="198">
        <v>23</v>
      </c>
      <c r="G165" s="198">
        <v>23</v>
      </c>
      <c r="H165" s="199">
        <v>22</v>
      </c>
      <c r="I165" s="198">
        <v>15</v>
      </c>
      <c r="J165" s="198">
        <v>20</v>
      </c>
      <c r="K165" s="198">
        <v>13</v>
      </c>
      <c r="L165" s="198">
        <v>21</v>
      </c>
      <c r="M165" s="198">
        <v>32</v>
      </c>
      <c r="N165" s="198">
        <v>21</v>
      </c>
      <c r="O165" s="198">
        <v>14</v>
      </c>
      <c r="P165" s="198">
        <v>11</v>
      </c>
      <c r="Q165" s="198">
        <v>12</v>
      </c>
      <c r="R165" s="198">
        <v>10</v>
      </c>
      <c r="S165" s="198">
        <v>14</v>
      </c>
      <c r="T165" s="199">
        <v>7</v>
      </c>
      <c r="U165" s="242">
        <v>8</v>
      </c>
      <c r="V165" s="209">
        <v>11</v>
      </c>
      <c r="W165" s="198">
        <v>17</v>
      </c>
      <c r="X165" s="198">
        <v>20</v>
      </c>
      <c r="Y165" s="198">
        <v>14</v>
      </c>
      <c r="Z165" s="198">
        <v>19</v>
      </c>
      <c r="AA165" s="198">
        <v>11</v>
      </c>
      <c r="AB165" s="198">
        <v>7</v>
      </c>
      <c r="AC165" s="198">
        <v>12</v>
      </c>
      <c r="AD165" s="198">
        <v>13</v>
      </c>
      <c r="AE165" s="198">
        <v>10</v>
      </c>
      <c r="AF165" s="198">
        <v>4</v>
      </c>
      <c r="AG165" s="198">
        <v>13</v>
      </c>
      <c r="AH165" s="198">
        <v>7</v>
      </c>
      <c r="AI165" s="198">
        <v>10</v>
      </c>
      <c r="AJ165" s="198">
        <v>16</v>
      </c>
      <c r="AK165" s="198">
        <v>16</v>
      </c>
      <c r="AL165" s="198">
        <v>17</v>
      </c>
      <c r="AM165" s="198">
        <v>14</v>
      </c>
      <c r="AN165" s="198">
        <v>6</v>
      </c>
      <c r="AO165" s="198">
        <v>9</v>
      </c>
      <c r="AP165" s="198">
        <v>13</v>
      </c>
      <c r="AQ165" s="198">
        <v>12</v>
      </c>
      <c r="AR165" s="198">
        <v>14</v>
      </c>
      <c r="AS165" s="198">
        <v>13</v>
      </c>
      <c r="AT165" s="198">
        <v>17</v>
      </c>
      <c r="AU165" s="198">
        <v>14</v>
      </c>
      <c r="AV165" s="198">
        <v>26</v>
      </c>
      <c r="AW165" s="198">
        <v>9</v>
      </c>
      <c r="AX165" s="198">
        <v>10</v>
      </c>
      <c r="AY165" s="198">
        <v>13</v>
      </c>
      <c r="AZ165" s="198">
        <v>10</v>
      </c>
      <c r="BA165" s="198">
        <v>15</v>
      </c>
      <c r="BB165" s="198">
        <v>9</v>
      </c>
      <c r="BC165" s="198">
        <v>10</v>
      </c>
      <c r="BD165" s="198">
        <v>16</v>
      </c>
      <c r="BE165" s="198">
        <v>13</v>
      </c>
      <c r="BF165" s="198">
        <v>12</v>
      </c>
      <c r="BG165" s="198">
        <v>15</v>
      </c>
      <c r="BH165" s="198">
        <v>14</v>
      </c>
      <c r="BI165" s="198">
        <v>11</v>
      </c>
      <c r="BJ165" s="198">
        <v>7</v>
      </c>
      <c r="BK165" s="198">
        <v>1</v>
      </c>
      <c r="BL165" s="198">
        <v>1</v>
      </c>
      <c r="BM165" s="198">
        <v>1</v>
      </c>
      <c r="BN165" s="198">
        <v>1</v>
      </c>
      <c r="BO165" s="198">
        <v>2</v>
      </c>
      <c r="BP165" s="198">
        <v>3</v>
      </c>
      <c r="BQ165" s="198">
        <f ca="1">SUMIFS(Patient, Dates, BQ$6, Hospitals, $B160)</f>
        <v>4</v>
      </c>
    </row>
    <row r="166" spans="1:69" ht="15" hidden="1" customHeight="1" outlineLevel="2" x14ac:dyDescent="0.25">
      <c r="A166" s="179" t="s">
        <v>274</v>
      </c>
      <c r="B166" s="195"/>
      <c r="C166" s="187" t="s">
        <v>8</v>
      </c>
      <c r="D166" s="197">
        <v>1</v>
      </c>
      <c r="E166" s="198">
        <v>2</v>
      </c>
      <c r="F166" s="198">
        <v>4</v>
      </c>
      <c r="G166" s="198">
        <v>3</v>
      </c>
      <c r="H166" s="199">
        <v>5</v>
      </c>
      <c r="I166" s="198">
        <v>0</v>
      </c>
      <c r="J166" s="198">
        <v>2</v>
      </c>
      <c r="K166" s="198">
        <v>0</v>
      </c>
      <c r="L166" s="198">
        <v>1</v>
      </c>
      <c r="M166" s="198">
        <v>0</v>
      </c>
      <c r="N166" s="198">
        <v>3</v>
      </c>
      <c r="O166" s="198">
        <v>0</v>
      </c>
      <c r="P166" s="198">
        <v>0</v>
      </c>
      <c r="Q166" s="198">
        <v>0</v>
      </c>
      <c r="R166" s="198">
        <v>0</v>
      </c>
      <c r="S166" s="198">
        <v>2</v>
      </c>
      <c r="T166" s="199">
        <v>2</v>
      </c>
      <c r="U166" s="242">
        <v>3</v>
      </c>
      <c r="V166" s="209">
        <v>1</v>
      </c>
      <c r="W166" s="198">
        <v>0</v>
      </c>
      <c r="X166" s="198">
        <v>0</v>
      </c>
      <c r="Y166" s="198">
        <v>0</v>
      </c>
      <c r="Z166" s="198">
        <v>0</v>
      </c>
      <c r="AA166" s="198">
        <v>1</v>
      </c>
      <c r="AB166" s="198">
        <v>4</v>
      </c>
      <c r="AC166" s="198">
        <v>0</v>
      </c>
      <c r="AD166" s="198">
        <v>0</v>
      </c>
      <c r="AE166" s="198">
        <v>1</v>
      </c>
      <c r="AF166" s="198">
        <v>3</v>
      </c>
      <c r="AG166" s="198">
        <v>1</v>
      </c>
      <c r="AH166" s="198">
        <v>1</v>
      </c>
      <c r="AI166" s="198">
        <v>0</v>
      </c>
      <c r="AJ166" s="198">
        <v>0</v>
      </c>
      <c r="AK166" s="198">
        <v>0</v>
      </c>
      <c r="AL166" s="198">
        <v>3</v>
      </c>
      <c r="AM166" s="198">
        <v>0</v>
      </c>
      <c r="AN166" s="198">
        <v>2</v>
      </c>
      <c r="AO166" s="198">
        <v>1</v>
      </c>
      <c r="AP166" s="198">
        <v>0</v>
      </c>
      <c r="AQ166" s="198">
        <v>0</v>
      </c>
      <c r="AR166" s="198">
        <v>0</v>
      </c>
      <c r="AS166" s="198">
        <v>0</v>
      </c>
      <c r="AT166" s="198">
        <v>2</v>
      </c>
      <c r="AU166" s="198">
        <v>0</v>
      </c>
      <c r="AV166" s="198">
        <v>5</v>
      </c>
      <c r="AW166" s="198">
        <v>0</v>
      </c>
      <c r="AX166" s="198">
        <v>1</v>
      </c>
      <c r="AY166" s="198">
        <v>0</v>
      </c>
      <c r="AZ166" s="198">
        <v>1</v>
      </c>
      <c r="BA166" s="198">
        <v>1</v>
      </c>
      <c r="BB166" s="198">
        <v>0</v>
      </c>
      <c r="BC166" s="198">
        <v>0</v>
      </c>
      <c r="BD166" s="198">
        <v>1</v>
      </c>
      <c r="BE166" s="198">
        <v>0</v>
      </c>
      <c r="BF166" s="198">
        <v>0</v>
      </c>
      <c r="BG166" s="198">
        <v>2</v>
      </c>
      <c r="BH166" s="198">
        <v>2</v>
      </c>
      <c r="BI166" s="198">
        <v>1</v>
      </c>
      <c r="BJ166" s="198">
        <v>0</v>
      </c>
      <c r="BK166" s="198">
        <v>0</v>
      </c>
      <c r="BL166" s="198">
        <v>0</v>
      </c>
      <c r="BM166" s="198">
        <v>0</v>
      </c>
      <c r="BN166" s="198">
        <v>0</v>
      </c>
      <c r="BO166" s="198">
        <v>0</v>
      </c>
      <c r="BP166" s="198">
        <v>0</v>
      </c>
      <c r="BQ166" s="198">
        <f ca="1">SUMIFS(Other, Dates, BQ$6, Hospitals, $B160)</f>
        <v>1</v>
      </c>
    </row>
    <row r="167" spans="1:69" ht="15" hidden="1" customHeight="1" outlineLevel="1" collapsed="1" x14ac:dyDescent="0.2">
      <c r="B167" s="195" t="s">
        <v>40</v>
      </c>
      <c r="C167" s="196" t="s">
        <v>41</v>
      </c>
      <c r="D167" s="193"/>
      <c r="E167" s="194"/>
      <c r="F167" s="194"/>
      <c r="G167" s="194"/>
      <c r="H167" s="194"/>
      <c r="I167" s="194"/>
      <c r="J167" s="194"/>
      <c r="K167" s="194"/>
      <c r="L167" s="194"/>
      <c r="M167" s="194"/>
      <c r="N167" s="194"/>
      <c r="O167" s="194"/>
      <c r="P167" s="194"/>
      <c r="Q167" s="194"/>
      <c r="R167" s="194"/>
      <c r="S167" s="194"/>
      <c r="T167" s="194"/>
      <c r="U167" s="194"/>
      <c r="V167" s="194"/>
      <c r="W167" s="194"/>
      <c r="X167" s="194"/>
      <c r="Y167" s="194"/>
      <c r="Z167" s="194"/>
      <c r="AA167" s="194"/>
      <c r="AB167" s="194"/>
      <c r="AC167" s="194"/>
      <c r="AD167" s="194"/>
      <c r="AE167" s="194"/>
      <c r="AF167" s="194"/>
      <c r="AG167" s="194"/>
      <c r="AH167" s="194"/>
      <c r="AI167" s="194"/>
      <c r="AJ167" s="194"/>
      <c r="AK167" s="194"/>
      <c r="AL167" s="194"/>
      <c r="AM167" s="194"/>
      <c r="AN167" s="194"/>
      <c r="AO167" s="194"/>
      <c r="AP167" s="194"/>
      <c r="AQ167" s="194"/>
      <c r="AR167" s="194"/>
      <c r="AS167" s="194"/>
      <c r="AT167" s="194"/>
      <c r="AU167" s="194"/>
      <c r="AV167" s="194"/>
      <c r="AW167" s="194"/>
      <c r="AX167" s="194"/>
      <c r="AY167" s="194"/>
      <c r="AZ167" s="194"/>
      <c r="BA167" s="194"/>
      <c r="BB167" s="194"/>
      <c r="BC167" s="194"/>
      <c r="BD167" s="194"/>
      <c r="BE167" s="194"/>
      <c r="BF167" s="194"/>
      <c r="BG167" s="194"/>
      <c r="BH167" s="194"/>
      <c r="BI167" s="194"/>
      <c r="BJ167" s="194"/>
      <c r="BK167" s="194"/>
      <c r="BL167" s="194"/>
      <c r="BM167" s="194"/>
      <c r="BN167" s="194"/>
      <c r="BO167" s="194"/>
      <c r="BP167" s="194"/>
      <c r="BQ167" s="194"/>
    </row>
    <row r="168" spans="1:69" ht="15" hidden="1" customHeight="1" outlineLevel="2" x14ac:dyDescent="0.25">
      <c r="A168" s="179" t="s">
        <v>275</v>
      </c>
      <c r="B168" s="195"/>
      <c r="C168" s="181" t="s">
        <v>3</v>
      </c>
      <c r="D168" s="197">
        <v>509</v>
      </c>
      <c r="E168" s="198">
        <v>461</v>
      </c>
      <c r="F168" s="198">
        <v>339</v>
      </c>
      <c r="G168" s="198">
        <v>450</v>
      </c>
      <c r="H168" s="199">
        <v>483</v>
      </c>
      <c r="I168" s="198">
        <v>431</v>
      </c>
      <c r="J168" s="198">
        <v>490</v>
      </c>
      <c r="K168" s="198">
        <v>456</v>
      </c>
      <c r="L168" s="198">
        <v>445</v>
      </c>
      <c r="M168" s="198">
        <v>480</v>
      </c>
      <c r="N168" s="198">
        <v>501</v>
      </c>
      <c r="O168" s="198">
        <v>444</v>
      </c>
      <c r="P168" s="198">
        <v>558</v>
      </c>
      <c r="Q168" s="198">
        <v>471</v>
      </c>
      <c r="R168" s="198">
        <v>384</v>
      </c>
      <c r="S168" s="198">
        <v>464</v>
      </c>
      <c r="T168" s="199">
        <v>481</v>
      </c>
      <c r="U168" s="242">
        <v>422</v>
      </c>
      <c r="V168" s="209">
        <v>469</v>
      </c>
      <c r="W168" s="198">
        <v>406</v>
      </c>
      <c r="X168" s="198">
        <v>324</v>
      </c>
      <c r="Y168" s="198">
        <v>363</v>
      </c>
      <c r="Z168" s="198">
        <v>418</v>
      </c>
      <c r="AA168" s="198">
        <v>370</v>
      </c>
      <c r="AB168" s="198">
        <v>427</v>
      </c>
      <c r="AC168" s="198">
        <v>346</v>
      </c>
      <c r="AD168" s="198">
        <v>277</v>
      </c>
      <c r="AE168" s="198">
        <v>404</v>
      </c>
      <c r="AF168" s="198">
        <v>272</v>
      </c>
      <c r="AG168" s="198">
        <v>313</v>
      </c>
      <c r="AH168" s="198">
        <v>350</v>
      </c>
      <c r="AI168" s="198">
        <v>254</v>
      </c>
      <c r="AJ168" s="198">
        <v>334</v>
      </c>
      <c r="AK168" s="198">
        <v>326</v>
      </c>
      <c r="AL168" s="198">
        <v>291</v>
      </c>
      <c r="AM168" s="198">
        <v>312</v>
      </c>
      <c r="AN168" s="198">
        <v>364</v>
      </c>
      <c r="AO168" s="198">
        <v>335</v>
      </c>
      <c r="AP168" s="198">
        <v>363</v>
      </c>
      <c r="AQ168" s="198">
        <v>407</v>
      </c>
      <c r="AR168" s="198">
        <v>358</v>
      </c>
      <c r="AS168" s="198">
        <v>382</v>
      </c>
      <c r="AT168" s="198">
        <v>426</v>
      </c>
      <c r="AU168" s="198">
        <v>350</v>
      </c>
      <c r="AV168" s="198">
        <v>472</v>
      </c>
      <c r="AW168" s="198">
        <v>352</v>
      </c>
      <c r="AX168" s="198">
        <v>403</v>
      </c>
      <c r="AY168" s="198">
        <v>347</v>
      </c>
      <c r="AZ168" s="198">
        <v>424</v>
      </c>
      <c r="BA168" s="198">
        <v>375</v>
      </c>
      <c r="BB168" s="198">
        <v>440</v>
      </c>
      <c r="BC168" s="198">
        <v>388</v>
      </c>
      <c r="BD168" s="198">
        <v>356</v>
      </c>
      <c r="BE168" s="198">
        <v>437</v>
      </c>
      <c r="BF168" s="198">
        <v>387</v>
      </c>
      <c r="BG168" s="198">
        <v>295</v>
      </c>
      <c r="BH168" s="198">
        <v>428</v>
      </c>
      <c r="BI168" s="198">
        <v>372</v>
      </c>
      <c r="BJ168" s="198">
        <v>213</v>
      </c>
      <c r="BK168" s="198">
        <v>38</v>
      </c>
      <c r="BL168" s="198">
        <v>91</v>
      </c>
      <c r="BM168" s="198">
        <v>98</v>
      </c>
      <c r="BN168" s="198">
        <v>58</v>
      </c>
      <c r="BO168" s="198">
        <v>58</v>
      </c>
      <c r="BP168" s="198">
        <v>187</v>
      </c>
      <c r="BQ168" s="198">
        <f ca="1">SUMIFS(Operations, Dates, BQ$6, Hospitals, $B167)</f>
        <v>181</v>
      </c>
    </row>
    <row r="169" spans="1:69" ht="15" hidden="1" customHeight="1" outlineLevel="2" x14ac:dyDescent="0.25">
      <c r="A169" s="179" t="s">
        <v>276</v>
      </c>
      <c r="B169" s="195"/>
      <c r="C169" s="185" t="s">
        <v>4</v>
      </c>
      <c r="D169" s="197">
        <v>31</v>
      </c>
      <c r="E169" s="198">
        <v>35</v>
      </c>
      <c r="F169" s="198">
        <v>21</v>
      </c>
      <c r="G169" s="198">
        <v>21</v>
      </c>
      <c r="H169" s="199">
        <v>25</v>
      </c>
      <c r="I169" s="198">
        <v>24</v>
      </c>
      <c r="J169" s="198">
        <v>26</v>
      </c>
      <c r="K169" s="198">
        <v>30</v>
      </c>
      <c r="L169" s="198">
        <v>21</v>
      </c>
      <c r="M169" s="198">
        <v>22</v>
      </c>
      <c r="N169" s="198">
        <v>25</v>
      </c>
      <c r="O169" s="198">
        <v>24</v>
      </c>
      <c r="P169" s="198">
        <v>38</v>
      </c>
      <c r="Q169" s="198">
        <v>25</v>
      </c>
      <c r="R169" s="198">
        <v>22</v>
      </c>
      <c r="S169" s="198">
        <v>25</v>
      </c>
      <c r="T169" s="199">
        <v>28</v>
      </c>
      <c r="U169" s="242">
        <v>23</v>
      </c>
      <c r="V169" s="209">
        <v>20</v>
      </c>
      <c r="W169" s="198">
        <v>29</v>
      </c>
      <c r="X169" s="198">
        <v>8</v>
      </c>
      <c r="Y169" s="198">
        <v>21</v>
      </c>
      <c r="Z169" s="198">
        <v>28</v>
      </c>
      <c r="AA169" s="198">
        <v>25</v>
      </c>
      <c r="AB169" s="198">
        <v>40</v>
      </c>
      <c r="AC169" s="198">
        <v>31</v>
      </c>
      <c r="AD169" s="198">
        <v>18</v>
      </c>
      <c r="AE169" s="198">
        <v>23</v>
      </c>
      <c r="AF169" s="198">
        <v>29</v>
      </c>
      <c r="AG169" s="198">
        <v>22</v>
      </c>
      <c r="AH169" s="198">
        <v>15</v>
      </c>
      <c r="AI169" s="198">
        <v>19</v>
      </c>
      <c r="AJ169" s="198">
        <v>40</v>
      </c>
      <c r="AK169" s="198">
        <v>23</v>
      </c>
      <c r="AL169" s="198">
        <v>22</v>
      </c>
      <c r="AM169" s="198">
        <v>17</v>
      </c>
      <c r="AN169" s="198">
        <v>21</v>
      </c>
      <c r="AO169" s="198">
        <v>13</v>
      </c>
      <c r="AP169" s="198">
        <v>21</v>
      </c>
      <c r="AQ169" s="198">
        <v>26</v>
      </c>
      <c r="AR169" s="198">
        <v>19</v>
      </c>
      <c r="AS169" s="198">
        <v>20</v>
      </c>
      <c r="AT169" s="198">
        <v>23</v>
      </c>
      <c r="AU169" s="198">
        <v>43</v>
      </c>
      <c r="AV169" s="198">
        <v>42</v>
      </c>
      <c r="AW169" s="198">
        <v>33</v>
      </c>
      <c r="AX169" s="198">
        <v>40</v>
      </c>
      <c r="AY169" s="198">
        <v>27</v>
      </c>
      <c r="AZ169" s="198">
        <v>40</v>
      </c>
      <c r="BA169" s="198">
        <v>28</v>
      </c>
      <c r="BB169" s="198">
        <v>28</v>
      </c>
      <c r="BC169" s="198">
        <v>38</v>
      </c>
      <c r="BD169" s="198">
        <v>30</v>
      </c>
      <c r="BE169" s="198">
        <v>36</v>
      </c>
      <c r="BF169" s="198">
        <v>16</v>
      </c>
      <c r="BG169" s="198">
        <v>20</v>
      </c>
      <c r="BH169" s="198">
        <v>15</v>
      </c>
      <c r="BI169" s="198">
        <v>12</v>
      </c>
      <c r="BJ169" s="198">
        <v>35</v>
      </c>
      <c r="BK169" s="198">
        <v>2</v>
      </c>
      <c r="BL169" s="198">
        <v>6</v>
      </c>
      <c r="BM169" s="198">
        <v>9</v>
      </c>
      <c r="BN169" s="198">
        <v>3</v>
      </c>
      <c r="BO169" s="198">
        <v>3</v>
      </c>
      <c r="BP169" s="198">
        <v>3</v>
      </c>
      <c r="BQ169" s="198">
        <f ca="1">SUMIFS(Cancelled, Dates, BQ$6, Hospitals, $B167)</f>
        <v>6</v>
      </c>
    </row>
    <row r="170" spans="1:69" ht="15" hidden="1" customHeight="1" outlineLevel="2" x14ac:dyDescent="0.25">
      <c r="A170" s="179" t="s">
        <v>277</v>
      </c>
      <c r="B170" s="195"/>
      <c r="C170" s="187" t="s">
        <v>5</v>
      </c>
      <c r="D170" s="197">
        <v>10</v>
      </c>
      <c r="E170" s="198">
        <v>16</v>
      </c>
      <c r="F170" s="198">
        <v>9</v>
      </c>
      <c r="G170" s="198">
        <v>11</v>
      </c>
      <c r="H170" s="199">
        <v>12</v>
      </c>
      <c r="I170" s="198">
        <v>12</v>
      </c>
      <c r="J170" s="198">
        <v>5</v>
      </c>
      <c r="K170" s="198">
        <v>13</v>
      </c>
      <c r="L170" s="198">
        <v>7</v>
      </c>
      <c r="M170" s="198">
        <v>13</v>
      </c>
      <c r="N170" s="198">
        <v>13</v>
      </c>
      <c r="O170" s="198">
        <v>13</v>
      </c>
      <c r="P170" s="198">
        <v>15</v>
      </c>
      <c r="Q170" s="198">
        <v>6</v>
      </c>
      <c r="R170" s="198">
        <v>7</v>
      </c>
      <c r="S170" s="198">
        <v>11</v>
      </c>
      <c r="T170" s="199">
        <v>9</v>
      </c>
      <c r="U170" s="242">
        <v>7</v>
      </c>
      <c r="V170" s="209">
        <v>6</v>
      </c>
      <c r="W170" s="198">
        <v>9</v>
      </c>
      <c r="X170" s="198">
        <v>1</v>
      </c>
      <c r="Y170" s="198">
        <v>7</v>
      </c>
      <c r="Z170" s="198">
        <v>11</v>
      </c>
      <c r="AA170" s="198">
        <v>12</v>
      </c>
      <c r="AB170" s="198">
        <v>19</v>
      </c>
      <c r="AC170" s="198">
        <v>10</v>
      </c>
      <c r="AD170" s="198">
        <v>10</v>
      </c>
      <c r="AE170" s="198">
        <v>8</v>
      </c>
      <c r="AF170" s="198">
        <v>11</v>
      </c>
      <c r="AG170" s="198">
        <v>9</v>
      </c>
      <c r="AH170" s="198">
        <v>7</v>
      </c>
      <c r="AI170" s="198">
        <v>1</v>
      </c>
      <c r="AJ170" s="198">
        <v>3</v>
      </c>
      <c r="AK170" s="198">
        <v>7</v>
      </c>
      <c r="AL170" s="198">
        <v>5</v>
      </c>
      <c r="AM170" s="198">
        <v>4</v>
      </c>
      <c r="AN170" s="198">
        <v>6</v>
      </c>
      <c r="AO170" s="198">
        <v>3</v>
      </c>
      <c r="AP170" s="198">
        <v>5</v>
      </c>
      <c r="AQ170" s="198">
        <v>9</v>
      </c>
      <c r="AR170" s="198">
        <v>7</v>
      </c>
      <c r="AS170" s="198">
        <v>6</v>
      </c>
      <c r="AT170" s="198">
        <v>6</v>
      </c>
      <c r="AU170" s="198">
        <v>12</v>
      </c>
      <c r="AV170" s="198">
        <v>10</v>
      </c>
      <c r="AW170" s="198">
        <v>5</v>
      </c>
      <c r="AX170" s="198">
        <v>9</v>
      </c>
      <c r="AY170" s="198">
        <v>10</v>
      </c>
      <c r="AZ170" s="198">
        <v>9</v>
      </c>
      <c r="BA170" s="198">
        <v>6</v>
      </c>
      <c r="BB170" s="198">
        <v>8</v>
      </c>
      <c r="BC170" s="198">
        <v>10</v>
      </c>
      <c r="BD170" s="198">
        <v>9</v>
      </c>
      <c r="BE170" s="198">
        <v>7</v>
      </c>
      <c r="BF170" s="198">
        <v>9</v>
      </c>
      <c r="BG170" s="198">
        <v>3</v>
      </c>
      <c r="BH170" s="198">
        <v>5</v>
      </c>
      <c r="BI170" s="198">
        <v>3</v>
      </c>
      <c r="BJ170" s="198">
        <v>9</v>
      </c>
      <c r="BK170" s="198">
        <v>2</v>
      </c>
      <c r="BL170" s="198">
        <v>5</v>
      </c>
      <c r="BM170" s="198">
        <v>4</v>
      </c>
      <c r="BN170" s="198">
        <v>2</v>
      </c>
      <c r="BO170" s="198">
        <v>1</v>
      </c>
      <c r="BP170" s="198">
        <v>0</v>
      </c>
      <c r="BQ170" s="198">
        <f ca="1">SUMIFS(Clinical, Dates, BQ$6, Hospitals, $B167)</f>
        <v>5</v>
      </c>
    </row>
    <row r="171" spans="1:69" ht="15" hidden="1" customHeight="1" outlineLevel="2" x14ac:dyDescent="0.25">
      <c r="A171" s="179" t="s">
        <v>278</v>
      </c>
      <c r="B171" s="195"/>
      <c r="C171" s="187" t="s">
        <v>6</v>
      </c>
      <c r="D171" s="197">
        <v>10</v>
      </c>
      <c r="E171" s="198">
        <v>6</v>
      </c>
      <c r="F171" s="198">
        <v>2</v>
      </c>
      <c r="G171" s="198">
        <v>5</v>
      </c>
      <c r="H171" s="199">
        <v>3</v>
      </c>
      <c r="I171" s="198">
        <v>4</v>
      </c>
      <c r="J171" s="198">
        <v>9</v>
      </c>
      <c r="K171" s="198">
        <v>7</v>
      </c>
      <c r="L171" s="198">
        <v>9</v>
      </c>
      <c r="M171" s="198">
        <v>4</v>
      </c>
      <c r="N171" s="198">
        <v>2</v>
      </c>
      <c r="O171" s="198">
        <v>0</v>
      </c>
      <c r="P171" s="198">
        <v>6</v>
      </c>
      <c r="Q171" s="198">
        <v>5</v>
      </c>
      <c r="R171" s="198">
        <v>6</v>
      </c>
      <c r="S171" s="198">
        <v>7</v>
      </c>
      <c r="T171" s="199">
        <v>7</v>
      </c>
      <c r="U171" s="242">
        <v>10</v>
      </c>
      <c r="V171" s="209">
        <v>6</v>
      </c>
      <c r="W171" s="198">
        <v>5</v>
      </c>
      <c r="X171" s="198">
        <v>2</v>
      </c>
      <c r="Y171" s="198">
        <v>5</v>
      </c>
      <c r="Z171" s="198">
        <v>6</v>
      </c>
      <c r="AA171" s="198">
        <v>5</v>
      </c>
      <c r="AB171" s="198">
        <v>4</v>
      </c>
      <c r="AC171" s="198">
        <v>8</v>
      </c>
      <c r="AD171" s="198">
        <v>1</v>
      </c>
      <c r="AE171" s="198">
        <v>5</v>
      </c>
      <c r="AF171" s="198">
        <v>8</v>
      </c>
      <c r="AG171" s="198">
        <v>4</v>
      </c>
      <c r="AH171" s="198">
        <v>5</v>
      </c>
      <c r="AI171" s="198">
        <v>10</v>
      </c>
      <c r="AJ171" s="198">
        <v>27</v>
      </c>
      <c r="AK171" s="198">
        <v>7</v>
      </c>
      <c r="AL171" s="198">
        <v>5</v>
      </c>
      <c r="AM171" s="198">
        <v>4</v>
      </c>
      <c r="AN171" s="198">
        <v>6</v>
      </c>
      <c r="AO171" s="198">
        <v>0</v>
      </c>
      <c r="AP171" s="198">
        <v>1</v>
      </c>
      <c r="AQ171" s="198">
        <v>5</v>
      </c>
      <c r="AR171" s="198">
        <v>1</v>
      </c>
      <c r="AS171" s="198">
        <v>5</v>
      </c>
      <c r="AT171" s="198">
        <v>6</v>
      </c>
      <c r="AU171" s="198">
        <v>18</v>
      </c>
      <c r="AV171" s="198">
        <v>9</v>
      </c>
      <c r="AW171" s="198">
        <v>15</v>
      </c>
      <c r="AX171" s="198">
        <v>20</v>
      </c>
      <c r="AY171" s="198">
        <v>11</v>
      </c>
      <c r="AZ171" s="198">
        <v>14</v>
      </c>
      <c r="BA171" s="198">
        <v>8</v>
      </c>
      <c r="BB171" s="198">
        <v>5</v>
      </c>
      <c r="BC171" s="198">
        <v>16</v>
      </c>
      <c r="BD171" s="198">
        <v>8</v>
      </c>
      <c r="BE171" s="198">
        <v>9</v>
      </c>
      <c r="BF171" s="198">
        <v>2</v>
      </c>
      <c r="BG171" s="198">
        <v>7</v>
      </c>
      <c r="BH171" s="198">
        <v>5</v>
      </c>
      <c r="BI171" s="198">
        <v>4</v>
      </c>
      <c r="BJ171" s="198">
        <v>20</v>
      </c>
      <c r="BK171" s="198">
        <v>0</v>
      </c>
      <c r="BL171" s="198">
        <v>0</v>
      </c>
      <c r="BM171" s="198">
        <v>0</v>
      </c>
      <c r="BN171" s="198">
        <v>0</v>
      </c>
      <c r="BO171" s="198">
        <v>1</v>
      </c>
      <c r="BP171" s="198">
        <v>0</v>
      </c>
      <c r="BQ171" s="198">
        <f ca="1">SUMIFS(NonClinical, Dates, BQ$6, Hospitals, $B167)</f>
        <v>0</v>
      </c>
    </row>
    <row r="172" spans="1:69" ht="15" hidden="1" customHeight="1" outlineLevel="2" x14ac:dyDescent="0.25">
      <c r="A172" s="179" t="s">
        <v>279</v>
      </c>
      <c r="B172" s="195"/>
      <c r="C172" s="187" t="s">
        <v>7</v>
      </c>
      <c r="D172" s="197">
        <v>8</v>
      </c>
      <c r="E172" s="198">
        <v>12</v>
      </c>
      <c r="F172" s="198">
        <v>10</v>
      </c>
      <c r="G172" s="198">
        <v>5</v>
      </c>
      <c r="H172" s="199">
        <v>9</v>
      </c>
      <c r="I172" s="198">
        <v>7</v>
      </c>
      <c r="J172" s="198">
        <v>12</v>
      </c>
      <c r="K172" s="198">
        <v>9</v>
      </c>
      <c r="L172" s="198">
        <v>5</v>
      </c>
      <c r="M172" s="198">
        <v>5</v>
      </c>
      <c r="N172" s="198">
        <v>7</v>
      </c>
      <c r="O172" s="198">
        <v>11</v>
      </c>
      <c r="P172" s="198">
        <v>15</v>
      </c>
      <c r="Q172" s="198">
        <v>11</v>
      </c>
      <c r="R172" s="198">
        <v>9</v>
      </c>
      <c r="S172" s="198">
        <v>7</v>
      </c>
      <c r="T172" s="199">
        <v>11</v>
      </c>
      <c r="U172" s="242">
        <v>6</v>
      </c>
      <c r="V172" s="209">
        <v>7</v>
      </c>
      <c r="W172" s="198">
        <v>14</v>
      </c>
      <c r="X172" s="198">
        <v>5</v>
      </c>
      <c r="Y172" s="198">
        <v>8</v>
      </c>
      <c r="Z172" s="198">
        <v>10</v>
      </c>
      <c r="AA172" s="198">
        <v>8</v>
      </c>
      <c r="AB172" s="198">
        <v>17</v>
      </c>
      <c r="AC172" s="198">
        <v>12</v>
      </c>
      <c r="AD172" s="198">
        <v>7</v>
      </c>
      <c r="AE172" s="198">
        <v>10</v>
      </c>
      <c r="AF172" s="198">
        <v>8</v>
      </c>
      <c r="AG172" s="198">
        <v>8</v>
      </c>
      <c r="AH172" s="198">
        <v>3</v>
      </c>
      <c r="AI172" s="198">
        <v>8</v>
      </c>
      <c r="AJ172" s="198">
        <v>9</v>
      </c>
      <c r="AK172" s="198">
        <v>7</v>
      </c>
      <c r="AL172" s="198">
        <v>12</v>
      </c>
      <c r="AM172" s="198">
        <v>9</v>
      </c>
      <c r="AN172" s="198">
        <v>9</v>
      </c>
      <c r="AO172" s="198">
        <v>10</v>
      </c>
      <c r="AP172" s="198">
        <v>14</v>
      </c>
      <c r="AQ172" s="198">
        <v>12</v>
      </c>
      <c r="AR172" s="198">
        <v>10</v>
      </c>
      <c r="AS172" s="198">
        <v>9</v>
      </c>
      <c r="AT172" s="198">
        <v>10</v>
      </c>
      <c r="AU172" s="198">
        <v>13</v>
      </c>
      <c r="AV172" s="198">
        <v>18</v>
      </c>
      <c r="AW172" s="198">
        <v>7</v>
      </c>
      <c r="AX172" s="198">
        <v>9</v>
      </c>
      <c r="AY172" s="198">
        <v>5</v>
      </c>
      <c r="AZ172" s="198">
        <v>16</v>
      </c>
      <c r="BA172" s="198">
        <v>12</v>
      </c>
      <c r="BB172" s="198">
        <v>15</v>
      </c>
      <c r="BC172" s="198">
        <v>10</v>
      </c>
      <c r="BD172" s="198">
        <v>10</v>
      </c>
      <c r="BE172" s="198">
        <v>18</v>
      </c>
      <c r="BF172" s="198">
        <v>5</v>
      </c>
      <c r="BG172" s="198">
        <v>8</v>
      </c>
      <c r="BH172" s="198">
        <v>2</v>
      </c>
      <c r="BI172" s="198">
        <v>4</v>
      </c>
      <c r="BJ172" s="198">
        <v>6</v>
      </c>
      <c r="BK172" s="198">
        <v>0</v>
      </c>
      <c r="BL172" s="198">
        <v>1</v>
      </c>
      <c r="BM172" s="198">
        <v>5</v>
      </c>
      <c r="BN172" s="198">
        <v>0</v>
      </c>
      <c r="BO172" s="198">
        <v>0</v>
      </c>
      <c r="BP172" s="198">
        <v>1</v>
      </c>
      <c r="BQ172" s="198">
        <f ca="1">SUMIFS(Patient, Dates, BQ$6, Hospitals, $B167)</f>
        <v>1</v>
      </c>
    </row>
    <row r="173" spans="1:69" ht="15" hidden="1" customHeight="1" outlineLevel="2" x14ac:dyDescent="0.25">
      <c r="A173" s="179" t="s">
        <v>280</v>
      </c>
      <c r="B173" s="195"/>
      <c r="C173" s="187" t="s">
        <v>8</v>
      </c>
      <c r="D173" s="197">
        <v>3</v>
      </c>
      <c r="E173" s="198">
        <v>1</v>
      </c>
      <c r="F173" s="198">
        <v>0</v>
      </c>
      <c r="G173" s="198">
        <v>0</v>
      </c>
      <c r="H173" s="199">
        <v>1</v>
      </c>
      <c r="I173" s="198">
        <v>1</v>
      </c>
      <c r="J173" s="198">
        <v>0</v>
      </c>
      <c r="K173" s="198">
        <v>1</v>
      </c>
      <c r="L173" s="198">
        <v>0</v>
      </c>
      <c r="M173" s="198">
        <v>0</v>
      </c>
      <c r="N173" s="198">
        <v>3</v>
      </c>
      <c r="O173" s="198">
        <v>0</v>
      </c>
      <c r="P173" s="198">
        <v>2</v>
      </c>
      <c r="Q173" s="198">
        <v>3</v>
      </c>
      <c r="R173" s="198">
        <v>0</v>
      </c>
      <c r="S173" s="198">
        <v>0</v>
      </c>
      <c r="T173" s="199">
        <v>1</v>
      </c>
      <c r="U173" s="242">
        <v>0</v>
      </c>
      <c r="V173" s="209">
        <v>1</v>
      </c>
      <c r="W173" s="198">
        <v>1</v>
      </c>
      <c r="X173" s="198">
        <v>0</v>
      </c>
      <c r="Y173" s="198">
        <v>1</v>
      </c>
      <c r="Z173" s="198">
        <v>1</v>
      </c>
      <c r="AA173" s="198">
        <v>0</v>
      </c>
      <c r="AB173" s="198">
        <v>0</v>
      </c>
      <c r="AC173" s="198">
        <v>1</v>
      </c>
      <c r="AD173" s="198">
        <v>0</v>
      </c>
      <c r="AE173" s="198">
        <v>0</v>
      </c>
      <c r="AF173" s="198">
        <v>2</v>
      </c>
      <c r="AG173" s="198">
        <v>1</v>
      </c>
      <c r="AH173" s="198">
        <v>0</v>
      </c>
      <c r="AI173" s="198">
        <v>0</v>
      </c>
      <c r="AJ173" s="198">
        <v>1</v>
      </c>
      <c r="AK173" s="198">
        <v>2</v>
      </c>
      <c r="AL173" s="198">
        <v>0</v>
      </c>
      <c r="AM173" s="198">
        <v>0</v>
      </c>
      <c r="AN173" s="198">
        <v>0</v>
      </c>
      <c r="AO173" s="198">
        <v>0</v>
      </c>
      <c r="AP173" s="198">
        <v>1</v>
      </c>
      <c r="AQ173" s="198">
        <v>0</v>
      </c>
      <c r="AR173" s="198">
        <v>1</v>
      </c>
      <c r="AS173" s="198">
        <v>0</v>
      </c>
      <c r="AT173" s="198">
        <v>1</v>
      </c>
      <c r="AU173" s="198">
        <v>0</v>
      </c>
      <c r="AV173" s="198">
        <v>5</v>
      </c>
      <c r="AW173" s="198">
        <v>6</v>
      </c>
      <c r="AX173" s="198">
        <v>2</v>
      </c>
      <c r="AY173" s="198">
        <v>1</v>
      </c>
      <c r="AZ173" s="198">
        <v>1</v>
      </c>
      <c r="BA173" s="198">
        <v>2</v>
      </c>
      <c r="BB173" s="198">
        <v>0</v>
      </c>
      <c r="BC173" s="198">
        <v>2</v>
      </c>
      <c r="BD173" s="198">
        <v>3</v>
      </c>
      <c r="BE173" s="198">
        <v>2</v>
      </c>
      <c r="BF173" s="198">
        <v>0</v>
      </c>
      <c r="BG173" s="198">
        <v>2</v>
      </c>
      <c r="BH173" s="198">
        <v>3</v>
      </c>
      <c r="BI173" s="198">
        <v>1</v>
      </c>
      <c r="BJ173" s="198">
        <v>0</v>
      </c>
      <c r="BK173" s="198">
        <v>0</v>
      </c>
      <c r="BL173" s="198">
        <v>0</v>
      </c>
      <c r="BM173" s="198">
        <v>0</v>
      </c>
      <c r="BN173" s="198">
        <v>1</v>
      </c>
      <c r="BO173" s="198">
        <v>1</v>
      </c>
      <c r="BP173" s="198">
        <v>2</v>
      </c>
      <c r="BQ173" s="198">
        <f ca="1">SUMIFS(Other, Dates, BQ$6, Hospitals, $B167)</f>
        <v>0</v>
      </c>
    </row>
    <row r="174" spans="1:69" ht="15" customHeight="1" x14ac:dyDescent="0.2">
      <c r="B174" s="195"/>
      <c r="C174" s="231"/>
      <c r="D174" s="189"/>
      <c r="E174" s="190"/>
      <c r="F174" s="190"/>
      <c r="G174" s="190"/>
      <c r="H174" s="190"/>
      <c r="I174" s="190"/>
      <c r="J174" s="190"/>
      <c r="K174" s="190"/>
      <c r="L174" s="190"/>
      <c r="M174" s="190"/>
      <c r="N174" s="190"/>
      <c r="O174" s="190"/>
      <c r="P174" s="190"/>
      <c r="Q174" s="190"/>
      <c r="R174" s="190"/>
      <c r="S174" s="190"/>
      <c r="T174" s="190"/>
      <c r="U174" s="190"/>
      <c r="V174" s="190"/>
      <c r="W174" s="190"/>
      <c r="X174" s="190"/>
      <c r="Y174" s="190"/>
      <c r="Z174" s="190"/>
      <c r="AA174" s="190"/>
      <c r="AB174" s="190"/>
      <c r="AC174" s="190"/>
      <c r="AD174" s="190"/>
      <c r="AE174" s="190"/>
      <c r="AF174" s="190"/>
      <c r="AG174" s="190"/>
      <c r="AH174" s="190"/>
      <c r="AI174" s="190"/>
      <c r="AJ174" s="190"/>
      <c r="AK174" s="190"/>
      <c r="AL174" s="190"/>
      <c r="AM174" s="190"/>
      <c r="AN174" s="190"/>
      <c r="AO174" s="190"/>
      <c r="AP174" s="190"/>
      <c r="AQ174" s="190"/>
      <c r="AR174" s="190"/>
      <c r="AS174" s="190"/>
      <c r="AT174" s="190"/>
      <c r="AU174" s="190"/>
      <c r="AV174" s="190"/>
      <c r="AW174" s="190"/>
      <c r="AX174" s="190"/>
      <c r="AY174" s="190"/>
      <c r="AZ174" s="190"/>
      <c r="BA174" s="190"/>
      <c r="BB174" s="190"/>
      <c r="BC174" s="190"/>
      <c r="BD174" s="190"/>
      <c r="BE174" s="190"/>
      <c r="BF174" s="190"/>
      <c r="BG174" s="190"/>
      <c r="BH174" s="190"/>
      <c r="BI174" s="190"/>
      <c r="BJ174" s="190"/>
      <c r="BK174" s="190"/>
      <c r="BL174" s="190"/>
      <c r="BM174" s="190"/>
      <c r="BN174" s="190"/>
      <c r="BO174" s="190"/>
      <c r="BP174" s="190"/>
      <c r="BQ174" s="190"/>
    </row>
    <row r="175" spans="1:69" ht="15" customHeight="1" x14ac:dyDescent="0.25">
      <c r="B175" s="195"/>
      <c r="C175" s="192" t="s">
        <v>42</v>
      </c>
      <c r="D175" s="193"/>
      <c r="E175" s="194"/>
      <c r="F175" s="194"/>
      <c r="G175" s="194"/>
      <c r="H175" s="194"/>
      <c r="I175" s="194"/>
      <c r="J175" s="194"/>
      <c r="K175" s="194"/>
      <c r="L175" s="194"/>
      <c r="M175" s="194"/>
      <c r="N175" s="194"/>
      <c r="O175" s="194"/>
      <c r="P175" s="194"/>
      <c r="Q175" s="194"/>
      <c r="R175" s="194"/>
      <c r="S175" s="194"/>
      <c r="T175" s="194"/>
      <c r="U175" s="194"/>
      <c r="V175" s="194"/>
      <c r="W175" s="194"/>
      <c r="X175" s="194"/>
      <c r="Y175" s="194"/>
      <c r="Z175" s="194"/>
      <c r="AA175" s="194"/>
      <c r="AB175" s="194"/>
      <c r="AC175" s="194"/>
      <c r="AD175" s="194"/>
      <c r="AE175" s="194"/>
      <c r="AF175" s="194"/>
      <c r="AG175" s="194"/>
      <c r="AH175" s="194"/>
      <c r="AI175" s="194"/>
      <c r="AJ175" s="194"/>
      <c r="AK175" s="194"/>
      <c r="AL175" s="194"/>
      <c r="AM175" s="194"/>
      <c r="AN175" s="194"/>
      <c r="AO175" s="194"/>
      <c r="AP175" s="194"/>
      <c r="AQ175" s="194"/>
      <c r="AR175" s="194"/>
      <c r="AS175" s="194"/>
      <c r="AT175" s="194"/>
      <c r="AU175" s="194"/>
      <c r="AV175" s="194"/>
      <c r="AW175" s="194"/>
      <c r="AX175" s="194"/>
      <c r="AY175" s="194"/>
      <c r="AZ175" s="194"/>
      <c r="BA175" s="194"/>
      <c r="BB175" s="194"/>
      <c r="BC175" s="194"/>
      <c r="BD175" s="194"/>
      <c r="BE175" s="194"/>
      <c r="BF175" s="194"/>
      <c r="BG175" s="194"/>
      <c r="BH175" s="194"/>
      <c r="BI175" s="194"/>
      <c r="BJ175" s="194"/>
      <c r="BK175" s="194"/>
      <c r="BL175" s="194"/>
      <c r="BM175" s="194"/>
      <c r="BN175" s="194"/>
      <c r="BO175" s="194"/>
      <c r="BP175" s="194"/>
      <c r="BQ175" s="194"/>
    </row>
    <row r="176" spans="1:69" ht="15" customHeight="1" x14ac:dyDescent="0.2">
      <c r="A176" s="179" t="s">
        <v>281</v>
      </c>
      <c r="B176" s="195"/>
      <c r="C176" s="181" t="s">
        <v>3</v>
      </c>
      <c r="D176" s="182">
        <v>6438</v>
      </c>
      <c r="E176" s="183">
        <v>6788</v>
      </c>
      <c r="F176" s="183">
        <v>5780</v>
      </c>
      <c r="G176" s="183">
        <v>6285</v>
      </c>
      <c r="H176" s="182">
        <v>7014</v>
      </c>
      <c r="I176" s="184">
        <v>7859</v>
      </c>
      <c r="J176" s="183">
        <v>7744</v>
      </c>
      <c r="K176" s="183">
        <v>7150</v>
      </c>
      <c r="L176" s="183">
        <v>6770</v>
      </c>
      <c r="M176" s="183">
        <v>7374</v>
      </c>
      <c r="N176" s="183">
        <v>7490</v>
      </c>
      <c r="O176" s="183">
        <v>7020</v>
      </c>
      <c r="P176" s="183">
        <v>7014</v>
      </c>
      <c r="Q176" s="183">
        <v>7416</v>
      </c>
      <c r="R176" s="183">
        <v>5845</v>
      </c>
      <c r="S176" s="183">
        <v>7247</v>
      </c>
      <c r="T176" s="183">
        <v>7030</v>
      </c>
      <c r="U176" s="183">
        <v>7030</v>
      </c>
      <c r="V176" s="183">
        <v>7572</v>
      </c>
      <c r="W176" s="183">
        <v>6242</v>
      </c>
      <c r="X176" s="183">
        <v>6487</v>
      </c>
      <c r="Y176" s="183">
        <v>6395</v>
      </c>
      <c r="Z176" s="183">
        <v>7317</v>
      </c>
      <c r="AA176" s="183">
        <v>5278</v>
      </c>
      <c r="AB176" s="183">
        <v>6942</v>
      </c>
      <c r="AC176" s="183">
        <v>6849</v>
      </c>
      <c r="AD176" s="183">
        <v>5591</v>
      </c>
      <c r="AE176" s="183">
        <v>7060</v>
      </c>
      <c r="AF176" s="183">
        <v>6520</v>
      </c>
      <c r="AG176" s="183">
        <v>6669</v>
      </c>
      <c r="AH176" s="183">
        <v>7242</v>
      </c>
      <c r="AI176" s="183">
        <v>5858</v>
      </c>
      <c r="AJ176" s="183">
        <v>6638</v>
      </c>
      <c r="AK176" s="183">
        <v>6506</v>
      </c>
      <c r="AL176" s="183">
        <v>6855</v>
      </c>
      <c r="AM176" s="183">
        <v>6182</v>
      </c>
      <c r="AN176" s="183">
        <v>7166</v>
      </c>
      <c r="AO176" s="183">
        <v>6636</v>
      </c>
      <c r="AP176" s="183">
        <v>5948</v>
      </c>
      <c r="AQ176" s="183">
        <v>7282</v>
      </c>
      <c r="AR176" s="183">
        <v>6192</v>
      </c>
      <c r="AS176" s="183">
        <v>7106</v>
      </c>
      <c r="AT176" s="183">
        <v>6472</v>
      </c>
      <c r="AU176" s="183">
        <v>5340</v>
      </c>
      <c r="AV176" s="183">
        <v>6649</v>
      </c>
      <c r="AW176" s="183">
        <v>6415</v>
      </c>
      <c r="AX176" s="183">
        <v>6774</v>
      </c>
      <c r="AY176" s="183">
        <v>5870</v>
      </c>
      <c r="AZ176" s="183">
        <v>6094</v>
      </c>
      <c r="BA176" s="183">
        <v>5870</v>
      </c>
      <c r="BB176" s="183">
        <v>5763</v>
      </c>
      <c r="BC176" s="183">
        <v>6325</v>
      </c>
      <c r="BD176" s="183">
        <v>6482</v>
      </c>
      <c r="BE176" s="183">
        <v>6707</v>
      </c>
      <c r="BF176" s="183">
        <v>6768</v>
      </c>
      <c r="BG176" s="183">
        <v>5797</v>
      </c>
      <c r="BH176" s="183">
        <v>6673</v>
      </c>
      <c r="BI176" s="183">
        <v>6699</v>
      </c>
      <c r="BJ176" s="183">
        <v>4759</v>
      </c>
      <c r="BK176" s="183">
        <v>393</v>
      </c>
      <c r="BL176" s="183">
        <v>502</v>
      </c>
      <c r="BM176" s="183">
        <v>1076</v>
      </c>
      <c r="BN176" s="183">
        <v>2008</v>
      </c>
      <c r="BO176" s="183">
        <v>3014</v>
      </c>
      <c r="BP176" s="183">
        <v>4054</v>
      </c>
      <c r="BQ176" s="183">
        <f t="shared" ref="BQ176:BQ181" ca="1" si="7">BQ184+BQ191+BQ198+BQ205+BQ212+BQ219+BQ226+BQ233+BQ240</f>
        <v>4343</v>
      </c>
    </row>
    <row r="177" spans="1:69" ht="15" customHeight="1" x14ac:dyDescent="0.2">
      <c r="A177" s="179" t="s">
        <v>282</v>
      </c>
      <c r="B177" s="195"/>
      <c r="C177" s="185" t="s">
        <v>4</v>
      </c>
      <c r="D177" s="182">
        <v>483</v>
      </c>
      <c r="E177" s="183">
        <v>483</v>
      </c>
      <c r="F177" s="183">
        <v>419</v>
      </c>
      <c r="G177" s="183">
        <v>484</v>
      </c>
      <c r="H177" s="182">
        <v>556</v>
      </c>
      <c r="I177" s="184">
        <v>738</v>
      </c>
      <c r="J177" s="183">
        <v>699</v>
      </c>
      <c r="K177" s="183">
        <v>661</v>
      </c>
      <c r="L177" s="183">
        <v>686</v>
      </c>
      <c r="M177" s="183">
        <v>694</v>
      </c>
      <c r="N177" s="183">
        <v>724</v>
      </c>
      <c r="O177" s="183">
        <v>607</v>
      </c>
      <c r="P177" s="183">
        <v>611</v>
      </c>
      <c r="Q177" s="183">
        <v>632</v>
      </c>
      <c r="R177" s="183">
        <v>483</v>
      </c>
      <c r="S177" s="183">
        <v>654</v>
      </c>
      <c r="T177" s="183">
        <v>633</v>
      </c>
      <c r="U177" s="183">
        <v>616</v>
      </c>
      <c r="V177" s="183">
        <v>656</v>
      </c>
      <c r="W177" s="183">
        <v>617</v>
      </c>
      <c r="X177" s="183">
        <v>580</v>
      </c>
      <c r="Y177" s="183">
        <v>546</v>
      </c>
      <c r="Z177" s="183">
        <v>594</v>
      </c>
      <c r="AA177" s="183">
        <v>499</v>
      </c>
      <c r="AB177" s="183">
        <v>590</v>
      </c>
      <c r="AC177" s="183">
        <v>585</v>
      </c>
      <c r="AD177" s="183">
        <v>441</v>
      </c>
      <c r="AE177" s="183">
        <v>548</v>
      </c>
      <c r="AF177" s="183">
        <v>548</v>
      </c>
      <c r="AG177" s="183">
        <v>517</v>
      </c>
      <c r="AH177" s="183">
        <v>598</v>
      </c>
      <c r="AI177" s="183">
        <v>606</v>
      </c>
      <c r="AJ177" s="183">
        <v>737</v>
      </c>
      <c r="AK177" s="183">
        <v>608</v>
      </c>
      <c r="AL177" s="183">
        <v>852</v>
      </c>
      <c r="AM177" s="183">
        <v>472</v>
      </c>
      <c r="AN177" s="183">
        <v>542</v>
      </c>
      <c r="AO177" s="183">
        <v>514</v>
      </c>
      <c r="AP177" s="183">
        <v>480</v>
      </c>
      <c r="AQ177" s="183">
        <v>565</v>
      </c>
      <c r="AR177" s="183">
        <v>487</v>
      </c>
      <c r="AS177" s="183">
        <v>577</v>
      </c>
      <c r="AT177" s="183">
        <v>939</v>
      </c>
      <c r="AU177" s="183">
        <v>422</v>
      </c>
      <c r="AV177" s="183">
        <v>568</v>
      </c>
      <c r="AW177" s="183">
        <v>492</v>
      </c>
      <c r="AX177" s="183">
        <v>513</v>
      </c>
      <c r="AY177" s="183">
        <v>448</v>
      </c>
      <c r="AZ177" s="183">
        <v>463</v>
      </c>
      <c r="BA177" s="183">
        <v>428</v>
      </c>
      <c r="BB177" s="183">
        <v>418</v>
      </c>
      <c r="BC177" s="183">
        <v>432</v>
      </c>
      <c r="BD177" s="183">
        <v>521</v>
      </c>
      <c r="BE177" s="183">
        <v>561</v>
      </c>
      <c r="BF177" s="183">
        <v>578</v>
      </c>
      <c r="BG177" s="183">
        <v>578</v>
      </c>
      <c r="BH177" s="183">
        <v>658</v>
      </c>
      <c r="BI177" s="183">
        <v>511</v>
      </c>
      <c r="BJ177" s="183">
        <v>585</v>
      </c>
      <c r="BK177" s="183">
        <v>44</v>
      </c>
      <c r="BL177" s="183">
        <v>27</v>
      </c>
      <c r="BM177" s="183">
        <v>58</v>
      </c>
      <c r="BN177" s="183">
        <v>97</v>
      </c>
      <c r="BO177" s="183">
        <v>221</v>
      </c>
      <c r="BP177" s="183">
        <v>250</v>
      </c>
      <c r="BQ177" s="183">
        <f t="shared" ca="1" si="7"/>
        <v>313</v>
      </c>
    </row>
    <row r="178" spans="1:69" ht="15" customHeight="1" x14ac:dyDescent="0.2">
      <c r="A178" s="179" t="s">
        <v>283</v>
      </c>
      <c r="B178" s="195"/>
      <c r="C178" s="187" t="s">
        <v>5</v>
      </c>
      <c r="D178" s="182">
        <v>223</v>
      </c>
      <c r="E178" s="183">
        <v>237</v>
      </c>
      <c r="F178" s="183">
        <v>207</v>
      </c>
      <c r="G178" s="183">
        <v>246</v>
      </c>
      <c r="H178" s="182">
        <v>245</v>
      </c>
      <c r="I178" s="184">
        <v>322</v>
      </c>
      <c r="J178" s="183">
        <v>297</v>
      </c>
      <c r="K178" s="183">
        <v>286</v>
      </c>
      <c r="L178" s="183">
        <v>294</v>
      </c>
      <c r="M178" s="183">
        <v>309</v>
      </c>
      <c r="N178" s="183">
        <v>296</v>
      </c>
      <c r="O178" s="183">
        <v>291</v>
      </c>
      <c r="P178" s="183">
        <v>246</v>
      </c>
      <c r="Q178" s="183">
        <v>284</v>
      </c>
      <c r="R178" s="183">
        <v>206</v>
      </c>
      <c r="S178" s="183">
        <v>284</v>
      </c>
      <c r="T178" s="183">
        <v>289</v>
      </c>
      <c r="U178" s="183">
        <v>252</v>
      </c>
      <c r="V178" s="183">
        <v>291</v>
      </c>
      <c r="W178" s="183">
        <v>263</v>
      </c>
      <c r="X178" s="183">
        <v>238</v>
      </c>
      <c r="Y178" s="183">
        <v>266</v>
      </c>
      <c r="Z178" s="183">
        <v>277</v>
      </c>
      <c r="AA178" s="183">
        <v>211</v>
      </c>
      <c r="AB178" s="183">
        <v>283</v>
      </c>
      <c r="AC178" s="183">
        <v>238</v>
      </c>
      <c r="AD178" s="183">
        <v>204</v>
      </c>
      <c r="AE178" s="183">
        <v>230</v>
      </c>
      <c r="AF178" s="183">
        <v>258</v>
      </c>
      <c r="AG178" s="183">
        <v>235</v>
      </c>
      <c r="AH178" s="183">
        <v>273</v>
      </c>
      <c r="AI178" s="183">
        <v>245</v>
      </c>
      <c r="AJ178" s="183">
        <v>319</v>
      </c>
      <c r="AK178" s="183">
        <v>229</v>
      </c>
      <c r="AL178" s="183">
        <v>253</v>
      </c>
      <c r="AM178" s="183">
        <v>210</v>
      </c>
      <c r="AN178" s="183">
        <v>238</v>
      </c>
      <c r="AO178" s="183">
        <v>249</v>
      </c>
      <c r="AP178" s="183">
        <v>193</v>
      </c>
      <c r="AQ178" s="183">
        <v>237</v>
      </c>
      <c r="AR178" s="183">
        <v>225</v>
      </c>
      <c r="AS178" s="183">
        <v>263</v>
      </c>
      <c r="AT178" s="183">
        <v>217</v>
      </c>
      <c r="AU178" s="183">
        <v>199</v>
      </c>
      <c r="AV178" s="183">
        <v>255</v>
      </c>
      <c r="AW178" s="183">
        <v>234</v>
      </c>
      <c r="AX178" s="183">
        <v>241</v>
      </c>
      <c r="AY178" s="183">
        <v>203</v>
      </c>
      <c r="AZ178" s="183">
        <v>199</v>
      </c>
      <c r="BA178" s="183">
        <v>183</v>
      </c>
      <c r="BB178" s="183">
        <v>198</v>
      </c>
      <c r="BC178" s="183">
        <v>192</v>
      </c>
      <c r="BD178" s="183">
        <v>248</v>
      </c>
      <c r="BE178" s="183">
        <v>238</v>
      </c>
      <c r="BF178" s="183">
        <v>237</v>
      </c>
      <c r="BG178" s="183">
        <v>239</v>
      </c>
      <c r="BH178" s="183">
        <v>249</v>
      </c>
      <c r="BI178" s="183">
        <v>236</v>
      </c>
      <c r="BJ178" s="183">
        <v>225</v>
      </c>
      <c r="BK178" s="183">
        <v>27</v>
      </c>
      <c r="BL178" s="183">
        <v>18</v>
      </c>
      <c r="BM178" s="183">
        <v>38</v>
      </c>
      <c r="BN178" s="183">
        <v>59</v>
      </c>
      <c r="BO178" s="183">
        <v>112</v>
      </c>
      <c r="BP178" s="183">
        <v>143</v>
      </c>
      <c r="BQ178" s="183">
        <f t="shared" ca="1" si="7"/>
        <v>152</v>
      </c>
    </row>
    <row r="179" spans="1:69" ht="15" customHeight="1" x14ac:dyDescent="0.2">
      <c r="A179" s="179" t="s">
        <v>284</v>
      </c>
      <c r="B179" s="195"/>
      <c r="C179" s="187" t="s">
        <v>6</v>
      </c>
      <c r="D179" s="182">
        <v>64</v>
      </c>
      <c r="E179" s="183">
        <v>54</v>
      </c>
      <c r="F179" s="183">
        <v>47</v>
      </c>
      <c r="G179" s="183">
        <v>50</v>
      </c>
      <c r="H179" s="182">
        <v>100</v>
      </c>
      <c r="I179" s="184">
        <v>122</v>
      </c>
      <c r="J179" s="183">
        <v>115</v>
      </c>
      <c r="K179" s="183">
        <v>83</v>
      </c>
      <c r="L179" s="183">
        <v>124</v>
      </c>
      <c r="M179" s="183">
        <v>126</v>
      </c>
      <c r="N179" s="183">
        <v>133</v>
      </c>
      <c r="O179" s="183">
        <v>83</v>
      </c>
      <c r="P179" s="183">
        <v>117</v>
      </c>
      <c r="Q179" s="183">
        <v>97</v>
      </c>
      <c r="R179" s="183">
        <v>67</v>
      </c>
      <c r="S179" s="183">
        <v>112</v>
      </c>
      <c r="T179" s="183">
        <v>91</v>
      </c>
      <c r="U179" s="183">
        <v>111</v>
      </c>
      <c r="V179" s="183">
        <v>113</v>
      </c>
      <c r="W179" s="183">
        <v>84</v>
      </c>
      <c r="X179" s="183">
        <v>120</v>
      </c>
      <c r="Y179" s="183">
        <v>73</v>
      </c>
      <c r="Z179" s="183">
        <v>86</v>
      </c>
      <c r="AA179" s="183">
        <v>84</v>
      </c>
      <c r="AB179" s="183">
        <v>78</v>
      </c>
      <c r="AC179" s="183">
        <v>99</v>
      </c>
      <c r="AD179" s="183">
        <v>64</v>
      </c>
      <c r="AE179" s="183">
        <v>76</v>
      </c>
      <c r="AF179" s="183">
        <v>62</v>
      </c>
      <c r="AG179" s="183">
        <v>90</v>
      </c>
      <c r="AH179" s="183">
        <v>120</v>
      </c>
      <c r="AI179" s="183">
        <v>129</v>
      </c>
      <c r="AJ179" s="183">
        <v>139</v>
      </c>
      <c r="AK179" s="183">
        <v>70</v>
      </c>
      <c r="AL179" s="183">
        <v>122</v>
      </c>
      <c r="AM179" s="183">
        <v>84</v>
      </c>
      <c r="AN179" s="183">
        <v>72</v>
      </c>
      <c r="AO179" s="183">
        <v>57</v>
      </c>
      <c r="AP179" s="183">
        <v>74</v>
      </c>
      <c r="AQ179" s="183">
        <v>116</v>
      </c>
      <c r="AR179" s="183">
        <v>78</v>
      </c>
      <c r="AS179" s="183">
        <v>84</v>
      </c>
      <c r="AT179" s="183">
        <v>570</v>
      </c>
      <c r="AU179" s="183">
        <v>94</v>
      </c>
      <c r="AV179" s="183">
        <v>82</v>
      </c>
      <c r="AW179" s="183">
        <v>63</v>
      </c>
      <c r="AX179" s="183">
        <v>83</v>
      </c>
      <c r="AY179" s="183">
        <v>77</v>
      </c>
      <c r="AZ179" s="183">
        <v>112</v>
      </c>
      <c r="BA179" s="183">
        <v>85</v>
      </c>
      <c r="BB179" s="183">
        <v>70</v>
      </c>
      <c r="BC179" s="183">
        <v>61</v>
      </c>
      <c r="BD179" s="183">
        <v>80</v>
      </c>
      <c r="BE179" s="183">
        <v>82</v>
      </c>
      <c r="BF179" s="183">
        <v>118</v>
      </c>
      <c r="BG179" s="183">
        <v>122</v>
      </c>
      <c r="BH179" s="183">
        <v>126</v>
      </c>
      <c r="BI179" s="183">
        <v>66</v>
      </c>
      <c r="BJ179" s="183">
        <v>147</v>
      </c>
      <c r="BK179" s="183">
        <v>12</v>
      </c>
      <c r="BL179" s="183">
        <v>6</v>
      </c>
      <c r="BM179" s="183">
        <v>14</v>
      </c>
      <c r="BN179" s="183">
        <v>22</v>
      </c>
      <c r="BO179" s="183">
        <v>27</v>
      </c>
      <c r="BP179" s="183">
        <v>49</v>
      </c>
      <c r="BQ179" s="183">
        <f t="shared" ca="1" si="7"/>
        <v>75</v>
      </c>
    </row>
    <row r="180" spans="1:69" ht="15" customHeight="1" x14ac:dyDescent="0.2">
      <c r="A180" s="179" t="s">
        <v>285</v>
      </c>
      <c r="B180" s="195"/>
      <c r="C180" s="187" t="s">
        <v>7</v>
      </c>
      <c r="D180" s="182">
        <v>191</v>
      </c>
      <c r="E180" s="183">
        <v>186</v>
      </c>
      <c r="F180" s="183">
        <v>159</v>
      </c>
      <c r="G180" s="183">
        <v>180</v>
      </c>
      <c r="H180" s="182">
        <v>200</v>
      </c>
      <c r="I180" s="184">
        <v>288</v>
      </c>
      <c r="J180" s="183">
        <v>270</v>
      </c>
      <c r="K180" s="183">
        <v>271</v>
      </c>
      <c r="L180" s="183">
        <v>244</v>
      </c>
      <c r="M180" s="183">
        <v>246</v>
      </c>
      <c r="N180" s="183">
        <v>279</v>
      </c>
      <c r="O180" s="183">
        <v>219</v>
      </c>
      <c r="P180" s="183">
        <v>236</v>
      </c>
      <c r="Q180" s="183">
        <v>244</v>
      </c>
      <c r="R180" s="183">
        <v>204</v>
      </c>
      <c r="S180" s="183">
        <v>232</v>
      </c>
      <c r="T180" s="183">
        <v>223</v>
      </c>
      <c r="U180" s="183">
        <v>223</v>
      </c>
      <c r="V180" s="183">
        <v>222</v>
      </c>
      <c r="W180" s="183">
        <v>245</v>
      </c>
      <c r="X180" s="183">
        <v>198</v>
      </c>
      <c r="Y180" s="183">
        <v>187</v>
      </c>
      <c r="Z180" s="183">
        <v>216</v>
      </c>
      <c r="AA180" s="183">
        <v>197</v>
      </c>
      <c r="AB180" s="183">
        <v>226</v>
      </c>
      <c r="AC180" s="183">
        <v>231</v>
      </c>
      <c r="AD180" s="183">
        <v>165</v>
      </c>
      <c r="AE180" s="183">
        <v>237</v>
      </c>
      <c r="AF180" s="183">
        <v>208</v>
      </c>
      <c r="AG180" s="183">
        <v>170</v>
      </c>
      <c r="AH180" s="183">
        <v>185</v>
      </c>
      <c r="AI180" s="183">
        <v>202</v>
      </c>
      <c r="AJ180" s="183">
        <v>235</v>
      </c>
      <c r="AK180" s="183">
        <v>209</v>
      </c>
      <c r="AL180" s="183">
        <v>198</v>
      </c>
      <c r="AM180" s="183">
        <v>168</v>
      </c>
      <c r="AN180" s="183">
        <v>215</v>
      </c>
      <c r="AO180" s="183">
        <v>192</v>
      </c>
      <c r="AP180" s="183">
        <v>204</v>
      </c>
      <c r="AQ180" s="183">
        <v>197</v>
      </c>
      <c r="AR180" s="183">
        <v>174</v>
      </c>
      <c r="AS180" s="183">
        <v>179</v>
      </c>
      <c r="AT180" s="183">
        <v>137</v>
      </c>
      <c r="AU180" s="183">
        <v>124</v>
      </c>
      <c r="AV180" s="183">
        <v>190</v>
      </c>
      <c r="AW180" s="183">
        <v>169</v>
      </c>
      <c r="AX180" s="183">
        <v>171</v>
      </c>
      <c r="AY180" s="183">
        <v>160</v>
      </c>
      <c r="AZ180" s="183">
        <v>142</v>
      </c>
      <c r="BA180" s="183">
        <v>149</v>
      </c>
      <c r="BB180" s="183">
        <v>143</v>
      </c>
      <c r="BC180" s="183">
        <v>164</v>
      </c>
      <c r="BD180" s="183">
        <v>172</v>
      </c>
      <c r="BE180" s="183">
        <v>217</v>
      </c>
      <c r="BF180" s="183">
        <v>209</v>
      </c>
      <c r="BG180" s="183">
        <v>198</v>
      </c>
      <c r="BH180" s="183">
        <v>223</v>
      </c>
      <c r="BI180" s="183">
        <v>180</v>
      </c>
      <c r="BJ180" s="183">
        <v>182</v>
      </c>
      <c r="BK180" s="183">
        <v>5</v>
      </c>
      <c r="BL180" s="183">
        <v>3</v>
      </c>
      <c r="BM180" s="183">
        <v>6</v>
      </c>
      <c r="BN180" s="183">
        <v>16</v>
      </c>
      <c r="BO180" s="183">
        <v>61</v>
      </c>
      <c r="BP180" s="183">
        <v>55</v>
      </c>
      <c r="BQ180" s="183">
        <f t="shared" ca="1" si="7"/>
        <v>76</v>
      </c>
    </row>
    <row r="181" spans="1:69" ht="15" customHeight="1" x14ac:dyDescent="0.2">
      <c r="A181" s="179" t="s">
        <v>286</v>
      </c>
      <c r="B181" s="195"/>
      <c r="C181" s="187" t="s">
        <v>8</v>
      </c>
      <c r="D181" s="182">
        <v>5</v>
      </c>
      <c r="E181" s="183">
        <v>6</v>
      </c>
      <c r="F181" s="183">
        <v>6</v>
      </c>
      <c r="G181" s="183">
        <v>8</v>
      </c>
      <c r="H181" s="182">
        <v>11</v>
      </c>
      <c r="I181" s="184">
        <v>6</v>
      </c>
      <c r="J181" s="183">
        <v>17</v>
      </c>
      <c r="K181" s="183">
        <v>21</v>
      </c>
      <c r="L181" s="183">
        <v>24</v>
      </c>
      <c r="M181" s="183">
        <v>13</v>
      </c>
      <c r="N181" s="183">
        <v>16</v>
      </c>
      <c r="O181" s="183">
        <v>14</v>
      </c>
      <c r="P181" s="183">
        <v>12</v>
      </c>
      <c r="Q181" s="183">
        <v>7</v>
      </c>
      <c r="R181" s="183">
        <v>6</v>
      </c>
      <c r="S181" s="183">
        <v>26</v>
      </c>
      <c r="T181" s="183">
        <v>30</v>
      </c>
      <c r="U181" s="183">
        <v>30</v>
      </c>
      <c r="V181" s="183">
        <v>30</v>
      </c>
      <c r="W181" s="183">
        <v>25</v>
      </c>
      <c r="X181" s="183">
        <v>24</v>
      </c>
      <c r="Y181" s="183">
        <v>20</v>
      </c>
      <c r="Z181" s="183">
        <v>15</v>
      </c>
      <c r="AA181" s="183">
        <v>7</v>
      </c>
      <c r="AB181" s="183">
        <v>3</v>
      </c>
      <c r="AC181" s="183">
        <v>17</v>
      </c>
      <c r="AD181" s="183">
        <v>8</v>
      </c>
      <c r="AE181" s="183">
        <v>5</v>
      </c>
      <c r="AF181" s="183">
        <v>20</v>
      </c>
      <c r="AG181" s="183">
        <v>22</v>
      </c>
      <c r="AH181" s="183">
        <v>20</v>
      </c>
      <c r="AI181" s="183">
        <v>30</v>
      </c>
      <c r="AJ181" s="183">
        <v>44</v>
      </c>
      <c r="AK181" s="183">
        <v>100</v>
      </c>
      <c r="AL181" s="183">
        <v>279</v>
      </c>
      <c r="AM181" s="183">
        <v>10</v>
      </c>
      <c r="AN181" s="183">
        <v>17</v>
      </c>
      <c r="AO181" s="183">
        <v>16</v>
      </c>
      <c r="AP181" s="183">
        <v>9</v>
      </c>
      <c r="AQ181" s="183">
        <v>15</v>
      </c>
      <c r="AR181" s="183">
        <v>10</v>
      </c>
      <c r="AS181" s="183">
        <v>51</v>
      </c>
      <c r="AT181" s="183">
        <v>15</v>
      </c>
      <c r="AU181" s="183">
        <v>5</v>
      </c>
      <c r="AV181" s="183">
        <v>41</v>
      </c>
      <c r="AW181" s="183">
        <v>26</v>
      </c>
      <c r="AX181" s="183">
        <v>18</v>
      </c>
      <c r="AY181" s="183">
        <v>8</v>
      </c>
      <c r="AZ181" s="183">
        <v>10</v>
      </c>
      <c r="BA181" s="183">
        <v>11</v>
      </c>
      <c r="BB181" s="183">
        <v>7</v>
      </c>
      <c r="BC181" s="183">
        <v>15</v>
      </c>
      <c r="BD181" s="183">
        <v>21</v>
      </c>
      <c r="BE181" s="183">
        <v>24</v>
      </c>
      <c r="BF181" s="183">
        <v>14</v>
      </c>
      <c r="BG181" s="183">
        <v>19</v>
      </c>
      <c r="BH181" s="183">
        <v>60</v>
      </c>
      <c r="BI181" s="183">
        <v>29</v>
      </c>
      <c r="BJ181" s="183">
        <v>31</v>
      </c>
      <c r="BK181" s="183">
        <v>0</v>
      </c>
      <c r="BL181" s="183">
        <v>0</v>
      </c>
      <c r="BM181" s="183">
        <v>0</v>
      </c>
      <c r="BN181" s="183">
        <v>0</v>
      </c>
      <c r="BO181" s="183">
        <v>21</v>
      </c>
      <c r="BP181" s="183">
        <v>3</v>
      </c>
      <c r="BQ181" s="183">
        <f t="shared" ca="1" si="7"/>
        <v>10</v>
      </c>
    </row>
    <row r="182" spans="1:69" ht="15" customHeight="1" collapsed="1" x14ac:dyDescent="0.25">
      <c r="B182" s="195"/>
      <c r="C182" s="206" t="s">
        <v>10</v>
      </c>
      <c r="D182" s="193"/>
      <c r="E182" s="194"/>
      <c r="F182" s="194"/>
      <c r="G182" s="194"/>
      <c r="H182" s="194"/>
      <c r="I182" s="194"/>
      <c r="J182" s="194"/>
      <c r="K182" s="194"/>
      <c r="L182" s="194"/>
      <c r="M182" s="194"/>
      <c r="N182" s="194"/>
      <c r="O182" s="194"/>
      <c r="P182" s="194"/>
      <c r="Q182" s="194"/>
      <c r="R182" s="194"/>
      <c r="S182" s="194"/>
      <c r="T182" s="194"/>
      <c r="U182" s="194"/>
      <c r="V182" s="194"/>
      <c r="W182" s="194"/>
      <c r="X182" s="194"/>
      <c r="Y182" s="194"/>
      <c r="Z182" s="194"/>
      <c r="AA182" s="194"/>
      <c r="AB182" s="194"/>
      <c r="AC182" s="194"/>
      <c r="AD182" s="194"/>
      <c r="AE182" s="194"/>
      <c r="AF182" s="194"/>
      <c r="AG182" s="194"/>
      <c r="AH182" s="194"/>
      <c r="AI182" s="194"/>
      <c r="AJ182" s="194"/>
      <c r="AK182" s="194"/>
      <c r="AL182" s="194"/>
      <c r="AM182" s="194"/>
      <c r="AN182" s="194"/>
      <c r="AO182" s="194"/>
      <c r="AP182" s="194"/>
      <c r="AQ182" s="194"/>
      <c r="AR182" s="194"/>
      <c r="AS182" s="194"/>
      <c r="AT182" s="194"/>
      <c r="AU182" s="194"/>
      <c r="AV182" s="194"/>
      <c r="AW182" s="194"/>
      <c r="AX182" s="194"/>
      <c r="AY182" s="194"/>
      <c r="AZ182" s="194"/>
      <c r="BA182" s="194"/>
      <c r="BB182" s="194"/>
      <c r="BC182" s="194"/>
      <c r="BD182" s="194"/>
      <c r="BE182" s="194"/>
      <c r="BF182" s="194"/>
      <c r="BG182" s="194"/>
      <c r="BH182" s="194"/>
      <c r="BI182" s="194"/>
      <c r="BJ182" s="194"/>
      <c r="BK182" s="194"/>
      <c r="BL182" s="194"/>
      <c r="BM182" s="194"/>
      <c r="BN182" s="194"/>
      <c r="BO182" s="194"/>
      <c r="BP182" s="194"/>
      <c r="BQ182" s="194"/>
    </row>
    <row r="183" spans="1:69" ht="15" hidden="1" customHeight="1" outlineLevel="1" collapsed="1" x14ac:dyDescent="0.2">
      <c r="B183" s="195" t="s">
        <v>43</v>
      </c>
      <c r="C183" s="196" t="s">
        <v>44</v>
      </c>
      <c r="D183" s="193"/>
      <c r="E183" s="194"/>
      <c r="F183" s="194"/>
      <c r="G183" s="194"/>
      <c r="H183" s="194"/>
      <c r="I183" s="194"/>
      <c r="J183" s="194"/>
      <c r="K183" s="194"/>
      <c r="L183" s="194"/>
      <c r="M183" s="194"/>
      <c r="N183" s="194"/>
      <c r="O183" s="194"/>
      <c r="P183" s="194"/>
      <c r="Q183" s="194"/>
      <c r="R183" s="194"/>
      <c r="S183" s="194"/>
      <c r="T183" s="194"/>
      <c r="U183" s="194"/>
      <c r="V183" s="194"/>
      <c r="W183" s="194"/>
      <c r="X183" s="194"/>
      <c r="Y183" s="194"/>
      <c r="Z183" s="194"/>
      <c r="AA183" s="194"/>
      <c r="AB183" s="194"/>
      <c r="AC183" s="194"/>
      <c r="AD183" s="194"/>
      <c r="AE183" s="194"/>
      <c r="AF183" s="194"/>
      <c r="AG183" s="194"/>
      <c r="AH183" s="194"/>
      <c r="AI183" s="194"/>
      <c r="AJ183" s="194"/>
      <c r="AK183" s="194"/>
      <c r="AL183" s="194"/>
      <c r="AM183" s="194"/>
      <c r="AN183" s="194"/>
      <c r="AO183" s="194"/>
      <c r="AP183" s="194"/>
      <c r="AQ183" s="194"/>
      <c r="AR183" s="194"/>
      <c r="AS183" s="194"/>
      <c r="AT183" s="194"/>
      <c r="AU183" s="194"/>
      <c r="AV183" s="194"/>
      <c r="AW183" s="194"/>
      <c r="AX183" s="194"/>
      <c r="AY183" s="194"/>
      <c r="AZ183" s="194"/>
      <c r="BA183" s="194"/>
      <c r="BB183" s="194"/>
      <c r="BC183" s="194"/>
      <c r="BD183" s="194"/>
      <c r="BE183" s="194"/>
      <c r="BF183" s="194"/>
      <c r="BG183" s="194"/>
      <c r="BH183" s="194"/>
      <c r="BI183" s="194"/>
      <c r="BJ183" s="194"/>
      <c r="BK183" s="194"/>
      <c r="BL183" s="194"/>
      <c r="BM183" s="194"/>
      <c r="BN183" s="194"/>
      <c r="BO183" s="194"/>
      <c r="BP183" s="194"/>
      <c r="BQ183" s="194"/>
    </row>
    <row r="184" spans="1:69" ht="15" hidden="1" customHeight="1" outlineLevel="2" x14ac:dyDescent="0.2">
      <c r="A184" s="179" t="s">
        <v>287</v>
      </c>
      <c r="B184" s="195"/>
      <c r="C184" s="181" t="s">
        <v>3</v>
      </c>
      <c r="D184" s="197">
        <v>272</v>
      </c>
      <c r="E184" s="198">
        <v>262</v>
      </c>
      <c r="F184" s="198">
        <v>218</v>
      </c>
      <c r="G184" s="198">
        <v>189</v>
      </c>
      <c r="H184" s="199">
        <v>266</v>
      </c>
      <c r="I184" s="198">
        <v>261</v>
      </c>
      <c r="J184" s="198">
        <v>250</v>
      </c>
      <c r="K184" s="198">
        <v>210</v>
      </c>
      <c r="L184" s="198">
        <v>241</v>
      </c>
      <c r="M184" s="198">
        <v>256</v>
      </c>
      <c r="N184" s="198">
        <v>250</v>
      </c>
      <c r="O184" s="198">
        <v>261</v>
      </c>
      <c r="P184" s="198">
        <v>244</v>
      </c>
      <c r="Q184" s="198">
        <v>249</v>
      </c>
      <c r="R184" s="198">
        <v>191</v>
      </c>
      <c r="S184" s="198">
        <v>264</v>
      </c>
      <c r="T184" s="199">
        <v>230</v>
      </c>
      <c r="U184" s="214">
        <v>247</v>
      </c>
      <c r="V184" s="209">
        <v>263</v>
      </c>
      <c r="W184" s="198">
        <v>236</v>
      </c>
      <c r="X184" s="198">
        <v>246</v>
      </c>
      <c r="Y184" s="198">
        <v>262</v>
      </c>
      <c r="Z184" s="198">
        <v>297</v>
      </c>
      <c r="AA184" s="198">
        <v>190</v>
      </c>
      <c r="AB184" s="198">
        <v>267</v>
      </c>
      <c r="AC184" s="198">
        <v>246</v>
      </c>
      <c r="AD184" s="198">
        <v>251</v>
      </c>
      <c r="AE184" s="198">
        <v>257</v>
      </c>
      <c r="AF184" s="198">
        <v>214</v>
      </c>
      <c r="AG184" s="198">
        <v>235</v>
      </c>
      <c r="AH184" s="198">
        <v>233</v>
      </c>
      <c r="AI184" s="198">
        <v>217</v>
      </c>
      <c r="AJ184" s="198">
        <v>254</v>
      </c>
      <c r="AK184" s="198">
        <v>241</v>
      </c>
      <c r="AL184" s="198">
        <v>260</v>
      </c>
      <c r="AM184" s="198">
        <v>232</v>
      </c>
      <c r="AN184" s="198">
        <v>239</v>
      </c>
      <c r="AO184" s="198">
        <v>261</v>
      </c>
      <c r="AP184" s="198">
        <v>274</v>
      </c>
      <c r="AQ184" s="198">
        <v>316</v>
      </c>
      <c r="AR184" s="198">
        <v>256</v>
      </c>
      <c r="AS184" s="198">
        <v>277</v>
      </c>
      <c r="AT184" s="198">
        <v>273</v>
      </c>
      <c r="AU184" s="198">
        <v>150</v>
      </c>
      <c r="AV184" s="198">
        <v>237</v>
      </c>
      <c r="AW184" s="198">
        <v>226</v>
      </c>
      <c r="AX184" s="198">
        <v>225</v>
      </c>
      <c r="AY184" s="198">
        <v>199</v>
      </c>
      <c r="AZ184" s="198">
        <v>231</v>
      </c>
      <c r="BA184" s="198">
        <v>238</v>
      </c>
      <c r="BB184" s="198">
        <v>194</v>
      </c>
      <c r="BC184" s="198">
        <v>253</v>
      </c>
      <c r="BD184" s="198">
        <v>259</v>
      </c>
      <c r="BE184" s="198">
        <v>224</v>
      </c>
      <c r="BF184" s="198">
        <v>241</v>
      </c>
      <c r="BG184" s="198">
        <v>194</v>
      </c>
      <c r="BH184" s="198">
        <v>232</v>
      </c>
      <c r="BI184" s="198">
        <v>221</v>
      </c>
      <c r="BJ184" s="198">
        <v>185</v>
      </c>
      <c r="BK184" s="198">
        <v>5</v>
      </c>
      <c r="BL184" s="198">
        <v>0</v>
      </c>
      <c r="BM184" s="198">
        <v>0</v>
      </c>
      <c r="BN184" s="198">
        <v>96</v>
      </c>
      <c r="BO184" s="198">
        <v>193</v>
      </c>
      <c r="BP184" s="198">
        <v>257</v>
      </c>
      <c r="BQ184" s="198">
        <f ca="1">SUMIFS(Operations, Dates, BQ$6, Hospitals, $B183)</f>
        <v>265</v>
      </c>
    </row>
    <row r="185" spans="1:69" ht="15" hidden="1" customHeight="1" outlineLevel="2" x14ac:dyDescent="0.2">
      <c r="A185" s="179" t="s">
        <v>288</v>
      </c>
      <c r="B185" s="195"/>
      <c r="C185" s="185" t="s">
        <v>4</v>
      </c>
      <c r="D185" s="197">
        <v>27</v>
      </c>
      <c r="E185" s="198">
        <v>24</v>
      </c>
      <c r="F185" s="198">
        <v>24</v>
      </c>
      <c r="G185" s="198">
        <v>19</v>
      </c>
      <c r="H185" s="199">
        <v>17</v>
      </c>
      <c r="I185" s="198">
        <v>27</v>
      </c>
      <c r="J185" s="198">
        <v>19</v>
      </c>
      <c r="K185" s="198">
        <v>18</v>
      </c>
      <c r="L185" s="198">
        <v>16</v>
      </c>
      <c r="M185" s="198">
        <v>22</v>
      </c>
      <c r="N185" s="198">
        <v>29</v>
      </c>
      <c r="O185" s="198">
        <v>26</v>
      </c>
      <c r="P185" s="198">
        <v>23</v>
      </c>
      <c r="Q185" s="198">
        <v>19</v>
      </c>
      <c r="R185" s="198">
        <v>17</v>
      </c>
      <c r="S185" s="198">
        <v>27</v>
      </c>
      <c r="T185" s="199">
        <v>27</v>
      </c>
      <c r="U185" s="214">
        <v>21</v>
      </c>
      <c r="V185" s="209">
        <v>28</v>
      </c>
      <c r="W185" s="198">
        <v>28</v>
      </c>
      <c r="X185" s="198">
        <v>25</v>
      </c>
      <c r="Y185" s="198">
        <v>21</v>
      </c>
      <c r="Z185" s="198">
        <v>32</v>
      </c>
      <c r="AA185" s="198">
        <v>14</v>
      </c>
      <c r="AB185" s="198">
        <v>23</v>
      </c>
      <c r="AC185" s="198">
        <v>25</v>
      </c>
      <c r="AD185" s="198">
        <v>27</v>
      </c>
      <c r="AE185" s="198">
        <v>18</v>
      </c>
      <c r="AF185" s="198">
        <v>22</v>
      </c>
      <c r="AG185" s="198">
        <v>16</v>
      </c>
      <c r="AH185" s="198">
        <v>21</v>
      </c>
      <c r="AI185" s="198">
        <v>34</v>
      </c>
      <c r="AJ185" s="198">
        <v>32</v>
      </c>
      <c r="AK185" s="198">
        <v>35</v>
      </c>
      <c r="AL185" s="198">
        <v>26</v>
      </c>
      <c r="AM185" s="198">
        <v>24</v>
      </c>
      <c r="AN185" s="198">
        <v>27</v>
      </c>
      <c r="AO185" s="198">
        <v>29</v>
      </c>
      <c r="AP185" s="198">
        <v>20</v>
      </c>
      <c r="AQ185" s="198">
        <v>29</v>
      </c>
      <c r="AR185" s="198">
        <v>25</v>
      </c>
      <c r="AS185" s="198">
        <v>25</v>
      </c>
      <c r="AT185" s="198">
        <v>19</v>
      </c>
      <c r="AU185" s="198">
        <v>7</v>
      </c>
      <c r="AV185" s="198">
        <v>28</v>
      </c>
      <c r="AW185" s="198">
        <v>13</v>
      </c>
      <c r="AX185" s="198">
        <v>22</v>
      </c>
      <c r="AY185" s="198">
        <v>16</v>
      </c>
      <c r="AZ185" s="198">
        <v>15</v>
      </c>
      <c r="BA185" s="198">
        <v>14</v>
      </c>
      <c r="BB185" s="198">
        <v>18</v>
      </c>
      <c r="BC185" s="198">
        <v>18</v>
      </c>
      <c r="BD185" s="198">
        <v>29</v>
      </c>
      <c r="BE185" s="198">
        <v>21</v>
      </c>
      <c r="BF185" s="198">
        <v>28</v>
      </c>
      <c r="BG185" s="198">
        <v>12</v>
      </c>
      <c r="BH185" s="198">
        <v>16</v>
      </c>
      <c r="BI185" s="198">
        <v>20</v>
      </c>
      <c r="BJ185" s="198">
        <v>27</v>
      </c>
      <c r="BK185" s="198">
        <v>0</v>
      </c>
      <c r="BL185" s="198">
        <v>0</v>
      </c>
      <c r="BM185" s="198">
        <v>0</v>
      </c>
      <c r="BN185" s="198">
        <v>4</v>
      </c>
      <c r="BO185" s="198">
        <v>6</v>
      </c>
      <c r="BP185" s="198">
        <v>20</v>
      </c>
      <c r="BQ185" s="198">
        <f ca="1">SUMIFS(Cancelled, Dates, BQ$6, Hospitals, $B183)</f>
        <v>24</v>
      </c>
    </row>
    <row r="186" spans="1:69" ht="15" hidden="1" customHeight="1" outlineLevel="2" x14ac:dyDescent="0.2">
      <c r="A186" s="179" t="s">
        <v>289</v>
      </c>
      <c r="B186" s="195"/>
      <c r="C186" s="187" t="s">
        <v>5</v>
      </c>
      <c r="D186" s="197">
        <v>16</v>
      </c>
      <c r="E186" s="198">
        <v>12</v>
      </c>
      <c r="F186" s="198">
        <v>14</v>
      </c>
      <c r="G186" s="198">
        <v>10</v>
      </c>
      <c r="H186" s="199">
        <v>8</v>
      </c>
      <c r="I186" s="198">
        <v>16</v>
      </c>
      <c r="J186" s="198">
        <v>5</v>
      </c>
      <c r="K186" s="198">
        <v>8</v>
      </c>
      <c r="L186" s="198">
        <v>8</v>
      </c>
      <c r="M186" s="198">
        <v>11</v>
      </c>
      <c r="N186" s="198">
        <v>12</v>
      </c>
      <c r="O186" s="198">
        <v>9</v>
      </c>
      <c r="P186" s="198">
        <v>12</v>
      </c>
      <c r="Q186" s="198">
        <v>10</v>
      </c>
      <c r="R186" s="198">
        <v>10</v>
      </c>
      <c r="S186" s="198">
        <v>15</v>
      </c>
      <c r="T186" s="199">
        <v>13</v>
      </c>
      <c r="U186" s="214">
        <v>9</v>
      </c>
      <c r="V186" s="209">
        <v>17</v>
      </c>
      <c r="W186" s="198">
        <v>14</v>
      </c>
      <c r="X186" s="198">
        <v>21</v>
      </c>
      <c r="Y186" s="198">
        <v>17</v>
      </c>
      <c r="Z186" s="198">
        <v>13</v>
      </c>
      <c r="AA186" s="198">
        <v>8</v>
      </c>
      <c r="AB186" s="198">
        <v>12</v>
      </c>
      <c r="AC186" s="198">
        <v>12</v>
      </c>
      <c r="AD186" s="198">
        <v>18</v>
      </c>
      <c r="AE186" s="198">
        <v>8</v>
      </c>
      <c r="AF186" s="198">
        <v>16</v>
      </c>
      <c r="AG186" s="198">
        <v>5</v>
      </c>
      <c r="AH186" s="198">
        <v>16</v>
      </c>
      <c r="AI186" s="198">
        <v>16</v>
      </c>
      <c r="AJ186" s="198">
        <v>16</v>
      </c>
      <c r="AK186" s="198">
        <v>22</v>
      </c>
      <c r="AL186" s="198">
        <v>20</v>
      </c>
      <c r="AM186" s="198">
        <v>16</v>
      </c>
      <c r="AN186" s="198">
        <v>20</v>
      </c>
      <c r="AO186" s="198">
        <v>19</v>
      </c>
      <c r="AP186" s="198">
        <v>9</v>
      </c>
      <c r="AQ186" s="198">
        <v>18</v>
      </c>
      <c r="AR186" s="198">
        <v>12</v>
      </c>
      <c r="AS186" s="198">
        <v>12</v>
      </c>
      <c r="AT186" s="198">
        <v>10</v>
      </c>
      <c r="AU186" s="198">
        <v>5</v>
      </c>
      <c r="AV186" s="198">
        <v>12</v>
      </c>
      <c r="AW186" s="198">
        <v>8</v>
      </c>
      <c r="AX186" s="198">
        <v>12</v>
      </c>
      <c r="AY186" s="198">
        <v>8</v>
      </c>
      <c r="AZ186" s="198">
        <v>10</v>
      </c>
      <c r="BA186" s="198">
        <v>7</v>
      </c>
      <c r="BB186" s="198">
        <v>11</v>
      </c>
      <c r="BC186" s="198">
        <v>8</v>
      </c>
      <c r="BD186" s="198">
        <v>12</v>
      </c>
      <c r="BE186" s="198">
        <v>6</v>
      </c>
      <c r="BF186" s="198">
        <v>12</v>
      </c>
      <c r="BG186" s="198">
        <v>6</v>
      </c>
      <c r="BH186" s="198">
        <v>5</v>
      </c>
      <c r="BI186" s="198">
        <v>14</v>
      </c>
      <c r="BJ186" s="198">
        <v>10</v>
      </c>
      <c r="BK186" s="198">
        <v>0</v>
      </c>
      <c r="BL186" s="198">
        <v>0</v>
      </c>
      <c r="BM186" s="198">
        <v>0</v>
      </c>
      <c r="BN186" s="198">
        <v>4</v>
      </c>
      <c r="BO186" s="198">
        <v>1</v>
      </c>
      <c r="BP186" s="198">
        <v>13</v>
      </c>
      <c r="BQ186" s="198">
        <f ca="1">SUMIFS(Clinical, Dates, BQ$6, Hospitals, $B183)</f>
        <v>10</v>
      </c>
    </row>
    <row r="187" spans="1:69" ht="15" hidden="1" customHeight="1" outlineLevel="2" x14ac:dyDescent="0.2">
      <c r="A187" s="179" t="s">
        <v>290</v>
      </c>
      <c r="B187" s="195"/>
      <c r="C187" s="187" t="s">
        <v>6</v>
      </c>
      <c r="D187" s="197">
        <v>0</v>
      </c>
      <c r="E187" s="198">
        <v>1</v>
      </c>
      <c r="F187" s="198">
        <v>3</v>
      </c>
      <c r="G187" s="198">
        <v>1</v>
      </c>
      <c r="H187" s="199">
        <v>0</v>
      </c>
      <c r="I187" s="198">
        <v>1</v>
      </c>
      <c r="J187" s="198">
        <v>0</v>
      </c>
      <c r="K187" s="198">
        <v>1</v>
      </c>
      <c r="L187" s="198">
        <v>0</v>
      </c>
      <c r="M187" s="198">
        <v>1</v>
      </c>
      <c r="N187" s="198">
        <v>0</v>
      </c>
      <c r="O187" s="198">
        <v>0</v>
      </c>
      <c r="P187" s="198">
        <v>1</v>
      </c>
      <c r="Q187" s="198">
        <v>0</v>
      </c>
      <c r="R187" s="198">
        <v>0</v>
      </c>
      <c r="S187" s="198">
        <v>0</v>
      </c>
      <c r="T187" s="199">
        <v>0</v>
      </c>
      <c r="U187" s="214">
        <v>0</v>
      </c>
      <c r="V187" s="209">
        <v>1</v>
      </c>
      <c r="W187" s="198">
        <v>1</v>
      </c>
      <c r="X187" s="198">
        <v>0</v>
      </c>
      <c r="Y187" s="198">
        <v>0</v>
      </c>
      <c r="Z187" s="198">
        <v>9</v>
      </c>
      <c r="AA187" s="198">
        <v>0</v>
      </c>
      <c r="AB187" s="198">
        <v>0</v>
      </c>
      <c r="AC187" s="198">
        <v>1</v>
      </c>
      <c r="AD187" s="198">
        <v>0</v>
      </c>
      <c r="AE187" s="198">
        <v>0</v>
      </c>
      <c r="AF187" s="198">
        <v>1</v>
      </c>
      <c r="AG187" s="198">
        <v>0</v>
      </c>
      <c r="AH187" s="198">
        <v>0</v>
      </c>
      <c r="AI187" s="198">
        <v>0</v>
      </c>
      <c r="AJ187" s="198">
        <v>0</v>
      </c>
      <c r="AK187" s="198">
        <v>0</v>
      </c>
      <c r="AL187" s="198">
        <v>0</v>
      </c>
      <c r="AM187" s="198">
        <v>0</v>
      </c>
      <c r="AN187" s="198">
        <v>0</v>
      </c>
      <c r="AO187" s="198">
        <v>1</v>
      </c>
      <c r="AP187" s="198">
        <v>0</v>
      </c>
      <c r="AQ187" s="198">
        <v>0</v>
      </c>
      <c r="AR187" s="198">
        <v>0</v>
      </c>
      <c r="AS187" s="198">
        <v>0</v>
      </c>
      <c r="AT187" s="198">
        <v>0</v>
      </c>
      <c r="AU187" s="198">
        <v>0</v>
      </c>
      <c r="AV187" s="198">
        <v>0</v>
      </c>
      <c r="AW187" s="198">
        <v>0</v>
      </c>
      <c r="AX187" s="198">
        <v>7</v>
      </c>
      <c r="AY187" s="198">
        <v>0</v>
      </c>
      <c r="AZ187" s="198">
        <v>0</v>
      </c>
      <c r="BA187" s="198">
        <v>0</v>
      </c>
      <c r="BB187" s="198">
        <v>0</v>
      </c>
      <c r="BC187" s="198">
        <v>1</v>
      </c>
      <c r="BD187" s="198">
        <v>0</v>
      </c>
      <c r="BE187" s="198">
        <v>0</v>
      </c>
      <c r="BF187" s="198">
        <v>0</v>
      </c>
      <c r="BG187" s="198">
        <v>0</v>
      </c>
      <c r="BH187" s="198">
        <v>0</v>
      </c>
      <c r="BI187" s="198">
        <v>0</v>
      </c>
      <c r="BJ187" s="198">
        <v>7</v>
      </c>
      <c r="BK187" s="198">
        <v>0</v>
      </c>
      <c r="BL187" s="198">
        <v>0</v>
      </c>
      <c r="BM187" s="198">
        <v>0</v>
      </c>
      <c r="BN187" s="198">
        <v>0</v>
      </c>
      <c r="BO187" s="198">
        <v>2</v>
      </c>
      <c r="BP187" s="198">
        <v>1</v>
      </c>
      <c r="BQ187" s="198">
        <f ca="1">SUMIFS(NonClinical, Dates, BQ$6, Hospitals, $B183)</f>
        <v>0</v>
      </c>
    </row>
    <row r="188" spans="1:69" ht="15" hidden="1" customHeight="1" outlineLevel="2" x14ac:dyDescent="0.2">
      <c r="A188" s="179" t="s">
        <v>291</v>
      </c>
      <c r="B188" s="195"/>
      <c r="C188" s="187" t="s">
        <v>7</v>
      </c>
      <c r="D188" s="197">
        <v>11</v>
      </c>
      <c r="E188" s="198">
        <v>11</v>
      </c>
      <c r="F188" s="198">
        <v>7</v>
      </c>
      <c r="G188" s="198">
        <v>7</v>
      </c>
      <c r="H188" s="199">
        <v>9</v>
      </c>
      <c r="I188" s="198">
        <v>10</v>
      </c>
      <c r="J188" s="198">
        <v>14</v>
      </c>
      <c r="K188" s="198">
        <v>9</v>
      </c>
      <c r="L188" s="198">
        <v>7</v>
      </c>
      <c r="M188" s="198">
        <v>10</v>
      </c>
      <c r="N188" s="198">
        <v>12</v>
      </c>
      <c r="O188" s="198">
        <v>16</v>
      </c>
      <c r="P188" s="198">
        <v>10</v>
      </c>
      <c r="Q188" s="198">
        <v>9</v>
      </c>
      <c r="R188" s="198">
        <v>7</v>
      </c>
      <c r="S188" s="198">
        <v>12</v>
      </c>
      <c r="T188" s="199">
        <v>14</v>
      </c>
      <c r="U188" s="214">
        <v>9</v>
      </c>
      <c r="V188" s="209">
        <v>10</v>
      </c>
      <c r="W188" s="198">
        <v>13</v>
      </c>
      <c r="X188" s="198">
        <v>4</v>
      </c>
      <c r="Y188" s="198">
        <v>4</v>
      </c>
      <c r="Z188" s="198">
        <v>10</v>
      </c>
      <c r="AA188" s="198">
        <v>6</v>
      </c>
      <c r="AB188" s="198">
        <v>11</v>
      </c>
      <c r="AC188" s="198">
        <v>12</v>
      </c>
      <c r="AD188" s="198">
        <v>9</v>
      </c>
      <c r="AE188" s="198">
        <v>10</v>
      </c>
      <c r="AF188" s="198">
        <v>5</v>
      </c>
      <c r="AG188" s="198">
        <v>11</v>
      </c>
      <c r="AH188" s="198">
        <v>5</v>
      </c>
      <c r="AI188" s="198">
        <v>6</v>
      </c>
      <c r="AJ188" s="198">
        <v>12</v>
      </c>
      <c r="AK188" s="198">
        <v>8</v>
      </c>
      <c r="AL188" s="198">
        <v>6</v>
      </c>
      <c r="AM188" s="198">
        <v>8</v>
      </c>
      <c r="AN188" s="198">
        <v>7</v>
      </c>
      <c r="AO188" s="198">
        <v>9</v>
      </c>
      <c r="AP188" s="198">
        <v>11</v>
      </c>
      <c r="AQ188" s="198">
        <v>10</v>
      </c>
      <c r="AR188" s="198">
        <v>10</v>
      </c>
      <c r="AS188" s="198">
        <v>5</v>
      </c>
      <c r="AT188" s="198">
        <v>8</v>
      </c>
      <c r="AU188" s="198">
        <v>2</v>
      </c>
      <c r="AV188" s="198">
        <v>9</v>
      </c>
      <c r="AW188" s="198">
        <v>5</v>
      </c>
      <c r="AX188" s="198">
        <v>3</v>
      </c>
      <c r="AY188" s="198">
        <v>8</v>
      </c>
      <c r="AZ188" s="198">
        <v>5</v>
      </c>
      <c r="BA188" s="198">
        <v>5</v>
      </c>
      <c r="BB188" s="198">
        <v>7</v>
      </c>
      <c r="BC188" s="198">
        <v>9</v>
      </c>
      <c r="BD188" s="198">
        <v>11</v>
      </c>
      <c r="BE188" s="198">
        <v>15</v>
      </c>
      <c r="BF188" s="198">
        <v>12</v>
      </c>
      <c r="BG188" s="198">
        <v>6</v>
      </c>
      <c r="BH188" s="198">
        <v>11</v>
      </c>
      <c r="BI188" s="198">
        <v>6</v>
      </c>
      <c r="BJ188" s="198">
        <v>9</v>
      </c>
      <c r="BK188" s="198">
        <v>0</v>
      </c>
      <c r="BL188" s="198">
        <v>0</v>
      </c>
      <c r="BM188" s="198">
        <v>0</v>
      </c>
      <c r="BN188" s="198">
        <v>0</v>
      </c>
      <c r="BO188" s="198">
        <v>3</v>
      </c>
      <c r="BP188" s="198">
        <v>6</v>
      </c>
      <c r="BQ188" s="198">
        <f ca="1">SUMIFS(Patient, Dates, BQ$6, Hospitals, $B183)</f>
        <v>12</v>
      </c>
    </row>
    <row r="189" spans="1:69" ht="15" hidden="1" customHeight="1" outlineLevel="2" x14ac:dyDescent="0.2">
      <c r="A189" s="179" t="s">
        <v>292</v>
      </c>
      <c r="B189" s="195"/>
      <c r="C189" s="187" t="s">
        <v>8</v>
      </c>
      <c r="D189" s="197">
        <v>0</v>
      </c>
      <c r="E189" s="198">
        <v>0</v>
      </c>
      <c r="F189" s="198">
        <v>0</v>
      </c>
      <c r="G189" s="198">
        <v>1</v>
      </c>
      <c r="H189" s="199">
        <v>0</v>
      </c>
      <c r="I189" s="198">
        <v>0</v>
      </c>
      <c r="J189" s="198">
        <v>0</v>
      </c>
      <c r="K189" s="198">
        <v>0</v>
      </c>
      <c r="L189" s="198">
        <v>1</v>
      </c>
      <c r="M189" s="198">
        <v>0</v>
      </c>
      <c r="N189" s="198">
        <v>5</v>
      </c>
      <c r="O189" s="198">
        <v>1</v>
      </c>
      <c r="P189" s="198">
        <v>0</v>
      </c>
      <c r="Q189" s="198">
        <v>0</v>
      </c>
      <c r="R189" s="198">
        <v>0</v>
      </c>
      <c r="S189" s="198">
        <v>0</v>
      </c>
      <c r="T189" s="199">
        <v>0</v>
      </c>
      <c r="U189" s="214">
        <v>3</v>
      </c>
      <c r="V189" s="209">
        <v>0</v>
      </c>
      <c r="W189" s="198">
        <v>0</v>
      </c>
      <c r="X189" s="198">
        <v>0</v>
      </c>
      <c r="Y189" s="198">
        <v>0</v>
      </c>
      <c r="Z189" s="198">
        <v>0</v>
      </c>
      <c r="AA189" s="198">
        <v>0</v>
      </c>
      <c r="AB189" s="198">
        <v>0</v>
      </c>
      <c r="AC189" s="198">
        <v>0</v>
      </c>
      <c r="AD189" s="198">
        <v>0</v>
      </c>
      <c r="AE189" s="198">
        <v>0</v>
      </c>
      <c r="AF189" s="198">
        <v>0</v>
      </c>
      <c r="AG189" s="198">
        <v>0</v>
      </c>
      <c r="AH189" s="198">
        <v>0</v>
      </c>
      <c r="AI189" s="198">
        <v>12</v>
      </c>
      <c r="AJ189" s="198">
        <v>4</v>
      </c>
      <c r="AK189" s="198">
        <v>5</v>
      </c>
      <c r="AL189" s="198">
        <v>0</v>
      </c>
      <c r="AM189" s="198">
        <v>0</v>
      </c>
      <c r="AN189" s="198">
        <v>0</v>
      </c>
      <c r="AO189" s="198">
        <v>0</v>
      </c>
      <c r="AP189" s="198">
        <v>0</v>
      </c>
      <c r="AQ189" s="198">
        <v>1</v>
      </c>
      <c r="AR189" s="198">
        <v>3</v>
      </c>
      <c r="AS189" s="198">
        <v>8</v>
      </c>
      <c r="AT189" s="198">
        <v>1</v>
      </c>
      <c r="AU189" s="198">
        <v>0</v>
      </c>
      <c r="AV189" s="198">
        <v>7</v>
      </c>
      <c r="AW189" s="198">
        <v>0</v>
      </c>
      <c r="AX189" s="198">
        <v>0</v>
      </c>
      <c r="AY189" s="198">
        <v>0</v>
      </c>
      <c r="AZ189" s="198">
        <v>0</v>
      </c>
      <c r="BA189" s="198">
        <v>2</v>
      </c>
      <c r="BB189" s="198">
        <v>0</v>
      </c>
      <c r="BC189" s="198">
        <v>0</v>
      </c>
      <c r="BD189" s="198">
        <v>6</v>
      </c>
      <c r="BE189" s="198">
        <v>0</v>
      </c>
      <c r="BF189" s="198">
        <v>4</v>
      </c>
      <c r="BG189" s="198">
        <v>0</v>
      </c>
      <c r="BH189" s="198">
        <v>0</v>
      </c>
      <c r="BI189" s="198">
        <v>0</v>
      </c>
      <c r="BJ189" s="198">
        <v>1</v>
      </c>
      <c r="BK189" s="198">
        <v>0</v>
      </c>
      <c r="BL189" s="198">
        <v>0</v>
      </c>
      <c r="BM189" s="198">
        <v>0</v>
      </c>
      <c r="BN189" s="198">
        <v>0</v>
      </c>
      <c r="BO189" s="198">
        <v>0</v>
      </c>
      <c r="BP189" s="198">
        <v>0</v>
      </c>
      <c r="BQ189" s="198">
        <f ca="1">SUMIFS(Other, Dates, BQ$6, Hospitals, $B183)</f>
        <v>2</v>
      </c>
    </row>
    <row r="190" spans="1:69" ht="15" hidden="1" customHeight="1" outlineLevel="1" collapsed="1" x14ac:dyDescent="0.2">
      <c r="B190" s="195" t="s">
        <v>45</v>
      </c>
      <c r="C190" s="196" t="s">
        <v>46</v>
      </c>
      <c r="D190" s="193"/>
      <c r="E190" s="194"/>
      <c r="F190" s="194"/>
      <c r="G190" s="194"/>
      <c r="H190" s="194"/>
      <c r="I190" s="194"/>
      <c r="J190" s="194"/>
      <c r="K190" s="194"/>
      <c r="L190" s="194"/>
      <c r="M190" s="194"/>
      <c r="N190" s="194"/>
      <c r="O190" s="194"/>
      <c r="P190" s="194"/>
      <c r="Q190" s="194"/>
      <c r="R190" s="194"/>
      <c r="S190" s="194"/>
      <c r="T190" s="194"/>
      <c r="U190" s="194"/>
      <c r="V190" s="194"/>
      <c r="W190" s="194"/>
      <c r="X190" s="194"/>
      <c r="Y190" s="194"/>
      <c r="Z190" s="194"/>
      <c r="AA190" s="194"/>
      <c r="AB190" s="194"/>
      <c r="AC190" s="194"/>
      <c r="AD190" s="194"/>
      <c r="AE190" s="194"/>
      <c r="AF190" s="194"/>
      <c r="AG190" s="194"/>
      <c r="AH190" s="194"/>
      <c r="AI190" s="194"/>
      <c r="AJ190" s="194"/>
      <c r="AK190" s="194"/>
      <c r="AL190" s="194"/>
      <c r="AM190" s="194"/>
      <c r="AN190" s="194"/>
      <c r="AO190" s="194"/>
      <c r="AP190" s="194"/>
      <c r="AQ190" s="194"/>
      <c r="AR190" s="194"/>
      <c r="AS190" s="194"/>
      <c r="AT190" s="194"/>
      <c r="AU190" s="194"/>
      <c r="AV190" s="194"/>
      <c r="AW190" s="194"/>
      <c r="AX190" s="194"/>
      <c r="AY190" s="194"/>
      <c r="AZ190" s="194"/>
      <c r="BA190" s="194"/>
      <c r="BB190" s="194"/>
      <c r="BC190" s="194"/>
      <c r="BD190" s="194"/>
      <c r="BE190" s="194"/>
      <c r="BF190" s="194"/>
      <c r="BG190" s="194"/>
      <c r="BH190" s="194"/>
      <c r="BI190" s="194"/>
      <c r="BJ190" s="194"/>
      <c r="BK190" s="194"/>
      <c r="BL190" s="194"/>
      <c r="BM190" s="194"/>
      <c r="BN190" s="194"/>
      <c r="BO190" s="194"/>
      <c r="BP190" s="194"/>
      <c r="BQ190" s="194"/>
    </row>
    <row r="191" spans="1:69" ht="15" hidden="1" customHeight="1" outlineLevel="2" x14ac:dyDescent="0.2">
      <c r="A191" s="179" t="s">
        <v>293</v>
      </c>
      <c r="B191" s="195"/>
      <c r="C191" s="181" t="s">
        <v>3</v>
      </c>
      <c r="D191" s="197">
        <v>397</v>
      </c>
      <c r="E191" s="198">
        <v>501</v>
      </c>
      <c r="F191" s="198">
        <v>381</v>
      </c>
      <c r="G191" s="198">
        <v>455</v>
      </c>
      <c r="H191" s="199">
        <v>456</v>
      </c>
      <c r="I191" s="198">
        <v>522</v>
      </c>
      <c r="J191" s="198">
        <v>519</v>
      </c>
      <c r="K191" s="198">
        <v>478</v>
      </c>
      <c r="L191" s="198">
        <v>512</v>
      </c>
      <c r="M191" s="198">
        <v>512</v>
      </c>
      <c r="N191" s="198">
        <v>535</v>
      </c>
      <c r="O191" s="198">
        <v>523</v>
      </c>
      <c r="P191" s="198">
        <v>570</v>
      </c>
      <c r="Q191" s="198">
        <v>566</v>
      </c>
      <c r="R191" s="198">
        <v>436</v>
      </c>
      <c r="S191" s="198">
        <v>416</v>
      </c>
      <c r="T191" s="199">
        <v>451</v>
      </c>
      <c r="U191" s="214">
        <v>463</v>
      </c>
      <c r="V191" s="209">
        <v>477</v>
      </c>
      <c r="W191" s="198">
        <v>342</v>
      </c>
      <c r="X191" s="198">
        <v>429</v>
      </c>
      <c r="Y191" s="198">
        <v>449</v>
      </c>
      <c r="Z191" s="198">
        <v>504</v>
      </c>
      <c r="AA191" s="198">
        <v>310</v>
      </c>
      <c r="AB191" s="198">
        <v>487</v>
      </c>
      <c r="AC191" s="198">
        <v>455</v>
      </c>
      <c r="AD191" s="198">
        <v>380</v>
      </c>
      <c r="AE191" s="198">
        <v>467</v>
      </c>
      <c r="AF191" s="198">
        <v>419</v>
      </c>
      <c r="AG191" s="198">
        <v>418</v>
      </c>
      <c r="AH191" s="198">
        <v>504</v>
      </c>
      <c r="AI191" s="198">
        <v>307</v>
      </c>
      <c r="AJ191" s="198">
        <v>439</v>
      </c>
      <c r="AK191" s="198">
        <v>409</v>
      </c>
      <c r="AL191" s="198">
        <v>494</v>
      </c>
      <c r="AM191" s="198">
        <v>391</v>
      </c>
      <c r="AN191" s="198">
        <v>480</v>
      </c>
      <c r="AO191" s="198">
        <v>450</v>
      </c>
      <c r="AP191" s="198">
        <v>316</v>
      </c>
      <c r="AQ191" s="198">
        <v>503</v>
      </c>
      <c r="AR191" s="198">
        <v>418</v>
      </c>
      <c r="AS191" s="198">
        <v>415</v>
      </c>
      <c r="AT191" s="198">
        <v>438</v>
      </c>
      <c r="AU191" s="198">
        <v>355</v>
      </c>
      <c r="AV191" s="198">
        <v>423</v>
      </c>
      <c r="AW191" s="198">
        <v>429</v>
      </c>
      <c r="AX191" s="198">
        <v>438</v>
      </c>
      <c r="AY191" s="198">
        <v>359</v>
      </c>
      <c r="AZ191" s="198">
        <v>391</v>
      </c>
      <c r="BA191" s="198">
        <v>385</v>
      </c>
      <c r="BB191" s="198">
        <v>333</v>
      </c>
      <c r="BC191" s="198">
        <v>386</v>
      </c>
      <c r="BD191" s="198">
        <v>371</v>
      </c>
      <c r="BE191" s="198">
        <v>418</v>
      </c>
      <c r="BF191" s="198">
        <v>426</v>
      </c>
      <c r="BG191" s="198">
        <v>373</v>
      </c>
      <c r="BH191" s="198">
        <v>425</v>
      </c>
      <c r="BI191" s="198">
        <v>437</v>
      </c>
      <c r="BJ191" s="198">
        <v>291</v>
      </c>
      <c r="BK191" s="198">
        <v>0</v>
      </c>
      <c r="BL191" s="198">
        <v>0</v>
      </c>
      <c r="BM191" s="198">
        <v>9</v>
      </c>
      <c r="BN191" s="198">
        <v>41</v>
      </c>
      <c r="BO191" s="198">
        <v>125</v>
      </c>
      <c r="BP191" s="198">
        <v>211</v>
      </c>
      <c r="BQ191" s="198">
        <f ca="1">SUMIFS(Operations, Dates, BQ$6, Hospitals, $B190)</f>
        <v>438</v>
      </c>
    </row>
    <row r="192" spans="1:69" ht="15" hidden="1" customHeight="1" outlineLevel="2" x14ac:dyDescent="0.2">
      <c r="A192" s="179" t="s">
        <v>294</v>
      </c>
      <c r="B192" s="195"/>
      <c r="C192" s="185" t="s">
        <v>4</v>
      </c>
      <c r="D192" s="197">
        <v>33</v>
      </c>
      <c r="E192" s="198">
        <v>29</v>
      </c>
      <c r="F192" s="198">
        <v>20</v>
      </c>
      <c r="G192" s="198">
        <v>35</v>
      </c>
      <c r="H192" s="199">
        <v>35</v>
      </c>
      <c r="I192" s="198">
        <v>50</v>
      </c>
      <c r="J192" s="198">
        <v>46</v>
      </c>
      <c r="K192" s="198">
        <v>60</v>
      </c>
      <c r="L192" s="198">
        <v>59</v>
      </c>
      <c r="M192" s="198">
        <v>40</v>
      </c>
      <c r="N192" s="198">
        <v>43</v>
      </c>
      <c r="O192" s="198">
        <v>44</v>
      </c>
      <c r="P192" s="198">
        <v>48</v>
      </c>
      <c r="Q192" s="198">
        <v>47</v>
      </c>
      <c r="R192" s="198">
        <v>43</v>
      </c>
      <c r="S192" s="198">
        <v>20</v>
      </c>
      <c r="T192" s="199">
        <v>57</v>
      </c>
      <c r="U192" s="214">
        <v>38</v>
      </c>
      <c r="V192" s="209">
        <v>34</v>
      </c>
      <c r="W192" s="198">
        <v>36</v>
      </c>
      <c r="X192" s="198">
        <v>34</v>
      </c>
      <c r="Y192" s="198">
        <v>39</v>
      </c>
      <c r="Z192" s="198">
        <v>49</v>
      </c>
      <c r="AA192" s="198">
        <v>23</v>
      </c>
      <c r="AB192" s="198">
        <v>43</v>
      </c>
      <c r="AC192" s="198">
        <v>49</v>
      </c>
      <c r="AD192" s="198">
        <v>22</v>
      </c>
      <c r="AE192" s="198">
        <v>34</v>
      </c>
      <c r="AF192" s="198">
        <v>38</v>
      </c>
      <c r="AG192" s="198">
        <v>27</v>
      </c>
      <c r="AH192" s="198">
        <v>35</v>
      </c>
      <c r="AI192" s="198">
        <v>26</v>
      </c>
      <c r="AJ192" s="198">
        <v>52</v>
      </c>
      <c r="AK192" s="198">
        <v>43</v>
      </c>
      <c r="AL192" s="198">
        <v>83</v>
      </c>
      <c r="AM192" s="198">
        <v>22</v>
      </c>
      <c r="AN192" s="198">
        <v>42</v>
      </c>
      <c r="AO192" s="198">
        <v>27</v>
      </c>
      <c r="AP192" s="198">
        <v>27</v>
      </c>
      <c r="AQ192" s="198">
        <v>29</v>
      </c>
      <c r="AR192" s="198">
        <v>34</v>
      </c>
      <c r="AS192" s="198">
        <v>33</v>
      </c>
      <c r="AT192" s="198">
        <v>45</v>
      </c>
      <c r="AU192" s="198">
        <v>29</v>
      </c>
      <c r="AV192" s="198">
        <v>34</v>
      </c>
      <c r="AW192" s="198">
        <v>39</v>
      </c>
      <c r="AX192" s="198">
        <v>26</v>
      </c>
      <c r="AY192" s="198">
        <v>28</v>
      </c>
      <c r="AZ192" s="198">
        <v>51</v>
      </c>
      <c r="BA192" s="198">
        <v>30</v>
      </c>
      <c r="BB192" s="198">
        <v>35</v>
      </c>
      <c r="BC192" s="198">
        <v>30</v>
      </c>
      <c r="BD192" s="198">
        <v>34</v>
      </c>
      <c r="BE192" s="198">
        <v>31</v>
      </c>
      <c r="BF192" s="198">
        <v>33</v>
      </c>
      <c r="BG192" s="198">
        <v>46</v>
      </c>
      <c r="BH192" s="198">
        <v>67</v>
      </c>
      <c r="BI192" s="198">
        <v>33</v>
      </c>
      <c r="BJ192" s="198">
        <v>49</v>
      </c>
      <c r="BK192" s="198">
        <v>0</v>
      </c>
      <c r="BL192" s="198">
        <v>0</v>
      </c>
      <c r="BM192" s="198">
        <v>0</v>
      </c>
      <c r="BN192" s="198">
        <v>1</v>
      </c>
      <c r="BO192" s="198">
        <v>12</v>
      </c>
      <c r="BP192" s="198">
        <v>15</v>
      </c>
      <c r="BQ192" s="198">
        <f ca="1">SUMIFS(Cancelled, Dates, BQ$6, Hospitals, $B190)</f>
        <v>43</v>
      </c>
    </row>
    <row r="193" spans="1:69" ht="15" hidden="1" customHeight="1" outlineLevel="2" x14ac:dyDescent="0.2">
      <c r="A193" s="179" t="s">
        <v>295</v>
      </c>
      <c r="B193" s="195"/>
      <c r="C193" s="187" t="s">
        <v>5</v>
      </c>
      <c r="D193" s="197">
        <v>15</v>
      </c>
      <c r="E193" s="198">
        <v>12</v>
      </c>
      <c r="F193" s="198">
        <v>12</v>
      </c>
      <c r="G193" s="198">
        <v>17</v>
      </c>
      <c r="H193" s="199">
        <v>13</v>
      </c>
      <c r="I193" s="198">
        <v>21</v>
      </c>
      <c r="J193" s="198">
        <v>20</v>
      </c>
      <c r="K193" s="198">
        <v>19</v>
      </c>
      <c r="L193" s="198">
        <v>28</v>
      </c>
      <c r="M193" s="198">
        <v>15</v>
      </c>
      <c r="N193" s="198">
        <v>16</v>
      </c>
      <c r="O193" s="198">
        <v>14</v>
      </c>
      <c r="P193" s="198">
        <v>14</v>
      </c>
      <c r="Q193" s="198">
        <v>22</v>
      </c>
      <c r="R193" s="198">
        <v>20</v>
      </c>
      <c r="S193" s="198">
        <v>6</v>
      </c>
      <c r="T193" s="199">
        <v>23</v>
      </c>
      <c r="U193" s="214">
        <v>21</v>
      </c>
      <c r="V193" s="209">
        <v>17</v>
      </c>
      <c r="W193" s="198">
        <v>20</v>
      </c>
      <c r="X193" s="198">
        <v>14</v>
      </c>
      <c r="Y193" s="198">
        <v>22</v>
      </c>
      <c r="Z193" s="198">
        <v>20</v>
      </c>
      <c r="AA193" s="198">
        <v>9</v>
      </c>
      <c r="AB193" s="198">
        <v>25</v>
      </c>
      <c r="AC193" s="198">
        <v>14</v>
      </c>
      <c r="AD193" s="198">
        <v>10</v>
      </c>
      <c r="AE193" s="198">
        <v>13</v>
      </c>
      <c r="AF193" s="198">
        <v>21</v>
      </c>
      <c r="AG193" s="198">
        <v>13</v>
      </c>
      <c r="AH193" s="198">
        <v>13</v>
      </c>
      <c r="AI193" s="198">
        <v>14</v>
      </c>
      <c r="AJ193" s="198">
        <v>26</v>
      </c>
      <c r="AK193" s="198">
        <v>19</v>
      </c>
      <c r="AL193" s="198">
        <v>12</v>
      </c>
      <c r="AM193" s="198">
        <v>14</v>
      </c>
      <c r="AN193" s="198">
        <v>17</v>
      </c>
      <c r="AO193" s="198">
        <v>18</v>
      </c>
      <c r="AP193" s="198">
        <v>11</v>
      </c>
      <c r="AQ193" s="198">
        <v>12</v>
      </c>
      <c r="AR193" s="198">
        <v>15</v>
      </c>
      <c r="AS193" s="198">
        <v>13</v>
      </c>
      <c r="AT193" s="198">
        <v>22</v>
      </c>
      <c r="AU193" s="198">
        <v>6</v>
      </c>
      <c r="AV193" s="198">
        <v>18</v>
      </c>
      <c r="AW193" s="198">
        <v>20</v>
      </c>
      <c r="AX193" s="198">
        <v>15</v>
      </c>
      <c r="AY193" s="198">
        <v>16</v>
      </c>
      <c r="AZ193" s="198">
        <v>22</v>
      </c>
      <c r="BA193" s="198">
        <v>14</v>
      </c>
      <c r="BB193" s="198">
        <v>19</v>
      </c>
      <c r="BC193" s="198">
        <v>12</v>
      </c>
      <c r="BD193" s="198">
        <v>16</v>
      </c>
      <c r="BE193" s="198">
        <v>18</v>
      </c>
      <c r="BF193" s="198">
        <v>15</v>
      </c>
      <c r="BG193" s="198">
        <v>18</v>
      </c>
      <c r="BH193" s="198">
        <v>13</v>
      </c>
      <c r="BI193" s="198">
        <v>12</v>
      </c>
      <c r="BJ193" s="198">
        <v>5</v>
      </c>
      <c r="BK193" s="198">
        <v>0</v>
      </c>
      <c r="BL193" s="198">
        <v>0</v>
      </c>
      <c r="BM193" s="198">
        <v>0</v>
      </c>
      <c r="BN193" s="198">
        <v>1</v>
      </c>
      <c r="BO193" s="198">
        <v>7</v>
      </c>
      <c r="BP193" s="198">
        <v>14</v>
      </c>
      <c r="BQ193" s="198">
        <f ca="1">SUMIFS(Clinical, Dates, BQ$6, Hospitals, $B190)</f>
        <v>20</v>
      </c>
    </row>
    <row r="194" spans="1:69" ht="15" hidden="1" customHeight="1" outlineLevel="2" x14ac:dyDescent="0.2">
      <c r="A194" s="179" t="s">
        <v>296</v>
      </c>
      <c r="B194" s="195"/>
      <c r="C194" s="187" t="s">
        <v>6</v>
      </c>
      <c r="D194" s="197">
        <v>0</v>
      </c>
      <c r="E194" s="198">
        <v>0</v>
      </c>
      <c r="F194" s="198">
        <v>1</v>
      </c>
      <c r="G194" s="198">
        <v>0</v>
      </c>
      <c r="H194" s="199">
        <v>5</v>
      </c>
      <c r="I194" s="198">
        <v>4</v>
      </c>
      <c r="J194" s="198">
        <v>3</v>
      </c>
      <c r="K194" s="198">
        <v>9</v>
      </c>
      <c r="L194" s="198">
        <v>4</v>
      </c>
      <c r="M194" s="198">
        <v>2</v>
      </c>
      <c r="N194" s="198">
        <v>8</v>
      </c>
      <c r="O194" s="198">
        <v>4</v>
      </c>
      <c r="P194" s="198">
        <v>6</v>
      </c>
      <c r="Q194" s="198">
        <v>1</v>
      </c>
      <c r="R194" s="198">
        <v>0</v>
      </c>
      <c r="S194" s="198">
        <v>3</v>
      </c>
      <c r="T194" s="199">
        <v>2</v>
      </c>
      <c r="U194" s="214">
        <v>3</v>
      </c>
      <c r="V194" s="209">
        <v>1</v>
      </c>
      <c r="W194" s="198">
        <v>6</v>
      </c>
      <c r="X194" s="198">
        <v>4</v>
      </c>
      <c r="Y194" s="198">
        <v>2</v>
      </c>
      <c r="Z194" s="198">
        <v>6</v>
      </c>
      <c r="AA194" s="198">
        <v>1</v>
      </c>
      <c r="AB194" s="198">
        <v>4</v>
      </c>
      <c r="AC194" s="198">
        <v>18</v>
      </c>
      <c r="AD194" s="198">
        <v>2</v>
      </c>
      <c r="AE194" s="198">
        <v>1</v>
      </c>
      <c r="AF194" s="198">
        <v>1</v>
      </c>
      <c r="AG194" s="198">
        <v>1</v>
      </c>
      <c r="AH194" s="198">
        <v>1</v>
      </c>
      <c r="AI194" s="198">
        <v>3</v>
      </c>
      <c r="AJ194" s="198">
        <v>5</v>
      </c>
      <c r="AK194" s="198">
        <v>2</v>
      </c>
      <c r="AL194" s="198">
        <v>13</v>
      </c>
      <c r="AM194" s="198">
        <v>0</v>
      </c>
      <c r="AN194" s="198">
        <v>7</v>
      </c>
      <c r="AO194" s="198">
        <v>0</v>
      </c>
      <c r="AP194" s="198">
        <v>3</v>
      </c>
      <c r="AQ194" s="198">
        <v>6</v>
      </c>
      <c r="AR194" s="198">
        <v>5</v>
      </c>
      <c r="AS194" s="198">
        <v>4</v>
      </c>
      <c r="AT194" s="198">
        <v>12</v>
      </c>
      <c r="AU194" s="198">
        <v>10</v>
      </c>
      <c r="AV194" s="198">
        <v>5</v>
      </c>
      <c r="AW194" s="198">
        <v>3</v>
      </c>
      <c r="AX194" s="198">
        <v>4</v>
      </c>
      <c r="AY194" s="198">
        <v>3</v>
      </c>
      <c r="AZ194" s="198">
        <v>13</v>
      </c>
      <c r="BA194" s="198">
        <v>4</v>
      </c>
      <c r="BB194" s="198">
        <v>3</v>
      </c>
      <c r="BC194" s="198">
        <v>6</v>
      </c>
      <c r="BD194" s="198">
        <v>2</v>
      </c>
      <c r="BE194" s="198">
        <v>6</v>
      </c>
      <c r="BF194" s="198">
        <v>7</v>
      </c>
      <c r="BG194" s="198">
        <v>6</v>
      </c>
      <c r="BH194" s="198">
        <v>11</v>
      </c>
      <c r="BI194" s="198">
        <v>2</v>
      </c>
      <c r="BJ194" s="198">
        <v>15</v>
      </c>
      <c r="BK194" s="198">
        <v>0</v>
      </c>
      <c r="BL194" s="198">
        <v>0</v>
      </c>
      <c r="BM194" s="198">
        <v>0</v>
      </c>
      <c r="BN194" s="198">
        <v>0</v>
      </c>
      <c r="BO194" s="198">
        <v>0</v>
      </c>
      <c r="BP194" s="198">
        <v>0</v>
      </c>
      <c r="BQ194" s="198">
        <f ca="1">SUMIFS(NonClinical, Dates, BQ$6, Hospitals, $B190)</f>
        <v>8</v>
      </c>
    </row>
    <row r="195" spans="1:69" ht="15" hidden="1" customHeight="1" outlineLevel="2" x14ac:dyDescent="0.2">
      <c r="A195" s="179" t="s">
        <v>297</v>
      </c>
      <c r="B195" s="195"/>
      <c r="C195" s="187" t="s">
        <v>7</v>
      </c>
      <c r="D195" s="197">
        <v>16</v>
      </c>
      <c r="E195" s="198">
        <v>17</v>
      </c>
      <c r="F195" s="198">
        <v>7</v>
      </c>
      <c r="G195" s="198">
        <v>18</v>
      </c>
      <c r="H195" s="199">
        <v>17</v>
      </c>
      <c r="I195" s="198">
        <v>25</v>
      </c>
      <c r="J195" s="198">
        <v>22</v>
      </c>
      <c r="K195" s="198">
        <v>24</v>
      </c>
      <c r="L195" s="198">
        <v>26</v>
      </c>
      <c r="M195" s="198">
        <v>21</v>
      </c>
      <c r="N195" s="198">
        <v>16</v>
      </c>
      <c r="O195" s="198">
        <v>18</v>
      </c>
      <c r="P195" s="198">
        <v>26</v>
      </c>
      <c r="Q195" s="198">
        <v>23</v>
      </c>
      <c r="R195" s="198">
        <v>23</v>
      </c>
      <c r="S195" s="198">
        <v>10</v>
      </c>
      <c r="T195" s="199">
        <v>9</v>
      </c>
      <c r="U195" s="214">
        <v>12</v>
      </c>
      <c r="V195" s="209">
        <v>16</v>
      </c>
      <c r="W195" s="198">
        <v>10</v>
      </c>
      <c r="X195" s="198">
        <v>15</v>
      </c>
      <c r="Y195" s="198">
        <v>14</v>
      </c>
      <c r="Z195" s="198">
        <v>19</v>
      </c>
      <c r="AA195" s="198">
        <v>13</v>
      </c>
      <c r="AB195" s="198">
        <v>11</v>
      </c>
      <c r="AC195" s="198">
        <v>17</v>
      </c>
      <c r="AD195" s="198">
        <v>10</v>
      </c>
      <c r="AE195" s="198">
        <v>20</v>
      </c>
      <c r="AF195" s="198">
        <v>16</v>
      </c>
      <c r="AG195" s="198">
        <v>13</v>
      </c>
      <c r="AH195" s="198">
        <v>19</v>
      </c>
      <c r="AI195" s="198">
        <v>8</v>
      </c>
      <c r="AJ195" s="198">
        <v>12</v>
      </c>
      <c r="AK195" s="198">
        <v>15</v>
      </c>
      <c r="AL195" s="198">
        <v>15</v>
      </c>
      <c r="AM195" s="198">
        <v>7</v>
      </c>
      <c r="AN195" s="198">
        <v>16</v>
      </c>
      <c r="AO195" s="198">
        <v>9</v>
      </c>
      <c r="AP195" s="198">
        <v>12</v>
      </c>
      <c r="AQ195" s="198">
        <v>11</v>
      </c>
      <c r="AR195" s="198">
        <v>13</v>
      </c>
      <c r="AS195" s="198">
        <v>12</v>
      </c>
      <c r="AT195" s="198">
        <v>11</v>
      </c>
      <c r="AU195" s="198">
        <v>13</v>
      </c>
      <c r="AV195" s="198">
        <v>9</v>
      </c>
      <c r="AW195" s="198">
        <v>15</v>
      </c>
      <c r="AX195" s="198">
        <v>7</v>
      </c>
      <c r="AY195" s="198">
        <v>8</v>
      </c>
      <c r="AZ195" s="198">
        <v>14</v>
      </c>
      <c r="BA195" s="198">
        <v>9</v>
      </c>
      <c r="BB195" s="198">
        <v>13</v>
      </c>
      <c r="BC195" s="198">
        <v>10</v>
      </c>
      <c r="BD195" s="198">
        <v>16</v>
      </c>
      <c r="BE195" s="198">
        <v>6</v>
      </c>
      <c r="BF195" s="198">
        <v>11</v>
      </c>
      <c r="BG195" s="198">
        <v>16</v>
      </c>
      <c r="BH195" s="198">
        <v>18</v>
      </c>
      <c r="BI195" s="198">
        <v>13</v>
      </c>
      <c r="BJ195" s="198">
        <v>18</v>
      </c>
      <c r="BK195" s="198">
        <v>0</v>
      </c>
      <c r="BL195" s="198">
        <v>0</v>
      </c>
      <c r="BM195" s="198">
        <v>0</v>
      </c>
      <c r="BN195" s="198">
        <v>0</v>
      </c>
      <c r="BO195" s="198">
        <v>0</v>
      </c>
      <c r="BP195" s="198">
        <v>1</v>
      </c>
      <c r="BQ195" s="198">
        <f ca="1">SUMIFS(Patient, Dates, BQ$6, Hospitals, $B190)</f>
        <v>14</v>
      </c>
    </row>
    <row r="196" spans="1:69" ht="15" hidden="1" customHeight="1" outlineLevel="2" x14ac:dyDescent="0.2">
      <c r="A196" s="179" t="s">
        <v>298</v>
      </c>
      <c r="B196" s="195"/>
      <c r="C196" s="187" t="s">
        <v>8</v>
      </c>
      <c r="D196" s="197">
        <v>2</v>
      </c>
      <c r="E196" s="198">
        <v>0</v>
      </c>
      <c r="F196" s="198">
        <v>0</v>
      </c>
      <c r="G196" s="198">
        <v>0</v>
      </c>
      <c r="H196" s="199">
        <v>0</v>
      </c>
      <c r="I196" s="198">
        <v>0</v>
      </c>
      <c r="J196" s="198">
        <v>1</v>
      </c>
      <c r="K196" s="198">
        <v>8</v>
      </c>
      <c r="L196" s="198">
        <v>1</v>
      </c>
      <c r="M196" s="198">
        <v>2</v>
      </c>
      <c r="N196" s="198">
        <v>3</v>
      </c>
      <c r="O196" s="198">
        <v>8</v>
      </c>
      <c r="P196" s="198">
        <v>2</v>
      </c>
      <c r="Q196" s="198">
        <v>1</v>
      </c>
      <c r="R196" s="198">
        <v>0</v>
      </c>
      <c r="S196" s="198">
        <v>1</v>
      </c>
      <c r="T196" s="199">
        <v>23</v>
      </c>
      <c r="U196" s="214">
        <v>2</v>
      </c>
      <c r="V196" s="209">
        <v>0</v>
      </c>
      <c r="W196" s="198">
        <v>0</v>
      </c>
      <c r="X196" s="198">
        <v>1</v>
      </c>
      <c r="Y196" s="198">
        <v>1</v>
      </c>
      <c r="Z196" s="198">
        <v>4</v>
      </c>
      <c r="AA196" s="198">
        <v>0</v>
      </c>
      <c r="AB196" s="198">
        <v>3</v>
      </c>
      <c r="AC196" s="198">
        <v>0</v>
      </c>
      <c r="AD196" s="198">
        <v>0</v>
      </c>
      <c r="AE196" s="198">
        <v>0</v>
      </c>
      <c r="AF196" s="198">
        <v>0</v>
      </c>
      <c r="AG196" s="198">
        <v>0</v>
      </c>
      <c r="AH196" s="198">
        <v>2</v>
      </c>
      <c r="AI196" s="198">
        <v>1</v>
      </c>
      <c r="AJ196" s="198">
        <v>9</v>
      </c>
      <c r="AK196" s="198">
        <v>7</v>
      </c>
      <c r="AL196" s="198">
        <v>43</v>
      </c>
      <c r="AM196" s="198">
        <v>1</v>
      </c>
      <c r="AN196" s="198">
        <v>2</v>
      </c>
      <c r="AO196" s="198">
        <v>0</v>
      </c>
      <c r="AP196" s="198">
        <v>1</v>
      </c>
      <c r="AQ196" s="198">
        <v>0</v>
      </c>
      <c r="AR196" s="198">
        <v>1</v>
      </c>
      <c r="AS196" s="198">
        <v>4</v>
      </c>
      <c r="AT196" s="198">
        <v>0</v>
      </c>
      <c r="AU196" s="198">
        <v>0</v>
      </c>
      <c r="AV196" s="198">
        <v>2</v>
      </c>
      <c r="AW196" s="198">
        <v>1</v>
      </c>
      <c r="AX196" s="198">
        <v>0</v>
      </c>
      <c r="AY196" s="198">
        <v>1</v>
      </c>
      <c r="AZ196" s="198">
        <v>2</v>
      </c>
      <c r="BA196" s="198">
        <v>3</v>
      </c>
      <c r="BB196" s="198">
        <v>0</v>
      </c>
      <c r="BC196" s="198">
        <v>2</v>
      </c>
      <c r="BD196" s="198">
        <v>0</v>
      </c>
      <c r="BE196" s="198">
        <v>1</v>
      </c>
      <c r="BF196" s="198">
        <v>0</v>
      </c>
      <c r="BG196" s="198">
        <v>6</v>
      </c>
      <c r="BH196" s="198">
        <v>25</v>
      </c>
      <c r="BI196" s="198">
        <v>6</v>
      </c>
      <c r="BJ196" s="198">
        <v>11</v>
      </c>
      <c r="BK196" s="198">
        <v>0</v>
      </c>
      <c r="BL196" s="198">
        <v>0</v>
      </c>
      <c r="BM196" s="198">
        <v>0</v>
      </c>
      <c r="BN196" s="198">
        <v>0</v>
      </c>
      <c r="BO196" s="198">
        <v>5</v>
      </c>
      <c r="BP196" s="198">
        <v>0</v>
      </c>
      <c r="BQ196" s="198">
        <f ca="1">SUMIFS(Other, Dates, BQ$6, Hospitals, $B190)</f>
        <v>1</v>
      </c>
    </row>
    <row r="197" spans="1:69" ht="15" hidden="1" customHeight="1" outlineLevel="1" collapsed="1" x14ac:dyDescent="0.2">
      <c r="B197" s="195" t="s">
        <v>47</v>
      </c>
      <c r="C197" s="196" t="s">
        <v>48</v>
      </c>
      <c r="D197" s="193"/>
      <c r="E197" s="194"/>
      <c r="F197" s="194"/>
      <c r="G197" s="194"/>
      <c r="H197" s="194"/>
      <c r="I197" s="194"/>
      <c r="J197" s="194"/>
      <c r="K197" s="194"/>
      <c r="L197" s="194"/>
      <c r="M197" s="194"/>
      <c r="N197" s="194"/>
      <c r="O197" s="194"/>
      <c r="P197" s="194"/>
      <c r="Q197" s="194"/>
      <c r="R197" s="194"/>
      <c r="S197" s="194"/>
      <c r="T197" s="194"/>
      <c r="U197" s="194"/>
      <c r="V197" s="194"/>
      <c r="W197" s="194"/>
      <c r="X197" s="194"/>
      <c r="Y197" s="194"/>
      <c r="Z197" s="194"/>
      <c r="AA197" s="194"/>
      <c r="AB197" s="194"/>
      <c r="AC197" s="194"/>
      <c r="AD197" s="194"/>
      <c r="AE197" s="194"/>
      <c r="AF197" s="194"/>
      <c r="AG197" s="194"/>
      <c r="AH197" s="194"/>
      <c r="AI197" s="194"/>
      <c r="AJ197" s="194"/>
      <c r="AK197" s="194"/>
      <c r="AL197" s="194"/>
      <c r="AM197" s="194"/>
      <c r="AN197" s="194"/>
      <c r="AO197" s="194"/>
      <c r="AP197" s="194"/>
      <c r="AQ197" s="194"/>
      <c r="AR197" s="194"/>
      <c r="AS197" s="194"/>
      <c r="AT197" s="194"/>
      <c r="AU197" s="194"/>
      <c r="AV197" s="194"/>
      <c r="AW197" s="194"/>
      <c r="AX197" s="194"/>
      <c r="AY197" s="194"/>
      <c r="AZ197" s="194"/>
      <c r="BA197" s="194"/>
      <c r="BB197" s="194"/>
      <c r="BC197" s="194"/>
      <c r="BD197" s="194"/>
      <c r="BE197" s="194"/>
      <c r="BF197" s="194"/>
      <c r="BG197" s="194"/>
      <c r="BH197" s="194"/>
      <c r="BI197" s="194"/>
      <c r="BJ197" s="194"/>
      <c r="BK197" s="194"/>
      <c r="BL197" s="194"/>
      <c r="BM197" s="194"/>
      <c r="BN197" s="194"/>
      <c r="BO197" s="194"/>
      <c r="BP197" s="194"/>
      <c r="BQ197" s="194"/>
    </row>
    <row r="198" spans="1:69" ht="15" hidden="1" customHeight="1" outlineLevel="2" x14ac:dyDescent="0.2">
      <c r="A198" s="179" t="s">
        <v>299</v>
      </c>
      <c r="B198" s="195"/>
      <c r="C198" s="181" t="s">
        <v>3</v>
      </c>
      <c r="D198" s="197">
        <v>821</v>
      </c>
      <c r="E198" s="198">
        <v>905</v>
      </c>
      <c r="F198" s="198">
        <v>826</v>
      </c>
      <c r="G198" s="198">
        <v>739</v>
      </c>
      <c r="H198" s="199">
        <v>815</v>
      </c>
      <c r="I198" s="198">
        <v>1045</v>
      </c>
      <c r="J198" s="198">
        <v>1072</v>
      </c>
      <c r="K198" s="198">
        <v>993</v>
      </c>
      <c r="L198" s="198">
        <v>889</v>
      </c>
      <c r="M198" s="198">
        <v>1029</v>
      </c>
      <c r="N198" s="198">
        <v>1000</v>
      </c>
      <c r="O198" s="198">
        <v>877</v>
      </c>
      <c r="P198" s="198">
        <v>867</v>
      </c>
      <c r="Q198" s="198">
        <v>931</v>
      </c>
      <c r="R198" s="198">
        <v>743</v>
      </c>
      <c r="S198" s="198">
        <v>825</v>
      </c>
      <c r="T198" s="199">
        <v>870</v>
      </c>
      <c r="U198" s="214">
        <v>886</v>
      </c>
      <c r="V198" s="209">
        <v>988</v>
      </c>
      <c r="W198" s="198">
        <v>813</v>
      </c>
      <c r="X198" s="198">
        <v>871</v>
      </c>
      <c r="Y198" s="198">
        <v>817</v>
      </c>
      <c r="Z198" s="198">
        <v>982</v>
      </c>
      <c r="AA198" s="198">
        <v>671</v>
      </c>
      <c r="AB198" s="198">
        <v>906</v>
      </c>
      <c r="AC198" s="198">
        <v>904</v>
      </c>
      <c r="AD198" s="198">
        <v>729</v>
      </c>
      <c r="AE198" s="198">
        <v>859</v>
      </c>
      <c r="AF198" s="198">
        <v>818</v>
      </c>
      <c r="AG198" s="198">
        <v>806</v>
      </c>
      <c r="AH198" s="198">
        <v>869</v>
      </c>
      <c r="AI198" s="198">
        <v>730</v>
      </c>
      <c r="AJ198" s="198">
        <v>785</v>
      </c>
      <c r="AK198" s="198">
        <v>812</v>
      </c>
      <c r="AL198" s="198">
        <v>831</v>
      </c>
      <c r="AM198" s="198">
        <v>775</v>
      </c>
      <c r="AN198" s="198">
        <v>765</v>
      </c>
      <c r="AO198" s="198">
        <v>797</v>
      </c>
      <c r="AP198" s="198">
        <v>714</v>
      </c>
      <c r="AQ198" s="198">
        <v>820</v>
      </c>
      <c r="AR198" s="198">
        <v>702</v>
      </c>
      <c r="AS198" s="198">
        <v>849</v>
      </c>
      <c r="AT198" s="198">
        <v>852</v>
      </c>
      <c r="AU198" s="198">
        <v>695</v>
      </c>
      <c r="AV198" s="198">
        <v>862</v>
      </c>
      <c r="AW198" s="198">
        <v>849</v>
      </c>
      <c r="AX198" s="198">
        <v>808</v>
      </c>
      <c r="AY198" s="198">
        <v>731</v>
      </c>
      <c r="AZ198" s="198">
        <v>714</v>
      </c>
      <c r="BA198" s="198">
        <v>776</v>
      </c>
      <c r="BB198" s="198">
        <v>698</v>
      </c>
      <c r="BC198" s="198">
        <v>735</v>
      </c>
      <c r="BD198" s="198">
        <v>765</v>
      </c>
      <c r="BE198" s="198">
        <v>817</v>
      </c>
      <c r="BF198" s="198">
        <v>704</v>
      </c>
      <c r="BG198" s="198">
        <v>694</v>
      </c>
      <c r="BH198" s="198">
        <v>742</v>
      </c>
      <c r="BI198" s="198">
        <v>706</v>
      </c>
      <c r="BJ198" s="198">
        <v>577</v>
      </c>
      <c r="BK198" s="198">
        <v>8</v>
      </c>
      <c r="BL198" s="198">
        <v>11</v>
      </c>
      <c r="BM198" s="198">
        <v>66</v>
      </c>
      <c r="BN198" s="198">
        <v>119</v>
      </c>
      <c r="BO198" s="198">
        <v>332</v>
      </c>
      <c r="BP198" s="198">
        <v>426</v>
      </c>
      <c r="BQ198" s="198">
        <f ca="1">SUMIFS(Operations, Dates, BQ$6, Hospitals, $B197)</f>
        <v>516</v>
      </c>
    </row>
    <row r="199" spans="1:69" ht="15" hidden="1" customHeight="1" outlineLevel="2" x14ac:dyDescent="0.2">
      <c r="A199" s="179" t="s">
        <v>300</v>
      </c>
      <c r="B199" s="195"/>
      <c r="C199" s="185" t="s">
        <v>4</v>
      </c>
      <c r="D199" s="197">
        <v>60</v>
      </c>
      <c r="E199" s="198">
        <v>61</v>
      </c>
      <c r="F199" s="198">
        <v>58</v>
      </c>
      <c r="G199" s="198">
        <v>46</v>
      </c>
      <c r="H199" s="199">
        <v>54</v>
      </c>
      <c r="I199" s="198">
        <v>96</v>
      </c>
      <c r="J199" s="198">
        <v>88</v>
      </c>
      <c r="K199" s="198">
        <v>80</v>
      </c>
      <c r="L199" s="198">
        <v>79</v>
      </c>
      <c r="M199" s="198">
        <v>96</v>
      </c>
      <c r="N199" s="198">
        <v>86</v>
      </c>
      <c r="O199" s="198">
        <v>66</v>
      </c>
      <c r="P199" s="198">
        <v>77</v>
      </c>
      <c r="Q199" s="198">
        <v>82</v>
      </c>
      <c r="R199" s="198">
        <v>55</v>
      </c>
      <c r="S199" s="198">
        <v>106</v>
      </c>
      <c r="T199" s="199">
        <v>77</v>
      </c>
      <c r="U199" s="214">
        <v>86</v>
      </c>
      <c r="V199" s="209">
        <v>93</v>
      </c>
      <c r="W199" s="198">
        <v>84</v>
      </c>
      <c r="X199" s="198">
        <v>89</v>
      </c>
      <c r="Y199" s="198">
        <v>64</v>
      </c>
      <c r="Z199" s="198">
        <v>79</v>
      </c>
      <c r="AA199" s="198">
        <v>77</v>
      </c>
      <c r="AB199" s="198">
        <v>91</v>
      </c>
      <c r="AC199" s="198">
        <v>83</v>
      </c>
      <c r="AD199" s="198">
        <v>60</v>
      </c>
      <c r="AE199" s="198">
        <v>62</v>
      </c>
      <c r="AF199" s="198">
        <v>69</v>
      </c>
      <c r="AG199" s="198">
        <v>66</v>
      </c>
      <c r="AH199" s="198">
        <v>84</v>
      </c>
      <c r="AI199" s="198">
        <v>75</v>
      </c>
      <c r="AJ199" s="198">
        <v>134</v>
      </c>
      <c r="AK199" s="198">
        <v>73</v>
      </c>
      <c r="AL199" s="198">
        <v>108</v>
      </c>
      <c r="AM199" s="198">
        <v>69</v>
      </c>
      <c r="AN199" s="198">
        <v>52</v>
      </c>
      <c r="AO199" s="198">
        <v>57</v>
      </c>
      <c r="AP199" s="198">
        <v>66</v>
      </c>
      <c r="AQ199" s="198">
        <v>75</v>
      </c>
      <c r="AR199" s="198">
        <v>40</v>
      </c>
      <c r="AS199" s="198">
        <v>76</v>
      </c>
      <c r="AT199" s="198">
        <v>66</v>
      </c>
      <c r="AU199" s="198">
        <v>43</v>
      </c>
      <c r="AV199" s="198">
        <v>64</v>
      </c>
      <c r="AW199" s="198">
        <v>61</v>
      </c>
      <c r="AX199" s="198">
        <v>60</v>
      </c>
      <c r="AY199" s="198">
        <v>49</v>
      </c>
      <c r="AZ199" s="198">
        <v>63</v>
      </c>
      <c r="BA199" s="198">
        <v>39</v>
      </c>
      <c r="BB199" s="198">
        <v>47</v>
      </c>
      <c r="BC199" s="198">
        <v>47</v>
      </c>
      <c r="BD199" s="198">
        <v>61</v>
      </c>
      <c r="BE199" s="198">
        <v>76</v>
      </c>
      <c r="BF199" s="198">
        <v>51</v>
      </c>
      <c r="BG199" s="198">
        <v>69</v>
      </c>
      <c r="BH199" s="198">
        <v>79</v>
      </c>
      <c r="BI199" s="198">
        <v>48</v>
      </c>
      <c r="BJ199" s="198">
        <v>64</v>
      </c>
      <c r="BK199" s="198">
        <v>0</v>
      </c>
      <c r="BL199" s="198">
        <v>0</v>
      </c>
      <c r="BM199" s="198">
        <v>0</v>
      </c>
      <c r="BN199" s="198">
        <v>3</v>
      </c>
      <c r="BO199" s="198">
        <v>22</v>
      </c>
      <c r="BP199" s="198">
        <v>32</v>
      </c>
      <c r="BQ199" s="198">
        <f ca="1">SUMIFS(Cancelled, Dates, BQ$6, Hospitals, $B197)</f>
        <v>41</v>
      </c>
    </row>
    <row r="200" spans="1:69" ht="15" hidden="1" customHeight="1" outlineLevel="2" x14ac:dyDescent="0.2">
      <c r="A200" s="179" t="s">
        <v>301</v>
      </c>
      <c r="B200" s="195"/>
      <c r="C200" s="187" t="s">
        <v>5</v>
      </c>
      <c r="D200" s="197">
        <v>25</v>
      </c>
      <c r="E200" s="198">
        <v>25</v>
      </c>
      <c r="F200" s="198">
        <v>22</v>
      </c>
      <c r="G200" s="198">
        <v>21</v>
      </c>
      <c r="H200" s="199">
        <v>15</v>
      </c>
      <c r="I200" s="198">
        <v>34</v>
      </c>
      <c r="J200" s="198">
        <v>29</v>
      </c>
      <c r="K200" s="198">
        <v>38</v>
      </c>
      <c r="L200" s="198">
        <v>31</v>
      </c>
      <c r="M200" s="198">
        <v>39</v>
      </c>
      <c r="N200" s="198">
        <v>42</v>
      </c>
      <c r="O200" s="198">
        <v>33</v>
      </c>
      <c r="P200" s="198">
        <v>29</v>
      </c>
      <c r="Q200" s="198">
        <v>27</v>
      </c>
      <c r="R200" s="198">
        <v>25</v>
      </c>
      <c r="S200" s="198">
        <v>52</v>
      </c>
      <c r="T200" s="199">
        <v>32</v>
      </c>
      <c r="U200" s="214">
        <v>22</v>
      </c>
      <c r="V200" s="209">
        <v>34</v>
      </c>
      <c r="W200" s="198">
        <v>36</v>
      </c>
      <c r="X200" s="198">
        <v>36</v>
      </c>
      <c r="Y200" s="198">
        <v>34</v>
      </c>
      <c r="Z200" s="198">
        <v>31</v>
      </c>
      <c r="AA200" s="198">
        <v>29</v>
      </c>
      <c r="AB200" s="198">
        <v>31</v>
      </c>
      <c r="AC200" s="198">
        <v>33</v>
      </c>
      <c r="AD200" s="198">
        <v>23</v>
      </c>
      <c r="AE200" s="198">
        <v>19</v>
      </c>
      <c r="AF200" s="198">
        <v>22</v>
      </c>
      <c r="AG200" s="198">
        <v>23</v>
      </c>
      <c r="AH200" s="198">
        <v>26</v>
      </c>
      <c r="AI200" s="198">
        <v>22</v>
      </c>
      <c r="AJ200" s="198">
        <v>36</v>
      </c>
      <c r="AK200" s="198">
        <v>14</v>
      </c>
      <c r="AL200" s="198">
        <v>24</v>
      </c>
      <c r="AM200" s="198">
        <v>21</v>
      </c>
      <c r="AN200" s="198">
        <v>20</v>
      </c>
      <c r="AO200" s="198">
        <v>20</v>
      </c>
      <c r="AP200" s="198">
        <v>21</v>
      </c>
      <c r="AQ200" s="198">
        <v>23</v>
      </c>
      <c r="AR200" s="198">
        <v>23</v>
      </c>
      <c r="AS200" s="198">
        <v>25</v>
      </c>
      <c r="AT200" s="198">
        <v>26</v>
      </c>
      <c r="AU200" s="198">
        <v>23</v>
      </c>
      <c r="AV200" s="198">
        <v>24</v>
      </c>
      <c r="AW200" s="198">
        <v>25</v>
      </c>
      <c r="AX200" s="198">
        <v>24</v>
      </c>
      <c r="AY200" s="198">
        <v>20</v>
      </c>
      <c r="AZ200" s="198">
        <v>14</v>
      </c>
      <c r="BA200" s="198">
        <v>12</v>
      </c>
      <c r="BB200" s="198">
        <v>15</v>
      </c>
      <c r="BC200" s="198">
        <v>23</v>
      </c>
      <c r="BD200" s="198">
        <v>22</v>
      </c>
      <c r="BE200" s="198">
        <v>21</v>
      </c>
      <c r="BF200" s="198">
        <v>10</v>
      </c>
      <c r="BG200" s="198">
        <v>19</v>
      </c>
      <c r="BH200" s="198">
        <v>31</v>
      </c>
      <c r="BI200" s="198">
        <v>19</v>
      </c>
      <c r="BJ200" s="198">
        <v>18</v>
      </c>
      <c r="BK200" s="198">
        <v>0</v>
      </c>
      <c r="BL200" s="198">
        <v>0</v>
      </c>
      <c r="BM200" s="198">
        <v>0</v>
      </c>
      <c r="BN200" s="198">
        <v>3</v>
      </c>
      <c r="BO200" s="198">
        <v>9</v>
      </c>
      <c r="BP200" s="198">
        <v>19</v>
      </c>
      <c r="BQ200" s="198">
        <f ca="1">SUMIFS(Clinical, Dates, BQ$6, Hospitals, $B197)</f>
        <v>17</v>
      </c>
    </row>
    <row r="201" spans="1:69" ht="15" hidden="1" customHeight="1" outlineLevel="2" x14ac:dyDescent="0.2">
      <c r="A201" s="179" t="s">
        <v>302</v>
      </c>
      <c r="B201" s="195"/>
      <c r="C201" s="187" t="s">
        <v>6</v>
      </c>
      <c r="D201" s="197">
        <v>10</v>
      </c>
      <c r="E201" s="198">
        <v>9</v>
      </c>
      <c r="F201" s="198">
        <v>7</v>
      </c>
      <c r="G201" s="198">
        <v>4</v>
      </c>
      <c r="H201" s="199">
        <v>17</v>
      </c>
      <c r="I201" s="198">
        <v>22</v>
      </c>
      <c r="J201" s="198">
        <v>14</v>
      </c>
      <c r="K201" s="198">
        <v>7</v>
      </c>
      <c r="L201" s="198">
        <v>10</v>
      </c>
      <c r="M201" s="198">
        <v>25</v>
      </c>
      <c r="N201" s="198">
        <v>7</v>
      </c>
      <c r="O201" s="198">
        <v>9</v>
      </c>
      <c r="P201" s="198">
        <v>24</v>
      </c>
      <c r="Q201" s="198">
        <v>13</v>
      </c>
      <c r="R201" s="198">
        <v>9</v>
      </c>
      <c r="S201" s="198">
        <v>31</v>
      </c>
      <c r="T201" s="199">
        <v>11</v>
      </c>
      <c r="U201" s="214">
        <v>29</v>
      </c>
      <c r="V201" s="209">
        <v>24</v>
      </c>
      <c r="W201" s="198">
        <v>14</v>
      </c>
      <c r="X201" s="198">
        <v>3</v>
      </c>
      <c r="Y201" s="198">
        <v>8</v>
      </c>
      <c r="Z201" s="198">
        <v>15</v>
      </c>
      <c r="AA201" s="198">
        <v>14</v>
      </c>
      <c r="AB201" s="198">
        <v>11</v>
      </c>
      <c r="AC201" s="198">
        <v>9</v>
      </c>
      <c r="AD201" s="198">
        <v>2</v>
      </c>
      <c r="AE201" s="198">
        <v>5</v>
      </c>
      <c r="AF201" s="198">
        <v>10</v>
      </c>
      <c r="AG201" s="198">
        <v>10</v>
      </c>
      <c r="AH201" s="198">
        <v>15</v>
      </c>
      <c r="AI201" s="198">
        <v>25</v>
      </c>
      <c r="AJ201" s="198">
        <v>51</v>
      </c>
      <c r="AK201" s="198">
        <v>18</v>
      </c>
      <c r="AL201" s="198">
        <v>20</v>
      </c>
      <c r="AM201" s="198">
        <v>21</v>
      </c>
      <c r="AN201" s="198">
        <v>8</v>
      </c>
      <c r="AO201" s="198">
        <v>8</v>
      </c>
      <c r="AP201" s="198">
        <v>16</v>
      </c>
      <c r="AQ201" s="198">
        <v>23</v>
      </c>
      <c r="AR201" s="198">
        <v>3</v>
      </c>
      <c r="AS201" s="198">
        <v>17</v>
      </c>
      <c r="AT201" s="198">
        <v>24</v>
      </c>
      <c r="AU201" s="198">
        <v>7</v>
      </c>
      <c r="AV201" s="198">
        <v>7</v>
      </c>
      <c r="AW201" s="198">
        <v>11</v>
      </c>
      <c r="AX201" s="198">
        <v>12</v>
      </c>
      <c r="AY201" s="198">
        <v>7</v>
      </c>
      <c r="AZ201" s="198">
        <v>24</v>
      </c>
      <c r="BA201" s="198">
        <v>10</v>
      </c>
      <c r="BB201" s="198">
        <v>11</v>
      </c>
      <c r="BC201" s="198">
        <v>4</v>
      </c>
      <c r="BD201" s="198">
        <v>17</v>
      </c>
      <c r="BE201" s="198">
        <v>13</v>
      </c>
      <c r="BF201" s="198">
        <v>15</v>
      </c>
      <c r="BG201" s="198">
        <v>19</v>
      </c>
      <c r="BH201" s="198">
        <v>17</v>
      </c>
      <c r="BI201" s="198">
        <v>8</v>
      </c>
      <c r="BJ201" s="198">
        <v>21</v>
      </c>
      <c r="BK201" s="198">
        <v>0</v>
      </c>
      <c r="BL201" s="198">
        <v>0</v>
      </c>
      <c r="BM201" s="198">
        <v>0</v>
      </c>
      <c r="BN201" s="198">
        <v>0</v>
      </c>
      <c r="BO201" s="198">
        <v>0</v>
      </c>
      <c r="BP201" s="198">
        <v>4</v>
      </c>
      <c r="BQ201" s="198">
        <f ca="1">SUMIFS(NonClinical, Dates, BQ$6, Hospitals, $B197)</f>
        <v>4</v>
      </c>
    </row>
    <row r="202" spans="1:69" ht="15" hidden="1" customHeight="1" outlineLevel="2" x14ac:dyDescent="0.2">
      <c r="A202" s="179" t="s">
        <v>303</v>
      </c>
      <c r="B202" s="195"/>
      <c r="C202" s="187" t="s">
        <v>7</v>
      </c>
      <c r="D202" s="197">
        <v>24</v>
      </c>
      <c r="E202" s="198">
        <v>24</v>
      </c>
      <c r="F202" s="198">
        <v>28</v>
      </c>
      <c r="G202" s="198">
        <v>20</v>
      </c>
      <c r="H202" s="199">
        <v>20</v>
      </c>
      <c r="I202" s="198">
        <v>36</v>
      </c>
      <c r="J202" s="198">
        <v>42</v>
      </c>
      <c r="K202" s="198">
        <v>33</v>
      </c>
      <c r="L202" s="198">
        <v>36</v>
      </c>
      <c r="M202" s="198">
        <v>31</v>
      </c>
      <c r="N202" s="198">
        <v>37</v>
      </c>
      <c r="O202" s="198">
        <v>24</v>
      </c>
      <c r="P202" s="198">
        <v>24</v>
      </c>
      <c r="Q202" s="198">
        <v>41</v>
      </c>
      <c r="R202" s="198">
        <v>19</v>
      </c>
      <c r="S202" s="198">
        <v>20</v>
      </c>
      <c r="T202" s="199">
        <v>33</v>
      </c>
      <c r="U202" s="214">
        <v>33</v>
      </c>
      <c r="V202" s="209">
        <v>33</v>
      </c>
      <c r="W202" s="198">
        <v>29</v>
      </c>
      <c r="X202" s="198">
        <v>46</v>
      </c>
      <c r="Y202" s="198">
        <v>21</v>
      </c>
      <c r="Z202" s="198">
        <v>32</v>
      </c>
      <c r="AA202" s="198">
        <v>32</v>
      </c>
      <c r="AB202" s="198">
        <v>49</v>
      </c>
      <c r="AC202" s="198">
        <v>40</v>
      </c>
      <c r="AD202" s="198">
        <v>34</v>
      </c>
      <c r="AE202" s="198">
        <v>38</v>
      </c>
      <c r="AF202" s="198">
        <v>36</v>
      </c>
      <c r="AG202" s="198">
        <v>29</v>
      </c>
      <c r="AH202" s="198">
        <v>39</v>
      </c>
      <c r="AI202" s="198">
        <v>26</v>
      </c>
      <c r="AJ202" s="198">
        <v>33</v>
      </c>
      <c r="AK202" s="198">
        <v>32</v>
      </c>
      <c r="AL202" s="198">
        <v>34</v>
      </c>
      <c r="AM202" s="198">
        <v>27</v>
      </c>
      <c r="AN202" s="198">
        <v>22</v>
      </c>
      <c r="AO202" s="198">
        <v>22</v>
      </c>
      <c r="AP202" s="198">
        <v>28</v>
      </c>
      <c r="AQ202" s="198">
        <v>27</v>
      </c>
      <c r="AR202" s="198">
        <v>14</v>
      </c>
      <c r="AS202" s="198">
        <v>24</v>
      </c>
      <c r="AT202" s="198">
        <v>16</v>
      </c>
      <c r="AU202" s="198">
        <v>13</v>
      </c>
      <c r="AV202" s="198">
        <v>18</v>
      </c>
      <c r="AW202" s="198">
        <v>25</v>
      </c>
      <c r="AX202" s="198">
        <v>24</v>
      </c>
      <c r="AY202" s="198">
        <v>21</v>
      </c>
      <c r="AZ202" s="198">
        <v>23</v>
      </c>
      <c r="BA202" s="198">
        <v>17</v>
      </c>
      <c r="BB202" s="198">
        <v>19</v>
      </c>
      <c r="BC202" s="198">
        <v>20</v>
      </c>
      <c r="BD202" s="198">
        <v>15</v>
      </c>
      <c r="BE202" s="198">
        <v>35</v>
      </c>
      <c r="BF202" s="198">
        <v>26</v>
      </c>
      <c r="BG202" s="198">
        <v>31</v>
      </c>
      <c r="BH202" s="198">
        <v>26</v>
      </c>
      <c r="BI202" s="198">
        <v>21</v>
      </c>
      <c r="BJ202" s="198">
        <v>25</v>
      </c>
      <c r="BK202" s="198">
        <v>0</v>
      </c>
      <c r="BL202" s="198">
        <v>0</v>
      </c>
      <c r="BM202" s="198">
        <v>0</v>
      </c>
      <c r="BN202" s="198">
        <v>0</v>
      </c>
      <c r="BO202" s="198">
        <v>13</v>
      </c>
      <c r="BP202" s="198">
        <v>9</v>
      </c>
      <c r="BQ202" s="198">
        <f ca="1">SUMIFS(Patient, Dates, BQ$6, Hospitals, $B197)</f>
        <v>15</v>
      </c>
    </row>
    <row r="203" spans="1:69" ht="15" hidden="1" customHeight="1" outlineLevel="2" x14ac:dyDescent="0.2">
      <c r="A203" s="179" t="s">
        <v>304</v>
      </c>
      <c r="B203" s="195"/>
      <c r="C203" s="187" t="s">
        <v>8</v>
      </c>
      <c r="D203" s="197">
        <v>1</v>
      </c>
      <c r="E203" s="198">
        <v>3</v>
      </c>
      <c r="F203" s="198">
        <v>1</v>
      </c>
      <c r="G203" s="198">
        <v>1</v>
      </c>
      <c r="H203" s="199">
        <v>2</v>
      </c>
      <c r="I203" s="198">
        <v>4</v>
      </c>
      <c r="J203" s="198">
        <v>3</v>
      </c>
      <c r="K203" s="198">
        <v>2</v>
      </c>
      <c r="L203" s="198">
        <v>2</v>
      </c>
      <c r="M203" s="198">
        <v>1</v>
      </c>
      <c r="N203" s="198">
        <v>0</v>
      </c>
      <c r="O203" s="198">
        <v>0</v>
      </c>
      <c r="P203" s="198">
        <v>0</v>
      </c>
      <c r="Q203" s="198">
        <v>1</v>
      </c>
      <c r="R203" s="198">
        <v>2</v>
      </c>
      <c r="S203" s="198">
        <v>3</v>
      </c>
      <c r="T203" s="199">
        <v>1</v>
      </c>
      <c r="U203" s="214">
        <v>2</v>
      </c>
      <c r="V203" s="209">
        <v>2</v>
      </c>
      <c r="W203" s="198">
        <v>5</v>
      </c>
      <c r="X203" s="198">
        <v>4</v>
      </c>
      <c r="Y203" s="198">
        <v>1</v>
      </c>
      <c r="Z203" s="198">
        <v>1</v>
      </c>
      <c r="AA203" s="198">
        <v>2</v>
      </c>
      <c r="AB203" s="198">
        <v>0</v>
      </c>
      <c r="AC203" s="198">
        <v>1</v>
      </c>
      <c r="AD203" s="198">
        <v>1</v>
      </c>
      <c r="AE203" s="198">
        <v>0</v>
      </c>
      <c r="AF203" s="198">
        <v>1</v>
      </c>
      <c r="AG203" s="198">
        <v>4</v>
      </c>
      <c r="AH203" s="198">
        <v>4</v>
      </c>
      <c r="AI203" s="198">
        <v>2</v>
      </c>
      <c r="AJ203" s="198">
        <v>14</v>
      </c>
      <c r="AK203" s="198">
        <v>9</v>
      </c>
      <c r="AL203" s="198">
        <v>30</v>
      </c>
      <c r="AM203" s="198">
        <v>0</v>
      </c>
      <c r="AN203" s="198">
        <v>2</v>
      </c>
      <c r="AO203" s="198">
        <v>7</v>
      </c>
      <c r="AP203" s="198">
        <v>1</v>
      </c>
      <c r="AQ203" s="198">
        <v>2</v>
      </c>
      <c r="AR203" s="198">
        <v>0</v>
      </c>
      <c r="AS203" s="198">
        <v>10</v>
      </c>
      <c r="AT203" s="198">
        <v>0</v>
      </c>
      <c r="AU203" s="198">
        <v>0</v>
      </c>
      <c r="AV203" s="198">
        <v>15</v>
      </c>
      <c r="AW203" s="198">
        <v>0</v>
      </c>
      <c r="AX203" s="198">
        <v>0</v>
      </c>
      <c r="AY203" s="198">
        <v>1</v>
      </c>
      <c r="AZ203" s="198">
        <v>2</v>
      </c>
      <c r="BA203" s="198">
        <v>0</v>
      </c>
      <c r="BB203" s="198">
        <v>2</v>
      </c>
      <c r="BC203" s="198">
        <v>0</v>
      </c>
      <c r="BD203" s="198">
        <v>7</v>
      </c>
      <c r="BE203" s="198">
        <v>7</v>
      </c>
      <c r="BF203" s="198">
        <v>0</v>
      </c>
      <c r="BG203" s="198">
        <v>0</v>
      </c>
      <c r="BH203" s="198">
        <v>5</v>
      </c>
      <c r="BI203" s="198">
        <v>0</v>
      </c>
      <c r="BJ203" s="198">
        <v>0</v>
      </c>
      <c r="BK203" s="198">
        <v>0</v>
      </c>
      <c r="BL203" s="198">
        <v>0</v>
      </c>
      <c r="BM203" s="198">
        <v>0</v>
      </c>
      <c r="BN203" s="198">
        <v>0</v>
      </c>
      <c r="BO203" s="198">
        <v>0</v>
      </c>
      <c r="BP203" s="198">
        <v>0</v>
      </c>
      <c r="BQ203" s="198">
        <f ca="1">SUMIFS(Other, Dates, BQ$6, Hospitals, $B197)</f>
        <v>5</v>
      </c>
    </row>
    <row r="204" spans="1:69" ht="15" hidden="1" customHeight="1" outlineLevel="1" collapsed="1" x14ac:dyDescent="0.2">
      <c r="B204" s="195" t="s">
        <v>49</v>
      </c>
      <c r="C204" s="196" t="s">
        <v>50</v>
      </c>
      <c r="D204" s="193"/>
      <c r="E204" s="194"/>
      <c r="F204" s="194"/>
      <c r="G204" s="194"/>
      <c r="H204" s="194"/>
      <c r="I204" s="194"/>
      <c r="J204" s="194"/>
      <c r="K204" s="194"/>
      <c r="L204" s="194"/>
      <c r="M204" s="194"/>
      <c r="N204" s="194"/>
      <c r="O204" s="194"/>
      <c r="P204" s="194"/>
      <c r="Q204" s="194"/>
      <c r="R204" s="194"/>
      <c r="S204" s="194"/>
      <c r="T204" s="194"/>
      <c r="U204" s="194"/>
      <c r="V204" s="194"/>
      <c r="W204" s="194"/>
      <c r="X204" s="194"/>
      <c r="Y204" s="194"/>
      <c r="Z204" s="194"/>
      <c r="AA204" s="194"/>
      <c r="AB204" s="194"/>
      <c r="AC204" s="194"/>
      <c r="AD204" s="194"/>
      <c r="AE204" s="194"/>
      <c r="AF204" s="194"/>
      <c r="AG204" s="194"/>
      <c r="AH204" s="194"/>
      <c r="AI204" s="194"/>
      <c r="AJ204" s="194"/>
      <c r="AK204" s="194"/>
      <c r="AL204" s="194"/>
      <c r="AM204" s="194"/>
      <c r="AN204" s="194"/>
      <c r="AO204" s="194"/>
      <c r="AP204" s="194"/>
      <c r="AQ204" s="194"/>
      <c r="AR204" s="194"/>
      <c r="AS204" s="194"/>
      <c r="AT204" s="194"/>
      <c r="AU204" s="194"/>
      <c r="AV204" s="194"/>
      <c r="AW204" s="194"/>
      <c r="AX204" s="194"/>
      <c r="AY204" s="194"/>
      <c r="AZ204" s="194"/>
      <c r="BA204" s="194"/>
      <c r="BB204" s="194"/>
      <c r="BC204" s="194"/>
      <c r="BD204" s="194"/>
      <c r="BE204" s="194"/>
      <c r="BF204" s="194"/>
      <c r="BG204" s="194"/>
      <c r="BH204" s="194"/>
      <c r="BI204" s="194"/>
      <c r="BJ204" s="194"/>
      <c r="BK204" s="194"/>
      <c r="BL204" s="194"/>
      <c r="BM204" s="194"/>
      <c r="BN204" s="194"/>
      <c r="BO204" s="194"/>
      <c r="BP204" s="194"/>
      <c r="BQ204" s="194"/>
    </row>
    <row r="205" spans="1:69" ht="15" hidden="1" customHeight="1" outlineLevel="2" x14ac:dyDescent="0.2">
      <c r="A205" s="179" t="s">
        <v>305</v>
      </c>
      <c r="B205" s="195"/>
      <c r="C205" s="181" t="s">
        <v>3</v>
      </c>
      <c r="D205" s="197">
        <v>959</v>
      </c>
      <c r="E205" s="198">
        <v>1059</v>
      </c>
      <c r="F205" s="198">
        <v>868</v>
      </c>
      <c r="G205" s="198">
        <v>929</v>
      </c>
      <c r="H205" s="199">
        <v>1069</v>
      </c>
      <c r="I205" s="198">
        <v>1154</v>
      </c>
      <c r="J205" s="198">
        <v>1143</v>
      </c>
      <c r="K205" s="198">
        <v>1163</v>
      </c>
      <c r="L205" s="198">
        <v>987</v>
      </c>
      <c r="M205" s="198">
        <v>1042</v>
      </c>
      <c r="N205" s="198">
        <v>1129</v>
      </c>
      <c r="O205" s="198">
        <v>1038</v>
      </c>
      <c r="P205" s="198">
        <v>1009</v>
      </c>
      <c r="Q205" s="198">
        <v>1002</v>
      </c>
      <c r="R205" s="198">
        <v>899</v>
      </c>
      <c r="S205" s="198">
        <v>998</v>
      </c>
      <c r="T205" s="199">
        <v>1014</v>
      </c>
      <c r="U205" s="214">
        <v>1023</v>
      </c>
      <c r="V205" s="209">
        <v>1144</v>
      </c>
      <c r="W205" s="198">
        <v>995</v>
      </c>
      <c r="X205" s="198">
        <v>897</v>
      </c>
      <c r="Y205" s="198">
        <v>884</v>
      </c>
      <c r="Z205" s="198">
        <v>972</v>
      </c>
      <c r="AA205" s="198">
        <v>713</v>
      </c>
      <c r="AB205" s="198">
        <v>939</v>
      </c>
      <c r="AC205" s="198">
        <v>1000</v>
      </c>
      <c r="AD205" s="198">
        <v>749</v>
      </c>
      <c r="AE205" s="198">
        <v>1135</v>
      </c>
      <c r="AF205" s="198">
        <v>1048</v>
      </c>
      <c r="AG205" s="198">
        <v>1085</v>
      </c>
      <c r="AH205" s="198">
        <v>1152</v>
      </c>
      <c r="AI205" s="198">
        <v>890</v>
      </c>
      <c r="AJ205" s="198">
        <v>917</v>
      </c>
      <c r="AK205" s="198">
        <v>1014</v>
      </c>
      <c r="AL205" s="198">
        <v>1000</v>
      </c>
      <c r="AM205" s="198">
        <v>910</v>
      </c>
      <c r="AN205" s="198">
        <v>1084</v>
      </c>
      <c r="AO205" s="198">
        <v>1014</v>
      </c>
      <c r="AP205" s="198">
        <v>884</v>
      </c>
      <c r="AQ205" s="198">
        <v>1106</v>
      </c>
      <c r="AR205" s="198">
        <v>1010</v>
      </c>
      <c r="AS205" s="198">
        <v>1064</v>
      </c>
      <c r="AT205" s="198">
        <v>1033</v>
      </c>
      <c r="AU205" s="198">
        <v>881</v>
      </c>
      <c r="AV205" s="198">
        <v>1067</v>
      </c>
      <c r="AW205" s="198">
        <v>995</v>
      </c>
      <c r="AX205" s="198">
        <v>1114</v>
      </c>
      <c r="AY205" s="198">
        <v>971</v>
      </c>
      <c r="AZ205" s="198">
        <v>972</v>
      </c>
      <c r="BA205" s="198">
        <v>903</v>
      </c>
      <c r="BB205" s="198">
        <v>933</v>
      </c>
      <c r="BC205" s="198">
        <v>1000</v>
      </c>
      <c r="BD205" s="198">
        <v>1012</v>
      </c>
      <c r="BE205" s="198">
        <v>1040</v>
      </c>
      <c r="BF205" s="198">
        <v>1038</v>
      </c>
      <c r="BG205" s="198">
        <v>836</v>
      </c>
      <c r="BH205" s="198">
        <v>932</v>
      </c>
      <c r="BI205" s="198">
        <v>942</v>
      </c>
      <c r="BJ205" s="198">
        <v>682</v>
      </c>
      <c r="BK205" s="198">
        <v>62</v>
      </c>
      <c r="BL205" s="198">
        <v>93</v>
      </c>
      <c r="BM205" s="198">
        <v>188</v>
      </c>
      <c r="BN205" s="198">
        <v>271</v>
      </c>
      <c r="BO205" s="198">
        <v>435</v>
      </c>
      <c r="BP205" s="198">
        <v>573</v>
      </c>
      <c r="BQ205" s="198">
        <f ca="1">SUMIFS(Operations, Dates, BQ$6, Hospitals, $B204)</f>
        <v>336</v>
      </c>
    </row>
    <row r="206" spans="1:69" ht="15" hidden="1" customHeight="1" outlineLevel="2" x14ac:dyDescent="0.2">
      <c r="A206" s="179" t="s">
        <v>306</v>
      </c>
      <c r="B206" s="195"/>
      <c r="C206" s="185" t="s">
        <v>4</v>
      </c>
      <c r="D206" s="197">
        <v>61</v>
      </c>
      <c r="E206" s="198">
        <v>67</v>
      </c>
      <c r="F206" s="198">
        <v>62</v>
      </c>
      <c r="G206" s="198">
        <v>67</v>
      </c>
      <c r="H206" s="199">
        <v>80</v>
      </c>
      <c r="I206" s="198">
        <v>76</v>
      </c>
      <c r="J206" s="198">
        <v>89</v>
      </c>
      <c r="K206" s="198">
        <v>99</v>
      </c>
      <c r="L206" s="198">
        <v>75</v>
      </c>
      <c r="M206" s="198">
        <v>68</v>
      </c>
      <c r="N206" s="198">
        <v>90</v>
      </c>
      <c r="O206" s="198">
        <v>79</v>
      </c>
      <c r="P206" s="198">
        <v>74</v>
      </c>
      <c r="Q206" s="198">
        <v>67</v>
      </c>
      <c r="R206" s="198">
        <v>58</v>
      </c>
      <c r="S206" s="198">
        <v>75</v>
      </c>
      <c r="T206" s="199">
        <v>68</v>
      </c>
      <c r="U206" s="214">
        <v>69</v>
      </c>
      <c r="V206" s="209">
        <v>71</v>
      </c>
      <c r="W206" s="198">
        <v>83</v>
      </c>
      <c r="X206" s="198">
        <v>71</v>
      </c>
      <c r="Y206" s="198">
        <v>50</v>
      </c>
      <c r="Z206" s="198">
        <v>68</v>
      </c>
      <c r="AA206" s="198">
        <v>60</v>
      </c>
      <c r="AB206" s="198">
        <v>66</v>
      </c>
      <c r="AC206" s="198">
        <v>65</v>
      </c>
      <c r="AD206" s="198">
        <v>53</v>
      </c>
      <c r="AE206" s="198">
        <v>71</v>
      </c>
      <c r="AF206" s="198">
        <v>79</v>
      </c>
      <c r="AG206" s="198">
        <v>76</v>
      </c>
      <c r="AH206" s="198">
        <v>68</v>
      </c>
      <c r="AI206" s="198">
        <v>82</v>
      </c>
      <c r="AJ206" s="198">
        <v>63</v>
      </c>
      <c r="AK206" s="198">
        <v>59</v>
      </c>
      <c r="AL206" s="198">
        <v>84</v>
      </c>
      <c r="AM206" s="198">
        <v>58</v>
      </c>
      <c r="AN206" s="198">
        <v>56</v>
      </c>
      <c r="AO206" s="198">
        <v>53</v>
      </c>
      <c r="AP206" s="198">
        <v>42</v>
      </c>
      <c r="AQ206" s="198">
        <v>84</v>
      </c>
      <c r="AR206" s="198">
        <v>66</v>
      </c>
      <c r="AS206" s="198">
        <v>61</v>
      </c>
      <c r="AT206" s="198">
        <v>166</v>
      </c>
      <c r="AU206" s="198">
        <v>66</v>
      </c>
      <c r="AV206" s="198">
        <v>62</v>
      </c>
      <c r="AW206" s="198">
        <v>60</v>
      </c>
      <c r="AX206" s="198">
        <v>64</v>
      </c>
      <c r="AY206" s="198">
        <v>60</v>
      </c>
      <c r="AZ206" s="198">
        <v>69</v>
      </c>
      <c r="BA206" s="198">
        <v>69</v>
      </c>
      <c r="BB206" s="198">
        <v>52</v>
      </c>
      <c r="BC206" s="198">
        <v>65</v>
      </c>
      <c r="BD206" s="198">
        <v>61</v>
      </c>
      <c r="BE206" s="198">
        <v>62</v>
      </c>
      <c r="BF206" s="198">
        <v>92</v>
      </c>
      <c r="BG206" s="198">
        <v>78</v>
      </c>
      <c r="BH206" s="198">
        <v>76</v>
      </c>
      <c r="BI206" s="198">
        <v>64</v>
      </c>
      <c r="BJ206" s="198">
        <v>60</v>
      </c>
      <c r="BK206" s="198">
        <v>9</v>
      </c>
      <c r="BL206" s="198">
        <v>2</v>
      </c>
      <c r="BM206" s="198">
        <v>10</v>
      </c>
      <c r="BN206" s="198">
        <v>16</v>
      </c>
      <c r="BO206" s="198">
        <v>24</v>
      </c>
      <c r="BP206" s="198">
        <v>25</v>
      </c>
      <c r="BQ206" s="198">
        <f ca="1">SUMIFS(Cancelled, Dates, BQ$6, Hospitals, $B204)</f>
        <v>19</v>
      </c>
    </row>
    <row r="207" spans="1:69" ht="15" hidden="1" customHeight="1" outlineLevel="2" x14ac:dyDescent="0.2">
      <c r="A207" s="179" t="s">
        <v>307</v>
      </c>
      <c r="B207" s="195"/>
      <c r="C207" s="187" t="s">
        <v>5</v>
      </c>
      <c r="D207" s="197">
        <v>24</v>
      </c>
      <c r="E207" s="198">
        <v>31</v>
      </c>
      <c r="F207" s="198">
        <v>41</v>
      </c>
      <c r="G207" s="198">
        <v>36</v>
      </c>
      <c r="H207" s="199">
        <v>36</v>
      </c>
      <c r="I207" s="198">
        <v>33</v>
      </c>
      <c r="J207" s="198">
        <v>43</v>
      </c>
      <c r="K207" s="198">
        <v>32</v>
      </c>
      <c r="L207" s="198">
        <v>31</v>
      </c>
      <c r="M207" s="198">
        <v>25</v>
      </c>
      <c r="N207" s="198">
        <v>27</v>
      </c>
      <c r="O207" s="198">
        <v>38</v>
      </c>
      <c r="P207" s="198">
        <v>29</v>
      </c>
      <c r="Q207" s="198">
        <v>27</v>
      </c>
      <c r="R207" s="198">
        <v>24</v>
      </c>
      <c r="S207" s="198">
        <v>30</v>
      </c>
      <c r="T207" s="199">
        <v>30</v>
      </c>
      <c r="U207" s="214">
        <v>28</v>
      </c>
      <c r="V207" s="209">
        <v>29</v>
      </c>
      <c r="W207" s="198">
        <v>35</v>
      </c>
      <c r="X207" s="198">
        <v>20</v>
      </c>
      <c r="Y207" s="198">
        <v>24</v>
      </c>
      <c r="Z207" s="198">
        <v>36</v>
      </c>
      <c r="AA207" s="198">
        <v>27</v>
      </c>
      <c r="AB207" s="198">
        <v>27</v>
      </c>
      <c r="AC207" s="198">
        <v>20</v>
      </c>
      <c r="AD207" s="198">
        <v>15</v>
      </c>
      <c r="AE207" s="198">
        <v>32</v>
      </c>
      <c r="AF207" s="198">
        <v>36</v>
      </c>
      <c r="AG207" s="198">
        <v>25</v>
      </c>
      <c r="AH207" s="198">
        <v>28</v>
      </c>
      <c r="AI207" s="198">
        <v>23</v>
      </c>
      <c r="AJ207" s="198">
        <v>25</v>
      </c>
      <c r="AK207" s="198">
        <v>13</v>
      </c>
      <c r="AL207" s="198">
        <v>29</v>
      </c>
      <c r="AM207" s="198">
        <v>22</v>
      </c>
      <c r="AN207" s="198">
        <v>17</v>
      </c>
      <c r="AO207" s="198">
        <v>21</v>
      </c>
      <c r="AP207" s="198">
        <v>14</v>
      </c>
      <c r="AQ207" s="198">
        <v>39</v>
      </c>
      <c r="AR207" s="198">
        <v>22</v>
      </c>
      <c r="AS207" s="198">
        <v>28</v>
      </c>
      <c r="AT207" s="198">
        <v>24</v>
      </c>
      <c r="AU207" s="198">
        <v>30</v>
      </c>
      <c r="AV207" s="198">
        <v>24</v>
      </c>
      <c r="AW207" s="198">
        <v>28</v>
      </c>
      <c r="AX207" s="198">
        <v>32</v>
      </c>
      <c r="AY207" s="198">
        <v>20</v>
      </c>
      <c r="AZ207" s="198">
        <v>27</v>
      </c>
      <c r="BA207" s="198">
        <v>33</v>
      </c>
      <c r="BB207" s="198">
        <v>32</v>
      </c>
      <c r="BC207" s="198">
        <v>23</v>
      </c>
      <c r="BD207" s="198">
        <v>26</v>
      </c>
      <c r="BE207" s="198">
        <v>22</v>
      </c>
      <c r="BF207" s="198">
        <v>28</v>
      </c>
      <c r="BG207" s="198">
        <v>27</v>
      </c>
      <c r="BH207" s="198">
        <v>20</v>
      </c>
      <c r="BI207" s="198">
        <v>32</v>
      </c>
      <c r="BJ207" s="198">
        <v>29</v>
      </c>
      <c r="BK207" s="198">
        <v>4</v>
      </c>
      <c r="BL207" s="198">
        <v>1</v>
      </c>
      <c r="BM207" s="198">
        <v>5</v>
      </c>
      <c r="BN207" s="198">
        <v>8</v>
      </c>
      <c r="BO207" s="198">
        <v>15</v>
      </c>
      <c r="BP207" s="198">
        <v>16</v>
      </c>
      <c r="BQ207" s="198">
        <f ca="1">SUMIFS(Clinical, Dates, BQ$6, Hospitals, $B204)</f>
        <v>3</v>
      </c>
    </row>
    <row r="208" spans="1:69" ht="15" hidden="1" customHeight="1" outlineLevel="2" x14ac:dyDescent="0.2">
      <c r="A208" s="179" t="s">
        <v>308</v>
      </c>
      <c r="B208" s="195"/>
      <c r="C208" s="187" t="s">
        <v>6</v>
      </c>
      <c r="D208" s="197">
        <v>16</v>
      </c>
      <c r="E208" s="198">
        <v>13</v>
      </c>
      <c r="F208" s="198">
        <v>7</v>
      </c>
      <c r="G208" s="198">
        <v>13</v>
      </c>
      <c r="H208" s="199">
        <v>20</v>
      </c>
      <c r="I208" s="198">
        <v>18</v>
      </c>
      <c r="J208" s="198">
        <v>22</v>
      </c>
      <c r="K208" s="198">
        <v>13</v>
      </c>
      <c r="L208" s="198">
        <v>17</v>
      </c>
      <c r="M208" s="198">
        <v>20</v>
      </c>
      <c r="N208" s="198">
        <v>22</v>
      </c>
      <c r="O208" s="198">
        <v>17</v>
      </c>
      <c r="P208" s="198">
        <v>18</v>
      </c>
      <c r="Q208" s="198">
        <v>7</v>
      </c>
      <c r="R208" s="198">
        <v>7</v>
      </c>
      <c r="S208" s="198">
        <v>19</v>
      </c>
      <c r="T208" s="199">
        <v>13</v>
      </c>
      <c r="U208" s="214">
        <v>14</v>
      </c>
      <c r="V208" s="209">
        <v>10</v>
      </c>
      <c r="W208" s="198">
        <v>13</v>
      </c>
      <c r="X208" s="198">
        <v>25</v>
      </c>
      <c r="Y208" s="198">
        <v>7</v>
      </c>
      <c r="Z208" s="198">
        <v>5</v>
      </c>
      <c r="AA208" s="198">
        <v>12</v>
      </c>
      <c r="AB208" s="198">
        <v>15</v>
      </c>
      <c r="AC208" s="198">
        <v>20</v>
      </c>
      <c r="AD208" s="198">
        <v>15</v>
      </c>
      <c r="AE208" s="198">
        <v>11</v>
      </c>
      <c r="AF208" s="198">
        <v>8</v>
      </c>
      <c r="AG208" s="198">
        <v>27</v>
      </c>
      <c r="AH208" s="198">
        <v>24</v>
      </c>
      <c r="AI208" s="198">
        <v>28</v>
      </c>
      <c r="AJ208" s="198">
        <v>15</v>
      </c>
      <c r="AK208" s="198">
        <v>11</v>
      </c>
      <c r="AL208" s="198">
        <v>9</v>
      </c>
      <c r="AM208" s="198">
        <v>18</v>
      </c>
      <c r="AN208" s="198">
        <v>12</v>
      </c>
      <c r="AO208" s="198">
        <v>7</v>
      </c>
      <c r="AP208" s="198">
        <v>7</v>
      </c>
      <c r="AQ208" s="198">
        <v>19</v>
      </c>
      <c r="AR208" s="198">
        <v>20</v>
      </c>
      <c r="AS208" s="198">
        <v>12</v>
      </c>
      <c r="AT208" s="198">
        <v>128</v>
      </c>
      <c r="AU208" s="198">
        <v>18</v>
      </c>
      <c r="AV208" s="198">
        <v>11</v>
      </c>
      <c r="AW208" s="198">
        <v>11</v>
      </c>
      <c r="AX208" s="198">
        <v>11</v>
      </c>
      <c r="AY208" s="198">
        <v>17</v>
      </c>
      <c r="AZ208" s="198">
        <v>30</v>
      </c>
      <c r="BA208" s="198">
        <v>8</v>
      </c>
      <c r="BB208" s="198">
        <v>7</v>
      </c>
      <c r="BC208" s="198">
        <v>18</v>
      </c>
      <c r="BD208" s="198">
        <v>12</v>
      </c>
      <c r="BE208" s="198">
        <v>12</v>
      </c>
      <c r="BF208" s="198">
        <v>40</v>
      </c>
      <c r="BG208" s="198">
        <v>31</v>
      </c>
      <c r="BH208" s="198">
        <v>41</v>
      </c>
      <c r="BI208" s="198">
        <v>11</v>
      </c>
      <c r="BJ208" s="198">
        <v>20</v>
      </c>
      <c r="BK208" s="198">
        <v>3</v>
      </c>
      <c r="BL208" s="198">
        <v>0</v>
      </c>
      <c r="BM208" s="198">
        <v>3</v>
      </c>
      <c r="BN208" s="198">
        <v>5</v>
      </c>
      <c r="BO208" s="198">
        <v>5</v>
      </c>
      <c r="BP208" s="198">
        <v>7</v>
      </c>
      <c r="BQ208" s="198">
        <f ca="1">SUMIFS(NonClinical, Dates, BQ$6, Hospitals, $B204)</f>
        <v>11</v>
      </c>
    </row>
    <row r="209" spans="1:69" ht="15" hidden="1" customHeight="1" outlineLevel="2" x14ac:dyDescent="0.2">
      <c r="A209" s="179" t="s">
        <v>309</v>
      </c>
      <c r="B209" s="195"/>
      <c r="C209" s="187" t="s">
        <v>7</v>
      </c>
      <c r="D209" s="197">
        <v>21</v>
      </c>
      <c r="E209" s="198">
        <v>22</v>
      </c>
      <c r="F209" s="198">
        <v>13</v>
      </c>
      <c r="G209" s="198">
        <v>16</v>
      </c>
      <c r="H209" s="199">
        <v>22</v>
      </c>
      <c r="I209" s="198">
        <v>25</v>
      </c>
      <c r="J209" s="198">
        <v>24</v>
      </c>
      <c r="K209" s="198">
        <v>52</v>
      </c>
      <c r="L209" s="198">
        <v>25</v>
      </c>
      <c r="M209" s="198">
        <v>22</v>
      </c>
      <c r="N209" s="198">
        <v>39</v>
      </c>
      <c r="O209" s="198">
        <v>23</v>
      </c>
      <c r="P209" s="198">
        <v>27</v>
      </c>
      <c r="Q209" s="198">
        <v>33</v>
      </c>
      <c r="R209" s="198">
        <v>27</v>
      </c>
      <c r="S209" s="198">
        <v>26</v>
      </c>
      <c r="T209" s="199">
        <v>25</v>
      </c>
      <c r="U209" s="214">
        <v>26</v>
      </c>
      <c r="V209" s="209">
        <v>32</v>
      </c>
      <c r="W209" s="198">
        <v>33</v>
      </c>
      <c r="X209" s="198">
        <v>26</v>
      </c>
      <c r="Y209" s="198">
        <v>19</v>
      </c>
      <c r="Z209" s="198">
        <v>25</v>
      </c>
      <c r="AA209" s="198">
        <v>21</v>
      </c>
      <c r="AB209" s="198">
        <v>24</v>
      </c>
      <c r="AC209" s="198">
        <v>24</v>
      </c>
      <c r="AD209" s="198">
        <v>22</v>
      </c>
      <c r="AE209" s="198">
        <v>28</v>
      </c>
      <c r="AF209" s="198">
        <v>34</v>
      </c>
      <c r="AG209" s="198">
        <v>23</v>
      </c>
      <c r="AH209" s="198">
        <v>16</v>
      </c>
      <c r="AI209" s="198">
        <v>28</v>
      </c>
      <c r="AJ209" s="198">
        <v>22</v>
      </c>
      <c r="AK209" s="198">
        <v>25</v>
      </c>
      <c r="AL209" s="198">
        <v>20</v>
      </c>
      <c r="AM209" s="198">
        <v>15</v>
      </c>
      <c r="AN209" s="198">
        <v>26</v>
      </c>
      <c r="AO209" s="198">
        <v>24</v>
      </c>
      <c r="AP209" s="198">
        <v>21</v>
      </c>
      <c r="AQ209" s="198">
        <v>23</v>
      </c>
      <c r="AR209" s="198">
        <v>24</v>
      </c>
      <c r="AS209" s="198">
        <v>20</v>
      </c>
      <c r="AT209" s="198">
        <v>14</v>
      </c>
      <c r="AU209" s="198">
        <v>18</v>
      </c>
      <c r="AV209" s="198">
        <v>22</v>
      </c>
      <c r="AW209" s="198">
        <v>18</v>
      </c>
      <c r="AX209" s="198">
        <v>21</v>
      </c>
      <c r="AY209" s="198">
        <v>22</v>
      </c>
      <c r="AZ209" s="198">
        <v>11</v>
      </c>
      <c r="BA209" s="198">
        <v>25</v>
      </c>
      <c r="BB209" s="198">
        <v>13</v>
      </c>
      <c r="BC209" s="198">
        <v>19</v>
      </c>
      <c r="BD209" s="198">
        <v>23</v>
      </c>
      <c r="BE209" s="198">
        <v>28</v>
      </c>
      <c r="BF209" s="198">
        <v>22</v>
      </c>
      <c r="BG209" s="198">
        <v>20</v>
      </c>
      <c r="BH209" s="198">
        <v>12</v>
      </c>
      <c r="BI209" s="198">
        <v>19</v>
      </c>
      <c r="BJ209" s="198">
        <v>8</v>
      </c>
      <c r="BK209" s="198">
        <v>2</v>
      </c>
      <c r="BL209" s="198">
        <v>1</v>
      </c>
      <c r="BM209" s="198">
        <v>2</v>
      </c>
      <c r="BN209" s="198">
        <v>3</v>
      </c>
      <c r="BO209" s="198">
        <v>3</v>
      </c>
      <c r="BP209" s="198">
        <v>2</v>
      </c>
      <c r="BQ209" s="198">
        <f ca="1">SUMIFS(Patient, Dates, BQ$6, Hospitals, $B204)</f>
        <v>4</v>
      </c>
    </row>
    <row r="210" spans="1:69" ht="15" hidden="1" customHeight="1" outlineLevel="2" x14ac:dyDescent="0.2">
      <c r="A210" s="179" t="s">
        <v>310</v>
      </c>
      <c r="B210" s="195"/>
      <c r="C210" s="187" t="s">
        <v>8</v>
      </c>
      <c r="D210" s="197">
        <v>0</v>
      </c>
      <c r="E210" s="198">
        <v>1</v>
      </c>
      <c r="F210" s="198">
        <v>1</v>
      </c>
      <c r="G210" s="198">
        <v>2</v>
      </c>
      <c r="H210" s="199">
        <v>2</v>
      </c>
      <c r="I210" s="198">
        <v>0</v>
      </c>
      <c r="J210" s="198">
        <v>0</v>
      </c>
      <c r="K210" s="198">
        <v>2</v>
      </c>
      <c r="L210" s="198">
        <v>2</v>
      </c>
      <c r="M210" s="198">
        <v>1</v>
      </c>
      <c r="N210" s="198">
        <v>2</v>
      </c>
      <c r="O210" s="198">
        <v>1</v>
      </c>
      <c r="P210" s="198">
        <v>0</v>
      </c>
      <c r="Q210" s="198">
        <v>0</v>
      </c>
      <c r="R210" s="198">
        <v>0</v>
      </c>
      <c r="S210" s="198">
        <v>0</v>
      </c>
      <c r="T210" s="199">
        <v>0</v>
      </c>
      <c r="U210" s="214">
        <v>1</v>
      </c>
      <c r="V210" s="209">
        <v>0</v>
      </c>
      <c r="W210" s="198">
        <v>2</v>
      </c>
      <c r="X210" s="198">
        <v>0</v>
      </c>
      <c r="Y210" s="198">
        <v>0</v>
      </c>
      <c r="Z210" s="198">
        <v>2</v>
      </c>
      <c r="AA210" s="198">
        <v>0</v>
      </c>
      <c r="AB210" s="198">
        <v>0</v>
      </c>
      <c r="AC210" s="198">
        <v>1</v>
      </c>
      <c r="AD210" s="198">
        <v>1</v>
      </c>
      <c r="AE210" s="198">
        <v>0</v>
      </c>
      <c r="AF210" s="198">
        <v>1</v>
      </c>
      <c r="AG210" s="198">
        <v>1</v>
      </c>
      <c r="AH210" s="198">
        <v>0</v>
      </c>
      <c r="AI210" s="198">
        <v>3</v>
      </c>
      <c r="AJ210" s="198">
        <v>1</v>
      </c>
      <c r="AK210" s="198">
        <v>10</v>
      </c>
      <c r="AL210" s="198">
        <v>26</v>
      </c>
      <c r="AM210" s="198">
        <v>3</v>
      </c>
      <c r="AN210" s="198">
        <v>1</v>
      </c>
      <c r="AO210" s="198">
        <v>1</v>
      </c>
      <c r="AP210" s="198">
        <v>0</v>
      </c>
      <c r="AQ210" s="198">
        <v>3</v>
      </c>
      <c r="AR210" s="198">
        <v>0</v>
      </c>
      <c r="AS210" s="198">
        <v>1</v>
      </c>
      <c r="AT210" s="198">
        <v>0</v>
      </c>
      <c r="AU210" s="198">
        <v>0</v>
      </c>
      <c r="AV210" s="198">
        <v>5</v>
      </c>
      <c r="AW210" s="198">
        <v>3</v>
      </c>
      <c r="AX210" s="198">
        <v>0</v>
      </c>
      <c r="AY210" s="198">
        <v>1</v>
      </c>
      <c r="AZ210" s="198">
        <v>1</v>
      </c>
      <c r="BA210" s="198">
        <v>3</v>
      </c>
      <c r="BB210" s="198">
        <v>0</v>
      </c>
      <c r="BC210" s="198">
        <v>5</v>
      </c>
      <c r="BD210" s="198">
        <v>0</v>
      </c>
      <c r="BE210" s="198">
        <v>0</v>
      </c>
      <c r="BF210" s="198">
        <v>2</v>
      </c>
      <c r="BG210" s="198">
        <v>0</v>
      </c>
      <c r="BH210" s="198">
        <v>3</v>
      </c>
      <c r="BI210" s="198">
        <v>2</v>
      </c>
      <c r="BJ210" s="198">
        <v>3</v>
      </c>
      <c r="BK210" s="198">
        <v>0</v>
      </c>
      <c r="BL210" s="198">
        <v>0</v>
      </c>
      <c r="BM210" s="198">
        <v>0</v>
      </c>
      <c r="BN210" s="198">
        <v>0</v>
      </c>
      <c r="BO210" s="198">
        <v>1</v>
      </c>
      <c r="BP210" s="198">
        <v>0</v>
      </c>
      <c r="BQ210" s="198">
        <f ca="1">SUMIFS(Other, Dates, BQ$6, Hospitals, $B204)</f>
        <v>1</v>
      </c>
    </row>
    <row r="211" spans="1:69" ht="15" hidden="1" customHeight="1" outlineLevel="1" collapsed="1" x14ac:dyDescent="0.2">
      <c r="B211" s="195" t="s">
        <v>51</v>
      </c>
      <c r="C211" s="196" t="s">
        <v>504</v>
      </c>
      <c r="D211" s="193"/>
      <c r="E211" s="194"/>
      <c r="F211" s="194"/>
      <c r="G211" s="194"/>
      <c r="H211" s="194"/>
      <c r="I211" s="194"/>
      <c r="J211" s="194"/>
      <c r="K211" s="194"/>
      <c r="L211" s="194"/>
      <c r="M211" s="194"/>
      <c r="N211" s="194"/>
      <c r="O211" s="194"/>
      <c r="P211" s="194"/>
      <c r="Q211" s="194"/>
      <c r="R211" s="194"/>
      <c r="S211" s="194"/>
      <c r="T211" s="194"/>
      <c r="U211" s="194"/>
      <c r="V211" s="194"/>
      <c r="W211" s="194"/>
      <c r="X211" s="194"/>
      <c r="Y211" s="194"/>
      <c r="Z211" s="194"/>
      <c r="AA211" s="194"/>
      <c r="AB211" s="194"/>
      <c r="AC211" s="194"/>
      <c r="AD211" s="194"/>
      <c r="AE211" s="194"/>
      <c r="AF211" s="194"/>
      <c r="AG211" s="194"/>
      <c r="AH211" s="194"/>
      <c r="AI211" s="194"/>
      <c r="AJ211" s="194"/>
      <c r="AK211" s="194"/>
      <c r="AL211" s="194"/>
      <c r="AM211" s="194"/>
      <c r="AN211" s="194"/>
      <c r="AO211" s="194"/>
      <c r="AP211" s="194"/>
      <c r="AQ211" s="194"/>
      <c r="AR211" s="194"/>
      <c r="AS211" s="194"/>
      <c r="AT211" s="194"/>
      <c r="AU211" s="194"/>
      <c r="AV211" s="194"/>
      <c r="AW211" s="194"/>
      <c r="AX211" s="194"/>
      <c r="AY211" s="194"/>
      <c r="AZ211" s="194"/>
      <c r="BA211" s="194"/>
      <c r="BB211" s="194"/>
      <c r="BC211" s="194"/>
      <c r="BD211" s="194"/>
      <c r="BE211" s="194"/>
      <c r="BF211" s="194"/>
      <c r="BG211" s="194"/>
      <c r="BH211" s="194"/>
      <c r="BI211" s="194"/>
      <c r="BJ211" s="194"/>
      <c r="BK211" s="194"/>
      <c r="BL211" s="194"/>
      <c r="BM211" s="194"/>
      <c r="BN211" s="194"/>
      <c r="BO211" s="194"/>
      <c r="BP211" s="194"/>
      <c r="BQ211" s="194"/>
    </row>
    <row r="212" spans="1:69" ht="15" hidden="1" customHeight="1" outlineLevel="2" x14ac:dyDescent="0.2">
      <c r="A212" s="179" t="s">
        <v>507</v>
      </c>
      <c r="B212" s="195"/>
      <c r="C212" s="181" t="s">
        <v>3</v>
      </c>
      <c r="D212" s="197">
        <v>716</v>
      </c>
      <c r="E212" s="198">
        <v>694</v>
      </c>
      <c r="F212" s="198">
        <v>578</v>
      </c>
      <c r="G212" s="198">
        <v>669</v>
      </c>
      <c r="H212" s="199">
        <v>699</v>
      </c>
      <c r="I212" s="198">
        <v>837</v>
      </c>
      <c r="J212" s="198">
        <v>787</v>
      </c>
      <c r="K212" s="198">
        <v>707</v>
      </c>
      <c r="L212" s="198">
        <v>683</v>
      </c>
      <c r="M212" s="198">
        <v>643</v>
      </c>
      <c r="N212" s="198">
        <v>809</v>
      </c>
      <c r="O212" s="198">
        <v>726</v>
      </c>
      <c r="P212" s="198">
        <v>762</v>
      </c>
      <c r="Q212" s="198">
        <v>753</v>
      </c>
      <c r="R212" s="198">
        <v>546</v>
      </c>
      <c r="S212" s="198">
        <v>728</v>
      </c>
      <c r="T212" s="199">
        <v>698</v>
      </c>
      <c r="U212" s="214">
        <v>701</v>
      </c>
      <c r="V212" s="209">
        <v>773</v>
      </c>
      <c r="W212" s="198">
        <v>606</v>
      </c>
      <c r="X212" s="198">
        <v>706</v>
      </c>
      <c r="Y212" s="198">
        <v>617</v>
      </c>
      <c r="Z212" s="198">
        <v>698</v>
      </c>
      <c r="AA212" s="198">
        <v>515</v>
      </c>
      <c r="AB212" s="198">
        <v>722</v>
      </c>
      <c r="AC212" s="198">
        <v>654</v>
      </c>
      <c r="AD212" s="198">
        <v>525</v>
      </c>
      <c r="AE212" s="198">
        <v>682</v>
      </c>
      <c r="AF212" s="198">
        <v>668</v>
      </c>
      <c r="AG212" s="198">
        <v>664</v>
      </c>
      <c r="AH212" s="198">
        <v>681</v>
      </c>
      <c r="AI212" s="198">
        <v>590</v>
      </c>
      <c r="AJ212" s="198">
        <v>714</v>
      </c>
      <c r="AK212" s="198">
        <v>650</v>
      </c>
      <c r="AL212" s="198">
        <v>702</v>
      </c>
      <c r="AM212" s="198">
        <v>623</v>
      </c>
      <c r="AN212" s="198">
        <v>739</v>
      </c>
      <c r="AO212" s="198">
        <v>636</v>
      </c>
      <c r="AP212" s="198">
        <v>556</v>
      </c>
      <c r="AQ212" s="198">
        <v>740</v>
      </c>
      <c r="AR212" s="198">
        <v>590</v>
      </c>
      <c r="AS212" s="198">
        <v>690</v>
      </c>
      <c r="AT212" s="198">
        <v>664</v>
      </c>
      <c r="AU212" s="198">
        <v>559</v>
      </c>
      <c r="AV212" s="198">
        <v>739</v>
      </c>
      <c r="AW212" s="198">
        <v>638</v>
      </c>
      <c r="AX212" s="198">
        <v>657</v>
      </c>
      <c r="AY212" s="198">
        <v>582</v>
      </c>
      <c r="AZ212" s="198">
        <v>600</v>
      </c>
      <c r="BA212" s="198">
        <v>558</v>
      </c>
      <c r="BB212" s="198">
        <v>543</v>
      </c>
      <c r="BC212" s="198">
        <v>593</v>
      </c>
      <c r="BD212" s="198">
        <v>664</v>
      </c>
      <c r="BE212" s="198">
        <v>658</v>
      </c>
      <c r="BF212" s="198">
        <v>632</v>
      </c>
      <c r="BG212" s="198">
        <v>549</v>
      </c>
      <c r="BH212" s="198">
        <v>655</v>
      </c>
      <c r="BI212" s="198">
        <v>670</v>
      </c>
      <c r="BJ212" s="198">
        <v>453</v>
      </c>
      <c r="BK212" s="198">
        <v>0</v>
      </c>
      <c r="BL212" s="198">
        <v>0</v>
      </c>
      <c r="BM212" s="198">
        <v>38</v>
      </c>
      <c r="BN212" s="198">
        <v>207</v>
      </c>
      <c r="BO212" s="198">
        <v>170</v>
      </c>
      <c r="BP212" s="198">
        <v>286</v>
      </c>
      <c r="BQ212" s="198">
        <f ca="1">SUMIFS(Operations, Dates, BQ$6, Hospitals, $B211)</f>
        <v>496</v>
      </c>
    </row>
    <row r="213" spans="1:69" ht="15" hidden="1" customHeight="1" outlineLevel="2" x14ac:dyDescent="0.2">
      <c r="A213" s="179" t="s">
        <v>508</v>
      </c>
      <c r="B213" s="195"/>
      <c r="C213" s="185" t="s">
        <v>4</v>
      </c>
      <c r="D213" s="197">
        <v>57</v>
      </c>
      <c r="E213" s="198">
        <v>54</v>
      </c>
      <c r="F213" s="198">
        <v>32</v>
      </c>
      <c r="G213" s="198">
        <v>51</v>
      </c>
      <c r="H213" s="199">
        <v>64</v>
      </c>
      <c r="I213" s="198">
        <v>77</v>
      </c>
      <c r="J213" s="198">
        <v>66</v>
      </c>
      <c r="K213" s="198">
        <v>59</v>
      </c>
      <c r="L213" s="198">
        <v>66</v>
      </c>
      <c r="M213" s="198">
        <v>57</v>
      </c>
      <c r="N213" s="198">
        <v>83</v>
      </c>
      <c r="O213" s="198">
        <v>61</v>
      </c>
      <c r="P213" s="198">
        <v>65</v>
      </c>
      <c r="Q213" s="198">
        <v>54</v>
      </c>
      <c r="R213" s="198">
        <v>36</v>
      </c>
      <c r="S213" s="198">
        <v>50</v>
      </c>
      <c r="T213" s="199">
        <v>46</v>
      </c>
      <c r="U213" s="214">
        <v>59</v>
      </c>
      <c r="V213" s="209">
        <v>80</v>
      </c>
      <c r="W213" s="198">
        <v>63</v>
      </c>
      <c r="X213" s="198">
        <v>52</v>
      </c>
      <c r="Y213" s="198">
        <v>56</v>
      </c>
      <c r="Z213" s="198">
        <v>67</v>
      </c>
      <c r="AA213" s="198">
        <v>40</v>
      </c>
      <c r="AB213" s="198">
        <v>55</v>
      </c>
      <c r="AC213" s="198">
        <v>68</v>
      </c>
      <c r="AD213" s="198">
        <v>35</v>
      </c>
      <c r="AE213" s="198">
        <v>51</v>
      </c>
      <c r="AF213" s="198">
        <v>53</v>
      </c>
      <c r="AG213" s="198">
        <v>58</v>
      </c>
      <c r="AH213" s="198">
        <v>60</v>
      </c>
      <c r="AI213" s="198">
        <v>55</v>
      </c>
      <c r="AJ213" s="198">
        <v>95</v>
      </c>
      <c r="AK213" s="198">
        <v>70</v>
      </c>
      <c r="AL213" s="198">
        <v>116</v>
      </c>
      <c r="AM213" s="198">
        <v>59</v>
      </c>
      <c r="AN213" s="198">
        <v>55</v>
      </c>
      <c r="AO213" s="198">
        <v>61</v>
      </c>
      <c r="AP213" s="198">
        <v>52</v>
      </c>
      <c r="AQ213" s="198">
        <v>52</v>
      </c>
      <c r="AR213" s="198">
        <v>47</v>
      </c>
      <c r="AS213" s="198">
        <v>47</v>
      </c>
      <c r="AT213" s="198">
        <v>163</v>
      </c>
      <c r="AU213" s="198">
        <v>44</v>
      </c>
      <c r="AV213" s="198">
        <v>77</v>
      </c>
      <c r="AW213" s="198">
        <v>46</v>
      </c>
      <c r="AX213" s="198">
        <v>59</v>
      </c>
      <c r="AY213" s="198">
        <v>49</v>
      </c>
      <c r="AZ213" s="198">
        <v>40</v>
      </c>
      <c r="BA213" s="198">
        <v>44</v>
      </c>
      <c r="BB213" s="198">
        <v>41</v>
      </c>
      <c r="BC213" s="198">
        <v>39</v>
      </c>
      <c r="BD213" s="198">
        <v>55</v>
      </c>
      <c r="BE213" s="198">
        <v>55</v>
      </c>
      <c r="BF213" s="198">
        <v>55</v>
      </c>
      <c r="BG213" s="198">
        <v>53</v>
      </c>
      <c r="BH213" s="198">
        <v>61</v>
      </c>
      <c r="BI213" s="198">
        <v>52</v>
      </c>
      <c r="BJ213" s="198">
        <v>60</v>
      </c>
      <c r="BK213" s="198">
        <v>0</v>
      </c>
      <c r="BL213" s="198">
        <v>0</v>
      </c>
      <c r="BM213" s="198">
        <v>2</v>
      </c>
      <c r="BN213" s="198">
        <v>8</v>
      </c>
      <c r="BO213" s="198">
        <v>15</v>
      </c>
      <c r="BP213" s="198">
        <v>22</v>
      </c>
      <c r="BQ213" s="198">
        <f ca="1">SUMIFS(Cancelled, Dates, BQ$6, Hospitals, $B211)</f>
        <v>27</v>
      </c>
    </row>
    <row r="214" spans="1:69" ht="15" hidden="1" customHeight="1" outlineLevel="2" x14ac:dyDescent="0.2">
      <c r="A214" s="179" t="s">
        <v>509</v>
      </c>
      <c r="B214" s="195"/>
      <c r="C214" s="187" t="s">
        <v>5</v>
      </c>
      <c r="D214" s="197">
        <v>28</v>
      </c>
      <c r="E214" s="198">
        <v>30</v>
      </c>
      <c r="F214" s="198">
        <v>15</v>
      </c>
      <c r="G214" s="198">
        <v>24</v>
      </c>
      <c r="H214" s="199">
        <v>34</v>
      </c>
      <c r="I214" s="198">
        <v>36</v>
      </c>
      <c r="J214" s="198">
        <v>24</v>
      </c>
      <c r="K214" s="198">
        <v>28</v>
      </c>
      <c r="L214" s="198">
        <v>28</v>
      </c>
      <c r="M214" s="198">
        <v>33</v>
      </c>
      <c r="N214" s="198">
        <v>42</v>
      </c>
      <c r="O214" s="198">
        <v>30</v>
      </c>
      <c r="P214" s="198">
        <v>32</v>
      </c>
      <c r="Q214" s="198">
        <v>26</v>
      </c>
      <c r="R214" s="198">
        <v>20</v>
      </c>
      <c r="S214" s="198">
        <v>27</v>
      </c>
      <c r="T214" s="199">
        <v>25</v>
      </c>
      <c r="U214" s="214">
        <v>30</v>
      </c>
      <c r="V214" s="209">
        <v>34</v>
      </c>
      <c r="W214" s="198">
        <v>21</v>
      </c>
      <c r="X214" s="198">
        <v>20</v>
      </c>
      <c r="Y214" s="198">
        <v>24</v>
      </c>
      <c r="Z214" s="198">
        <v>27</v>
      </c>
      <c r="AA214" s="198">
        <v>22</v>
      </c>
      <c r="AB214" s="198">
        <v>29</v>
      </c>
      <c r="AC214" s="198">
        <v>31</v>
      </c>
      <c r="AD214" s="198">
        <v>27</v>
      </c>
      <c r="AE214" s="198">
        <v>25</v>
      </c>
      <c r="AF214" s="198">
        <v>31</v>
      </c>
      <c r="AG214" s="198">
        <v>31</v>
      </c>
      <c r="AH214" s="198">
        <v>30</v>
      </c>
      <c r="AI214" s="198">
        <v>35</v>
      </c>
      <c r="AJ214" s="198">
        <v>41</v>
      </c>
      <c r="AK214" s="198">
        <v>23</v>
      </c>
      <c r="AL214" s="198">
        <v>33</v>
      </c>
      <c r="AM214" s="198">
        <v>34</v>
      </c>
      <c r="AN214" s="198">
        <v>25</v>
      </c>
      <c r="AO214" s="198">
        <v>28</v>
      </c>
      <c r="AP214" s="198">
        <v>24</v>
      </c>
      <c r="AQ214" s="198">
        <v>31</v>
      </c>
      <c r="AR214" s="198">
        <v>31</v>
      </c>
      <c r="AS214" s="198">
        <v>23</v>
      </c>
      <c r="AT214" s="198">
        <v>20</v>
      </c>
      <c r="AU214" s="198">
        <v>20</v>
      </c>
      <c r="AV214" s="198">
        <v>35</v>
      </c>
      <c r="AW214" s="198">
        <v>28</v>
      </c>
      <c r="AX214" s="198">
        <v>32</v>
      </c>
      <c r="AY214" s="198">
        <v>26</v>
      </c>
      <c r="AZ214" s="198">
        <v>23</v>
      </c>
      <c r="BA214" s="198">
        <v>26</v>
      </c>
      <c r="BB214" s="198">
        <v>15</v>
      </c>
      <c r="BC214" s="198">
        <v>19</v>
      </c>
      <c r="BD214" s="198">
        <v>27</v>
      </c>
      <c r="BE214" s="198">
        <v>27</v>
      </c>
      <c r="BF214" s="198">
        <v>28</v>
      </c>
      <c r="BG214" s="198">
        <v>24</v>
      </c>
      <c r="BH214" s="198">
        <v>35</v>
      </c>
      <c r="BI214" s="198">
        <v>26</v>
      </c>
      <c r="BJ214" s="198">
        <v>21</v>
      </c>
      <c r="BK214" s="198">
        <v>0</v>
      </c>
      <c r="BL214" s="198">
        <v>0</v>
      </c>
      <c r="BM214" s="198">
        <v>1</v>
      </c>
      <c r="BN214" s="198">
        <v>6</v>
      </c>
      <c r="BO214" s="198">
        <v>3</v>
      </c>
      <c r="BP214" s="198">
        <v>16</v>
      </c>
      <c r="BQ214" s="198">
        <f ca="1">SUMIFS(Clinical, Dates, BQ$6, Hospitals, $B211)</f>
        <v>16</v>
      </c>
    </row>
    <row r="215" spans="1:69" ht="15" hidden="1" customHeight="1" outlineLevel="2" x14ac:dyDescent="0.2">
      <c r="A215" s="179" t="s">
        <v>510</v>
      </c>
      <c r="B215" s="195"/>
      <c r="C215" s="187" t="s">
        <v>6</v>
      </c>
      <c r="D215" s="197">
        <v>0</v>
      </c>
      <c r="E215" s="198">
        <v>0</v>
      </c>
      <c r="F215" s="198">
        <v>6</v>
      </c>
      <c r="G215" s="198">
        <v>0</v>
      </c>
      <c r="H215" s="199">
        <v>1</v>
      </c>
      <c r="I215" s="198">
        <v>2</v>
      </c>
      <c r="J215" s="198">
        <v>1</v>
      </c>
      <c r="K215" s="198">
        <v>0</v>
      </c>
      <c r="L215" s="198">
        <v>4</v>
      </c>
      <c r="M215" s="198">
        <v>0</v>
      </c>
      <c r="N215" s="198">
        <v>1</v>
      </c>
      <c r="O215" s="198">
        <v>2</v>
      </c>
      <c r="P215" s="198">
        <v>0</v>
      </c>
      <c r="Q215" s="198">
        <v>1</v>
      </c>
      <c r="R215" s="198">
        <v>2</v>
      </c>
      <c r="S215" s="198">
        <v>2</v>
      </c>
      <c r="T215" s="199">
        <v>2</v>
      </c>
      <c r="U215" s="214">
        <v>0</v>
      </c>
      <c r="V215" s="209">
        <v>1</v>
      </c>
      <c r="W215" s="198">
        <v>0</v>
      </c>
      <c r="X215" s="198">
        <v>1</v>
      </c>
      <c r="Y215" s="198">
        <v>4</v>
      </c>
      <c r="Z215" s="198">
        <v>2</v>
      </c>
      <c r="AA215" s="198">
        <v>2</v>
      </c>
      <c r="AB215" s="198">
        <v>3</v>
      </c>
      <c r="AC215" s="198">
        <v>1</v>
      </c>
      <c r="AD215" s="198">
        <v>0</v>
      </c>
      <c r="AE215" s="198">
        <v>2</v>
      </c>
      <c r="AF215" s="198">
        <v>1</v>
      </c>
      <c r="AG215" s="198">
        <v>1</v>
      </c>
      <c r="AH215" s="198">
        <v>7</v>
      </c>
      <c r="AI215" s="198">
        <v>0</v>
      </c>
      <c r="AJ215" s="198">
        <v>9</v>
      </c>
      <c r="AK215" s="198">
        <v>0</v>
      </c>
      <c r="AL215" s="198">
        <v>0</v>
      </c>
      <c r="AM215" s="198">
        <v>0</v>
      </c>
      <c r="AN215" s="198">
        <v>0</v>
      </c>
      <c r="AO215" s="198">
        <v>6</v>
      </c>
      <c r="AP215" s="198">
        <v>2</v>
      </c>
      <c r="AQ215" s="198">
        <v>3</v>
      </c>
      <c r="AR215" s="198">
        <v>0</v>
      </c>
      <c r="AS215" s="198">
        <v>1</v>
      </c>
      <c r="AT215" s="198">
        <v>125</v>
      </c>
      <c r="AU215" s="198">
        <v>8</v>
      </c>
      <c r="AV215" s="198">
        <v>4</v>
      </c>
      <c r="AW215" s="198">
        <v>0</v>
      </c>
      <c r="AX215" s="198">
        <v>2</v>
      </c>
      <c r="AY215" s="198">
        <v>2</v>
      </c>
      <c r="AZ215" s="198">
        <v>1</v>
      </c>
      <c r="BA215" s="198">
        <v>1</v>
      </c>
      <c r="BB215" s="198">
        <v>8</v>
      </c>
      <c r="BC215" s="198">
        <v>5</v>
      </c>
      <c r="BD215" s="198">
        <v>0</v>
      </c>
      <c r="BE215" s="198">
        <v>1</v>
      </c>
      <c r="BF215" s="198">
        <v>1</v>
      </c>
      <c r="BG215" s="198">
        <v>1</v>
      </c>
      <c r="BH215" s="198">
        <v>0</v>
      </c>
      <c r="BI215" s="198">
        <v>1</v>
      </c>
      <c r="BJ215" s="198">
        <v>15</v>
      </c>
      <c r="BK215" s="198">
        <v>0</v>
      </c>
      <c r="BL215" s="198">
        <v>0</v>
      </c>
      <c r="BM215" s="198">
        <v>0</v>
      </c>
      <c r="BN215" s="198">
        <v>1</v>
      </c>
      <c r="BO215" s="198">
        <v>6</v>
      </c>
      <c r="BP215" s="198">
        <v>2</v>
      </c>
      <c r="BQ215" s="198">
        <f ca="1">SUMIFS(NonClinical, Dates, BQ$6, Hospitals, $B211)</f>
        <v>8</v>
      </c>
    </row>
    <row r="216" spans="1:69" ht="15" hidden="1" customHeight="1" outlineLevel="2" x14ac:dyDescent="0.2">
      <c r="A216" s="179" t="s">
        <v>511</v>
      </c>
      <c r="B216" s="195"/>
      <c r="C216" s="187" t="s">
        <v>7</v>
      </c>
      <c r="D216" s="197">
        <v>29</v>
      </c>
      <c r="E216" s="198">
        <v>24</v>
      </c>
      <c r="F216" s="198">
        <v>11</v>
      </c>
      <c r="G216" s="198">
        <v>25</v>
      </c>
      <c r="H216" s="199">
        <v>28</v>
      </c>
      <c r="I216" s="198">
        <v>38</v>
      </c>
      <c r="J216" s="198">
        <v>40</v>
      </c>
      <c r="K216" s="198">
        <v>30</v>
      </c>
      <c r="L216" s="198">
        <v>34</v>
      </c>
      <c r="M216" s="198">
        <v>23</v>
      </c>
      <c r="N216" s="198">
        <v>39</v>
      </c>
      <c r="O216" s="198">
        <v>28</v>
      </c>
      <c r="P216" s="198">
        <v>31</v>
      </c>
      <c r="Q216" s="198">
        <v>26</v>
      </c>
      <c r="R216" s="198">
        <v>14</v>
      </c>
      <c r="S216" s="198">
        <v>21</v>
      </c>
      <c r="T216" s="199">
        <v>19</v>
      </c>
      <c r="U216" s="214">
        <v>28</v>
      </c>
      <c r="V216" s="209">
        <v>37</v>
      </c>
      <c r="W216" s="198">
        <v>34</v>
      </c>
      <c r="X216" s="198">
        <v>29</v>
      </c>
      <c r="Y216" s="198">
        <v>20</v>
      </c>
      <c r="Z216" s="198">
        <v>35</v>
      </c>
      <c r="AA216" s="198">
        <v>16</v>
      </c>
      <c r="AB216" s="198">
        <v>23</v>
      </c>
      <c r="AC216" s="198">
        <v>30</v>
      </c>
      <c r="AD216" s="198">
        <v>8</v>
      </c>
      <c r="AE216" s="198">
        <v>24</v>
      </c>
      <c r="AF216" s="198">
        <v>20</v>
      </c>
      <c r="AG216" s="198">
        <v>21</v>
      </c>
      <c r="AH216" s="198">
        <v>23</v>
      </c>
      <c r="AI216" s="198">
        <v>20</v>
      </c>
      <c r="AJ216" s="198">
        <v>38</v>
      </c>
      <c r="AK216" s="198">
        <v>36</v>
      </c>
      <c r="AL216" s="198">
        <v>34</v>
      </c>
      <c r="AM216" s="198">
        <v>24</v>
      </c>
      <c r="AN216" s="198">
        <v>29</v>
      </c>
      <c r="AO216" s="198">
        <v>27</v>
      </c>
      <c r="AP216" s="198">
        <v>26</v>
      </c>
      <c r="AQ216" s="198">
        <v>17</v>
      </c>
      <c r="AR216" s="198">
        <v>14</v>
      </c>
      <c r="AS216" s="198">
        <v>22</v>
      </c>
      <c r="AT216" s="198">
        <v>18</v>
      </c>
      <c r="AU216" s="198">
        <v>16</v>
      </c>
      <c r="AV216" s="198">
        <v>34</v>
      </c>
      <c r="AW216" s="198">
        <v>17</v>
      </c>
      <c r="AX216" s="198">
        <v>24</v>
      </c>
      <c r="AY216" s="198">
        <v>20</v>
      </c>
      <c r="AZ216" s="198">
        <v>16</v>
      </c>
      <c r="BA216" s="198">
        <v>17</v>
      </c>
      <c r="BB216" s="198">
        <v>18</v>
      </c>
      <c r="BC216" s="198">
        <v>15</v>
      </c>
      <c r="BD216" s="198">
        <v>21</v>
      </c>
      <c r="BE216" s="198">
        <v>27</v>
      </c>
      <c r="BF216" s="198">
        <v>26</v>
      </c>
      <c r="BG216" s="198">
        <v>21</v>
      </c>
      <c r="BH216" s="198">
        <v>19</v>
      </c>
      <c r="BI216" s="198">
        <v>20</v>
      </c>
      <c r="BJ216" s="198">
        <v>24</v>
      </c>
      <c r="BK216" s="198">
        <v>0</v>
      </c>
      <c r="BL216" s="198">
        <v>0</v>
      </c>
      <c r="BM216" s="198">
        <v>1</v>
      </c>
      <c r="BN216" s="198">
        <v>1</v>
      </c>
      <c r="BO216" s="198">
        <v>6</v>
      </c>
      <c r="BP216" s="198">
        <v>4</v>
      </c>
      <c r="BQ216" s="198">
        <f ca="1">SUMIFS(Patient, Dates, BQ$6, Hospitals, $B211)</f>
        <v>3</v>
      </c>
    </row>
    <row r="217" spans="1:69" ht="15.75" hidden="1" customHeight="1" outlineLevel="2" x14ac:dyDescent="0.2">
      <c r="A217" s="179" t="s">
        <v>512</v>
      </c>
      <c r="B217" s="195"/>
      <c r="C217" s="187" t="s">
        <v>8</v>
      </c>
      <c r="D217" s="197">
        <v>0</v>
      </c>
      <c r="E217" s="198">
        <v>0</v>
      </c>
      <c r="F217" s="198">
        <v>0</v>
      </c>
      <c r="G217" s="198">
        <v>2</v>
      </c>
      <c r="H217" s="199">
        <v>1</v>
      </c>
      <c r="I217" s="198">
        <v>1</v>
      </c>
      <c r="J217" s="198">
        <v>1</v>
      </c>
      <c r="K217" s="198">
        <v>1</v>
      </c>
      <c r="L217" s="198">
        <v>0</v>
      </c>
      <c r="M217" s="198">
        <v>1</v>
      </c>
      <c r="N217" s="198">
        <v>1</v>
      </c>
      <c r="O217" s="198">
        <v>1</v>
      </c>
      <c r="P217" s="198">
        <v>2</v>
      </c>
      <c r="Q217" s="198">
        <v>1</v>
      </c>
      <c r="R217" s="198">
        <v>0</v>
      </c>
      <c r="S217" s="198">
        <v>0</v>
      </c>
      <c r="T217" s="199">
        <v>0</v>
      </c>
      <c r="U217" s="214">
        <v>1</v>
      </c>
      <c r="V217" s="209">
        <v>8</v>
      </c>
      <c r="W217" s="198">
        <v>8</v>
      </c>
      <c r="X217" s="198">
        <v>2</v>
      </c>
      <c r="Y217" s="198">
        <v>8</v>
      </c>
      <c r="Z217" s="198">
        <v>3</v>
      </c>
      <c r="AA217" s="198">
        <v>0</v>
      </c>
      <c r="AB217" s="198">
        <v>0</v>
      </c>
      <c r="AC217" s="198">
        <v>6</v>
      </c>
      <c r="AD217" s="198">
        <v>0</v>
      </c>
      <c r="AE217" s="198">
        <v>0</v>
      </c>
      <c r="AF217" s="198">
        <v>1</v>
      </c>
      <c r="AG217" s="198">
        <v>5</v>
      </c>
      <c r="AH217" s="198">
        <v>0</v>
      </c>
      <c r="AI217" s="198">
        <v>0</v>
      </c>
      <c r="AJ217" s="198">
        <v>7</v>
      </c>
      <c r="AK217" s="198">
        <v>11</v>
      </c>
      <c r="AL217" s="198">
        <v>49</v>
      </c>
      <c r="AM217" s="198">
        <v>1</v>
      </c>
      <c r="AN217" s="198">
        <v>1</v>
      </c>
      <c r="AO217" s="198">
        <v>0</v>
      </c>
      <c r="AP217" s="198">
        <v>0</v>
      </c>
      <c r="AQ217" s="198">
        <v>1</v>
      </c>
      <c r="AR217" s="198">
        <v>2</v>
      </c>
      <c r="AS217" s="198">
        <v>1</v>
      </c>
      <c r="AT217" s="198">
        <v>0</v>
      </c>
      <c r="AU217" s="198">
        <v>0</v>
      </c>
      <c r="AV217" s="198">
        <v>4</v>
      </c>
      <c r="AW217" s="198">
        <v>1</v>
      </c>
      <c r="AX217" s="198">
        <v>1</v>
      </c>
      <c r="AY217" s="198">
        <v>1</v>
      </c>
      <c r="AZ217" s="198">
        <v>0</v>
      </c>
      <c r="BA217" s="198">
        <v>0</v>
      </c>
      <c r="BB217" s="198">
        <v>0</v>
      </c>
      <c r="BC217" s="198">
        <v>0</v>
      </c>
      <c r="BD217" s="198">
        <v>7</v>
      </c>
      <c r="BE217" s="198">
        <v>0</v>
      </c>
      <c r="BF217" s="198">
        <v>0</v>
      </c>
      <c r="BG217" s="198">
        <v>7</v>
      </c>
      <c r="BH217" s="198">
        <v>7</v>
      </c>
      <c r="BI217" s="198">
        <v>5</v>
      </c>
      <c r="BJ217" s="198">
        <v>0</v>
      </c>
      <c r="BK217" s="198">
        <v>0</v>
      </c>
      <c r="BL217" s="198">
        <v>0</v>
      </c>
      <c r="BM217" s="198">
        <v>0</v>
      </c>
      <c r="BN217" s="198">
        <v>0</v>
      </c>
      <c r="BO217" s="198">
        <v>0</v>
      </c>
      <c r="BP217" s="198">
        <v>0</v>
      </c>
      <c r="BQ217" s="198">
        <f ca="1">SUMIFS(Other, Dates, BQ$6, Hospitals, $B211)</f>
        <v>0</v>
      </c>
    </row>
    <row r="218" spans="1:69" ht="15" hidden="1" customHeight="1" outlineLevel="1" collapsed="1" x14ac:dyDescent="0.2">
      <c r="B218" s="195" t="s">
        <v>52</v>
      </c>
      <c r="C218" s="196" t="s">
        <v>505</v>
      </c>
      <c r="D218" s="193"/>
      <c r="E218" s="194"/>
      <c r="F218" s="194"/>
      <c r="G218" s="194"/>
      <c r="H218" s="194"/>
      <c r="I218" s="194"/>
      <c r="J218" s="194"/>
      <c r="K218" s="194"/>
      <c r="L218" s="194"/>
      <c r="M218" s="194"/>
      <c r="N218" s="194"/>
      <c r="O218" s="194"/>
      <c r="P218" s="194"/>
      <c r="Q218" s="194"/>
      <c r="R218" s="194"/>
      <c r="S218" s="194"/>
      <c r="T218" s="194"/>
      <c r="U218" s="194"/>
      <c r="V218" s="194"/>
      <c r="W218" s="194"/>
      <c r="X218" s="194"/>
      <c r="Y218" s="194"/>
      <c r="Z218" s="194"/>
      <c r="AA218" s="194"/>
      <c r="AB218" s="194"/>
      <c r="AC218" s="194"/>
      <c r="AD218" s="194"/>
      <c r="AE218" s="194"/>
      <c r="AF218" s="194"/>
      <c r="AG218" s="194"/>
      <c r="AH218" s="194"/>
      <c r="AI218" s="194"/>
      <c r="AJ218" s="194"/>
      <c r="AK218" s="194"/>
      <c r="AL218" s="194"/>
      <c r="AM218" s="194"/>
      <c r="AN218" s="194"/>
      <c r="AO218" s="194"/>
      <c r="AP218" s="194"/>
      <c r="AQ218" s="194"/>
      <c r="AR218" s="194"/>
      <c r="AS218" s="194"/>
      <c r="AT218" s="194"/>
      <c r="AU218" s="194"/>
      <c r="AV218" s="194"/>
      <c r="AW218" s="194"/>
      <c r="AX218" s="194"/>
      <c r="AY218" s="194"/>
      <c r="AZ218" s="194"/>
      <c r="BA218" s="194"/>
      <c r="BB218" s="194"/>
      <c r="BC218" s="194"/>
      <c r="BD218" s="194"/>
      <c r="BE218" s="194"/>
      <c r="BF218" s="194"/>
      <c r="BG218" s="194"/>
      <c r="BH218" s="194"/>
      <c r="BI218" s="194"/>
      <c r="BJ218" s="194"/>
      <c r="BK218" s="194"/>
      <c r="BL218" s="194"/>
      <c r="BM218" s="194"/>
      <c r="BN218" s="194"/>
      <c r="BO218" s="194"/>
      <c r="BP218" s="194"/>
      <c r="BQ218" s="194"/>
    </row>
    <row r="219" spans="1:69" ht="15" hidden="1" customHeight="1" outlineLevel="2" x14ac:dyDescent="0.2">
      <c r="A219" s="179" t="s">
        <v>513</v>
      </c>
      <c r="B219" s="195"/>
      <c r="C219" s="181" t="s">
        <v>3</v>
      </c>
      <c r="D219" s="197">
        <v>637</v>
      </c>
      <c r="E219" s="198">
        <v>782</v>
      </c>
      <c r="F219" s="198">
        <v>621</v>
      </c>
      <c r="G219" s="198">
        <v>710</v>
      </c>
      <c r="H219" s="199">
        <v>787</v>
      </c>
      <c r="I219" s="198">
        <v>865</v>
      </c>
      <c r="J219" s="198">
        <v>818</v>
      </c>
      <c r="K219" s="198">
        <v>766</v>
      </c>
      <c r="L219" s="198">
        <v>761</v>
      </c>
      <c r="M219" s="198">
        <v>871</v>
      </c>
      <c r="N219" s="198">
        <v>879</v>
      </c>
      <c r="O219" s="198">
        <v>735</v>
      </c>
      <c r="P219" s="198">
        <v>827</v>
      </c>
      <c r="Q219" s="198">
        <v>774</v>
      </c>
      <c r="R219" s="198">
        <v>649</v>
      </c>
      <c r="S219" s="198">
        <v>878</v>
      </c>
      <c r="T219" s="199">
        <v>820</v>
      </c>
      <c r="U219" s="214">
        <v>803</v>
      </c>
      <c r="V219" s="209">
        <v>881</v>
      </c>
      <c r="W219" s="198">
        <v>705</v>
      </c>
      <c r="X219" s="198">
        <v>779</v>
      </c>
      <c r="Y219" s="198">
        <v>774</v>
      </c>
      <c r="Z219" s="198">
        <v>846</v>
      </c>
      <c r="AA219" s="198">
        <v>627</v>
      </c>
      <c r="AB219" s="198">
        <v>845</v>
      </c>
      <c r="AC219" s="198">
        <v>839</v>
      </c>
      <c r="AD219" s="198">
        <v>618</v>
      </c>
      <c r="AE219" s="198">
        <v>898</v>
      </c>
      <c r="AF219" s="198">
        <v>838</v>
      </c>
      <c r="AG219" s="198">
        <v>805</v>
      </c>
      <c r="AH219" s="198">
        <v>916</v>
      </c>
      <c r="AI219" s="198">
        <v>714</v>
      </c>
      <c r="AJ219" s="198">
        <v>849</v>
      </c>
      <c r="AK219" s="198">
        <v>780</v>
      </c>
      <c r="AL219" s="198">
        <v>815</v>
      </c>
      <c r="AM219" s="198">
        <v>711</v>
      </c>
      <c r="AN219" s="198">
        <v>934</v>
      </c>
      <c r="AO219" s="198">
        <v>791</v>
      </c>
      <c r="AP219" s="198">
        <v>694</v>
      </c>
      <c r="AQ219" s="198">
        <v>859</v>
      </c>
      <c r="AR219" s="198">
        <v>752</v>
      </c>
      <c r="AS219" s="198">
        <v>870</v>
      </c>
      <c r="AT219" s="198">
        <v>760</v>
      </c>
      <c r="AU219" s="198">
        <v>608</v>
      </c>
      <c r="AV219" s="198">
        <v>769</v>
      </c>
      <c r="AW219" s="198">
        <v>731</v>
      </c>
      <c r="AX219" s="198">
        <v>794</v>
      </c>
      <c r="AY219" s="198">
        <v>712</v>
      </c>
      <c r="AZ219" s="198">
        <v>651</v>
      </c>
      <c r="BA219" s="198">
        <v>655</v>
      </c>
      <c r="BB219" s="198">
        <v>749</v>
      </c>
      <c r="BC219" s="198">
        <v>777</v>
      </c>
      <c r="BD219" s="198">
        <v>747</v>
      </c>
      <c r="BE219" s="198">
        <v>839</v>
      </c>
      <c r="BF219" s="198">
        <v>836</v>
      </c>
      <c r="BG219" s="198">
        <v>723</v>
      </c>
      <c r="BH219" s="198">
        <v>807</v>
      </c>
      <c r="BI219" s="198">
        <v>741</v>
      </c>
      <c r="BJ219" s="198">
        <v>472</v>
      </c>
      <c r="BK219" s="198">
        <v>0</v>
      </c>
      <c r="BL219" s="198">
        <v>0</v>
      </c>
      <c r="BM219" s="198">
        <v>0</v>
      </c>
      <c r="BN219" s="198">
        <v>282</v>
      </c>
      <c r="BO219" s="198">
        <v>539</v>
      </c>
      <c r="BP219" s="198">
        <v>640</v>
      </c>
      <c r="BQ219" s="198">
        <f ca="1">SUMIFS(Operations, Dates, BQ$6, Hospitals, $B218)</f>
        <v>657</v>
      </c>
    </row>
    <row r="220" spans="1:69" ht="15" hidden="1" customHeight="1" outlineLevel="2" x14ac:dyDescent="0.2">
      <c r="A220" s="179" t="s">
        <v>514</v>
      </c>
      <c r="B220" s="195"/>
      <c r="C220" s="185" t="s">
        <v>4</v>
      </c>
      <c r="D220" s="197">
        <v>44</v>
      </c>
      <c r="E220" s="198">
        <v>51</v>
      </c>
      <c r="F220" s="198">
        <v>48</v>
      </c>
      <c r="G220" s="198">
        <v>48</v>
      </c>
      <c r="H220" s="199">
        <v>68</v>
      </c>
      <c r="I220" s="198">
        <v>84</v>
      </c>
      <c r="J220" s="198">
        <v>89</v>
      </c>
      <c r="K220" s="198">
        <v>71</v>
      </c>
      <c r="L220" s="198">
        <v>83</v>
      </c>
      <c r="M220" s="198">
        <v>96</v>
      </c>
      <c r="N220" s="198">
        <v>93</v>
      </c>
      <c r="O220" s="198">
        <v>68</v>
      </c>
      <c r="P220" s="198">
        <v>73</v>
      </c>
      <c r="Q220" s="198">
        <v>69</v>
      </c>
      <c r="R220" s="198">
        <v>54</v>
      </c>
      <c r="S220" s="198">
        <v>75</v>
      </c>
      <c r="T220" s="199">
        <v>95</v>
      </c>
      <c r="U220" s="214">
        <v>68</v>
      </c>
      <c r="V220" s="209">
        <v>63</v>
      </c>
      <c r="W220" s="198">
        <v>58</v>
      </c>
      <c r="X220" s="198">
        <v>61</v>
      </c>
      <c r="Y220" s="198">
        <v>75</v>
      </c>
      <c r="Z220" s="198">
        <v>60</v>
      </c>
      <c r="AA220" s="198">
        <v>59</v>
      </c>
      <c r="AB220" s="198">
        <v>76</v>
      </c>
      <c r="AC220" s="198">
        <v>68</v>
      </c>
      <c r="AD220" s="198">
        <v>54</v>
      </c>
      <c r="AE220" s="198">
        <v>90</v>
      </c>
      <c r="AF220" s="198">
        <v>73</v>
      </c>
      <c r="AG220" s="198">
        <v>64</v>
      </c>
      <c r="AH220" s="198">
        <v>87</v>
      </c>
      <c r="AI220" s="198">
        <v>97</v>
      </c>
      <c r="AJ220" s="198">
        <v>102</v>
      </c>
      <c r="AK220" s="198">
        <v>81</v>
      </c>
      <c r="AL220" s="198">
        <v>110</v>
      </c>
      <c r="AM220" s="198">
        <v>56</v>
      </c>
      <c r="AN220" s="198">
        <v>65</v>
      </c>
      <c r="AO220" s="198">
        <v>79</v>
      </c>
      <c r="AP220" s="198">
        <v>53</v>
      </c>
      <c r="AQ220" s="198">
        <v>87</v>
      </c>
      <c r="AR220" s="198">
        <v>73</v>
      </c>
      <c r="AS220" s="198">
        <v>73</v>
      </c>
      <c r="AT220" s="198">
        <v>125</v>
      </c>
      <c r="AU220" s="198">
        <v>47</v>
      </c>
      <c r="AV220" s="198">
        <v>79</v>
      </c>
      <c r="AW220" s="198">
        <v>69</v>
      </c>
      <c r="AX220" s="198">
        <v>72</v>
      </c>
      <c r="AY220" s="198">
        <v>52</v>
      </c>
      <c r="AZ220" s="198">
        <v>51</v>
      </c>
      <c r="BA220" s="198">
        <v>40</v>
      </c>
      <c r="BB220" s="198">
        <v>55</v>
      </c>
      <c r="BC220" s="198">
        <v>69</v>
      </c>
      <c r="BD220" s="198">
        <v>58</v>
      </c>
      <c r="BE220" s="198">
        <v>83</v>
      </c>
      <c r="BF220" s="198">
        <v>67</v>
      </c>
      <c r="BG220" s="198">
        <v>74</v>
      </c>
      <c r="BH220" s="198">
        <v>77</v>
      </c>
      <c r="BI220" s="198">
        <v>67</v>
      </c>
      <c r="BJ220" s="198">
        <v>51</v>
      </c>
      <c r="BK220" s="198">
        <v>0</v>
      </c>
      <c r="BL220" s="198">
        <v>0</v>
      </c>
      <c r="BM220" s="198">
        <v>0</v>
      </c>
      <c r="BN220" s="198">
        <v>15</v>
      </c>
      <c r="BO220" s="198">
        <v>61</v>
      </c>
      <c r="BP220" s="198">
        <v>41</v>
      </c>
      <c r="BQ220" s="198">
        <f ca="1">SUMIFS(Cancelled, Dates, BQ$6, Hospitals, $B218)</f>
        <v>67</v>
      </c>
    </row>
    <row r="221" spans="1:69" ht="15" hidden="1" customHeight="1" outlineLevel="2" x14ac:dyDescent="0.2">
      <c r="A221" s="179" t="s">
        <v>515</v>
      </c>
      <c r="B221" s="195"/>
      <c r="C221" s="187" t="s">
        <v>5</v>
      </c>
      <c r="D221" s="197">
        <v>17</v>
      </c>
      <c r="E221" s="198">
        <v>30</v>
      </c>
      <c r="F221" s="198">
        <v>23</v>
      </c>
      <c r="G221" s="198">
        <v>23</v>
      </c>
      <c r="H221" s="199">
        <v>39</v>
      </c>
      <c r="I221" s="198">
        <v>35</v>
      </c>
      <c r="J221" s="198">
        <v>36</v>
      </c>
      <c r="K221" s="198">
        <v>33</v>
      </c>
      <c r="L221" s="198">
        <v>39</v>
      </c>
      <c r="M221" s="198">
        <v>53</v>
      </c>
      <c r="N221" s="198">
        <v>35</v>
      </c>
      <c r="O221" s="198">
        <v>31</v>
      </c>
      <c r="P221" s="198">
        <v>31</v>
      </c>
      <c r="Q221" s="198">
        <v>39</v>
      </c>
      <c r="R221" s="198">
        <v>27</v>
      </c>
      <c r="S221" s="198">
        <v>25</v>
      </c>
      <c r="T221" s="199">
        <v>52</v>
      </c>
      <c r="U221" s="214">
        <v>31</v>
      </c>
      <c r="V221" s="209">
        <v>38</v>
      </c>
      <c r="W221" s="198">
        <v>24</v>
      </c>
      <c r="X221" s="198">
        <v>29</v>
      </c>
      <c r="Y221" s="198">
        <v>40</v>
      </c>
      <c r="Z221" s="198">
        <v>31</v>
      </c>
      <c r="AA221" s="198">
        <v>25</v>
      </c>
      <c r="AB221" s="198">
        <v>42</v>
      </c>
      <c r="AC221" s="198">
        <v>36</v>
      </c>
      <c r="AD221" s="198">
        <v>24</v>
      </c>
      <c r="AE221" s="198">
        <v>43</v>
      </c>
      <c r="AF221" s="198">
        <v>38</v>
      </c>
      <c r="AG221" s="198">
        <v>37</v>
      </c>
      <c r="AH221" s="198">
        <v>58</v>
      </c>
      <c r="AI221" s="198">
        <v>44</v>
      </c>
      <c r="AJ221" s="198">
        <v>67</v>
      </c>
      <c r="AK221" s="198">
        <v>39</v>
      </c>
      <c r="AL221" s="198">
        <v>44</v>
      </c>
      <c r="AM221" s="198">
        <v>26</v>
      </c>
      <c r="AN221" s="198">
        <v>30</v>
      </c>
      <c r="AO221" s="198">
        <v>42</v>
      </c>
      <c r="AP221" s="198">
        <v>23</v>
      </c>
      <c r="AQ221" s="198">
        <v>40</v>
      </c>
      <c r="AR221" s="198">
        <v>38</v>
      </c>
      <c r="AS221" s="198">
        <v>42</v>
      </c>
      <c r="AT221" s="198">
        <v>26</v>
      </c>
      <c r="AU221" s="198">
        <v>17</v>
      </c>
      <c r="AV221" s="198">
        <v>40</v>
      </c>
      <c r="AW221" s="198">
        <v>30</v>
      </c>
      <c r="AX221" s="198">
        <v>38</v>
      </c>
      <c r="AY221" s="198">
        <v>31</v>
      </c>
      <c r="AZ221" s="198">
        <v>21</v>
      </c>
      <c r="BA221" s="198">
        <v>17</v>
      </c>
      <c r="BB221" s="198">
        <v>28</v>
      </c>
      <c r="BC221" s="198">
        <v>29</v>
      </c>
      <c r="BD221" s="198">
        <v>26</v>
      </c>
      <c r="BE221" s="198">
        <v>42</v>
      </c>
      <c r="BF221" s="198">
        <v>29</v>
      </c>
      <c r="BG221" s="198">
        <v>34</v>
      </c>
      <c r="BH221" s="198">
        <v>31</v>
      </c>
      <c r="BI221" s="198">
        <v>31</v>
      </c>
      <c r="BJ221" s="198">
        <v>21</v>
      </c>
      <c r="BK221" s="198">
        <v>0</v>
      </c>
      <c r="BL221" s="198">
        <v>0</v>
      </c>
      <c r="BM221" s="198">
        <v>0</v>
      </c>
      <c r="BN221" s="198">
        <v>8</v>
      </c>
      <c r="BO221" s="198">
        <v>21</v>
      </c>
      <c r="BP221" s="198">
        <v>14</v>
      </c>
      <c r="BQ221" s="198">
        <f ca="1">SUMIFS(Clinical, Dates, BQ$6, Hospitals, $B218)</f>
        <v>38</v>
      </c>
    </row>
    <row r="222" spans="1:69" ht="15" hidden="1" customHeight="1" outlineLevel="2" x14ac:dyDescent="0.2">
      <c r="A222" s="179" t="s">
        <v>516</v>
      </c>
      <c r="B222" s="195"/>
      <c r="C222" s="187" t="s">
        <v>6</v>
      </c>
      <c r="D222" s="197">
        <v>1</v>
      </c>
      <c r="E222" s="198">
        <v>0</v>
      </c>
      <c r="F222" s="198">
        <v>4</v>
      </c>
      <c r="G222" s="198">
        <v>3</v>
      </c>
      <c r="H222" s="199">
        <v>1</v>
      </c>
      <c r="I222" s="198">
        <v>3</v>
      </c>
      <c r="J222" s="198">
        <v>9</v>
      </c>
      <c r="K222" s="198">
        <v>0</v>
      </c>
      <c r="L222" s="198">
        <v>4</v>
      </c>
      <c r="M222" s="198">
        <v>3</v>
      </c>
      <c r="N222" s="198">
        <v>1</v>
      </c>
      <c r="O222" s="198">
        <v>2</v>
      </c>
      <c r="P222" s="198">
        <v>0</v>
      </c>
      <c r="Q222" s="198">
        <v>1</v>
      </c>
      <c r="R222" s="198">
        <v>1</v>
      </c>
      <c r="S222" s="198">
        <v>1</v>
      </c>
      <c r="T222" s="199">
        <v>1</v>
      </c>
      <c r="U222" s="214">
        <v>1</v>
      </c>
      <c r="V222" s="209">
        <v>0</v>
      </c>
      <c r="W222" s="198">
        <v>4</v>
      </c>
      <c r="X222" s="198">
        <v>0</v>
      </c>
      <c r="Y222" s="198">
        <v>0</v>
      </c>
      <c r="Z222" s="198">
        <v>1</v>
      </c>
      <c r="AA222" s="198">
        <v>0</v>
      </c>
      <c r="AB222" s="198">
        <v>2</v>
      </c>
      <c r="AC222" s="198">
        <v>1</v>
      </c>
      <c r="AD222" s="198">
        <v>4</v>
      </c>
      <c r="AE222" s="198">
        <v>1</v>
      </c>
      <c r="AF222" s="198">
        <v>1</v>
      </c>
      <c r="AG222" s="198">
        <v>0</v>
      </c>
      <c r="AH222" s="198">
        <v>2</v>
      </c>
      <c r="AI222" s="198">
        <v>15</v>
      </c>
      <c r="AJ222" s="198">
        <v>0</v>
      </c>
      <c r="AK222" s="198">
        <v>0</v>
      </c>
      <c r="AL222" s="198">
        <v>1</v>
      </c>
      <c r="AM222" s="198">
        <v>1</v>
      </c>
      <c r="AN222" s="198">
        <v>1</v>
      </c>
      <c r="AO222" s="198">
        <v>2</v>
      </c>
      <c r="AP222" s="198">
        <v>0</v>
      </c>
      <c r="AQ222" s="198">
        <v>9</v>
      </c>
      <c r="AR222" s="198">
        <v>1</v>
      </c>
      <c r="AS222" s="198">
        <v>1</v>
      </c>
      <c r="AT222" s="198">
        <v>71</v>
      </c>
      <c r="AU222" s="198">
        <v>2</v>
      </c>
      <c r="AV222" s="198">
        <v>2</v>
      </c>
      <c r="AW222" s="198">
        <v>3</v>
      </c>
      <c r="AX222" s="198">
        <v>1</v>
      </c>
      <c r="AY222" s="198">
        <v>2</v>
      </c>
      <c r="AZ222" s="198">
        <v>7</v>
      </c>
      <c r="BA222" s="198">
        <v>1</v>
      </c>
      <c r="BB222" s="198">
        <v>5</v>
      </c>
      <c r="BC222" s="198">
        <v>2</v>
      </c>
      <c r="BD222" s="198">
        <v>5</v>
      </c>
      <c r="BE222" s="198">
        <v>1</v>
      </c>
      <c r="BF222" s="198">
        <v>3</v>
      </c>
      <c r="BG222" s="198">
        <v>1</v>
      </c>
      <c r="BH222" s="198">
        <v>3</v>
      </c>
      <c r="BI222" s="198">
        <v>1</v>
      </c>
      <c r="BJ222" s="198">
        <v>0</v>
      </c>
      <c r="BK222" s="198">
        <v>0</v>
      </c>
      <c r="BL222" s="198">
        <v>0</v>
      </c>
      <c r="BM222" s="198">
        <v>0</v>
      </c>
      <c r="BN222" s="198">
        <v>0</v>
      </c>
      <c r="BO222" s="198">
        <v>0</v>
      </c>
      <c r="BP222" s="198">
        <v>6</v>
      </c>
      <c r="BQ222" s="198">
        <f ca="1">SUMIFS(NonClinical, Dates, BQ$6, Hospitals, $B218)</f>
        <v>9</v>
      </c>
    </row>
    <row r="223" spans="1:69" ht="15" hidden="1" customHeight="1" outlineLevel="2" x14ac:dyDescent="0.2">
      <c r="A223" s="179" t="s">
        <v>517</v>
      </c>
      <c r="B223" s="195"/>
      <c r="C223" s="187" t="s">
        <v>7</v>
      </c>
      <c r="D223" s="197">
        <v>24</v>
      </c>
      <c r="E223" s="198">
        <v>20</v>
      </c>
      <c r="F223" s="198">
        <v>20</v>
      </c>
      <c r="G223" s="198">
        <v>22</v>
      </c>
      <c r="H223" s="199">
        <v>26</v>
      </c>
      <c r="I223" s="198">
        <v>46</v>
      </c>
      <c r="J223" s="198">
        <v>39</v>
      </c>
      <c r="K223" s="198">
        <v>34</v>
      </c>
      <c r="L223" s="198">
        <v>40</v>
      </c>
      <c r="M223" s="198">
        <v>40</v>
      </c>
      <c r="N223" s="198">
        <v>56</v>
      </c>
      <c r="O223" s="198">
        <v>34</v>
      </c>
      <c r="P223" s="198">
        <v>37</v>
      </c>
      <c r="Q223" s="198">
        <v>28</v>
      </c>
      <c r="R223" s="198">
        <v>26</v>
      </c>
      <c r="S223" s="198">
        <v>42</v>
      </c>
      <c r="T223" s="199">
        <v>41</v>
      </c>
      <c r="U223" s="214">
        <v>36</v>
      </c>
      <c r="V223" s="209">
        <v>24</v>
      </c>
      <c r="W223" s="198">
        <v>30</v>
      </c>
      <c r="X223" s="198">
        <v>26</v>
      </c>
      <c r="Y223" s="198">
        <v>30</v>
      </c>
      <c r="Z223" s="198">
        <v>28</v>
      </c>
      <c r="AA223" s="198">
        <v>33</v>
      </c>
      <c r="AB223" s="198">
        <v>32</v>
      </c>
      <c r="AC223" s="198">
        <v>25</v>
      </c>
      <c r="AD223" s="198">
        <v>25</v>
      </c>
      <c r="AE223" s="198">
        <v>43</v>
      </c>
      <c r="AF223" s="198">
        <v>34</v>
      </c>
      <c r="AG223" s="198">
        <v>27</v>
      </c>
      <c r="AH223" s="198">
        <v>23</v>
      </c>
      <c r="AI223" s="198">
        <v>35</v>
      </c>
      <c r="AJ223" s="198">
        <v>33</v>
      </c>
      <c r="AK223" s="198">
        <v>31</v>
      </c>
      <c r="AL223" s="198">
        <v>32</v>
      </c>
      <c r="AM223" s="198">
        <v>28</v>
      </c>
      <c r="AN223" s="198">
        <v>34</v>
      </c>
      <c r="AO223" s="198">
        <v>28</v>
      </c>
      <c r="AP223" s="198">
        <v>29</v>
      </c>
      <c r="AQ223" s="198">
        <v>37</v>
      </c>
      <c r="AR223" s="198">
        <v>34</v>
      </c>
      <c r="AS223" s="198">
        <v>24</v>
      </c>
      <c r="AT223" s="198">
        <v>23</v>
      </c>
      <c r="AU223" s="198">
        <v>23</v>
      </c>
      <c r="AV223" s="198">
        <v>34</v>
      </c>
      <c r="AW223" s="198">
        <v>30</v>
      </c>
      <c r="AX223" s="198">
        <v>29</v>
      </c>
      <c r="AY223" s="198">
        <v>16</v>
      </c>
      <c r="AZ223" s="198">
        <v>22</v>
      </c>
      <c r="BA223" s="198">
        <v>21</v>
      </c>
      <c r="BB223" s="198">
        <v>21</v>
      </c>
      <c r="BC223" s="198">
        <v>37</v>
      </c>
      <c r="BD223" s="198">
        <v>27</v>
      </c>
      <c r="BE223" s="198">
        <v>40</v>
      </c>
      <c r="BF223" s="198">
        <v>35</v>
      </c>
      <c r="BG223" s="198">
        <v>35</v>
      </c>
      <c r="BH223" s="198">
        <v>34</v>
      </c>
      <c r="BI223" s="198">
        <v>32</v>
      </c>
      <c r="BJ223" s="198">
        <v>23</v>
      </c>
      <c r="BK223" s="198">
        <v>0</v>
      </c>
      <c r="BL223" s="198">
        <v>0</v>
      </c>
      <c r="BM223" s="198">
        <v>0</v>
      </c>
      <c r="BN223" s="198">
        <v>7</v>
      </c>
      <c r="BO223" s="198">
        <v>25</v>
      </c>
      <c r="BP223" s="198">
        <v>21</v>
      </c>
      <c r="BQ223" s="198">
        <f ca="1">SUMIFS(Patient, Dates, BQ$6, Hospitals, $B218)</f>
        <v>19</v>
      </c>
    </row>
    <row r="224" spans="1:69" ht="15" hidden="1" customHeight="1" outlineLevel="2" x14ac:dyDescent="0.2">
      <c r="A224" s="179" t="s">
        <v>518</v>
      </c>
      <c r="B224" s="195"/>
      <c r="C224" s="187" t="s">
        <v>8</v>
      </c>
      <c r="D224" s="197">
        <v>2</v>
      </c>
      <c r="E224" s="198">
        <v>1</v>
      </c>
      <c r="F224" s="198">
        <v>1</v>
      </c>
      <c r="G224" s="198">
        <v>0</v>
      </c>
      <c r="H224" s="199">
        <v>2</v>
      </c>
      <c r="I224" s="198">
        <v>0</v>
      </c>
      <c r="J224" s="198">
        <v>5</v>
      </c>
      <c r="K224" s="198">
        <v>4</v>
      </c>
      <c r="L224" s="198">
        <v>0</v>
      </c>
      <c r="M224" s="198">
        <v>0</v>
      </c>
      <c r="N224" s="198">
        <v>1</v>
      </c>
      <c r="O224" s="198">
        <v>1</v>
      </c>
      <c r="P224" s="198">
        <v>5</v>
      </c>
      <c r="Q224" s="198">
        <v>1</v>
      </c>
      <c r="R224" s="198">
        <v>0</v>
      </c>
      <c r="S224" s="198">
        <v>7</v>
      </c>
      <c r="T224" s="199">
        <v>1</v>
      </c>
      <c r="U224" s="214">
        <v>0</v>
      </c>
      <c r="V224" s="209">
        <v>1</v>
      </c>
      <c r="W224" s="198">
        <v>0</v>
      </c>
      <c r="X224" s="198">
        <v>6</v>
      </c>
      <c r="Y224" s="198">
        <v>5</v>
      </c>
      <c r="Z224" s="198">
        <v>0</v>
      </c>
      <c r="AA224" s="198">
        <v>1</v>
      </c>
      <c r="AB224" s="198">
        <v>0</v>
      </c>
      <c r="AC224" s="198">
        <v>6</v>
      </c>
      <c r="AD224" s="198">
        <v>1</v>
      </c>
      <c r="AE224" s="198">
        <v>3</v>
      </c>
      <c r="AF224" s="198">
        <v>0</v>
      </c>
      <c r="AG224" s="198">
        <v>0</v>
      </c>
      <c r="AH224" s="198">
        <v>4</v>
      </c>
      <c r="AI224" s="198">
        <v>3</v>
      </c>
      <c r="AJ224" s="198">
        <v>2</v>
      </c>
      <c r="AK224" s="198">
        <v>11</v>
      </c>
      <c r="AL224" s="198">
        <v>33</v>
      </c>
      <c r="AM224" s="198">
        <v>1</v>
      </c>
      <c r="AN224" s="198">
        <v>0</v>
      </c>
      <c r="AO224" s="198">
        <v>7</v>
      </c>
      <c r="AP224" s="198">
        <v>1</v>
      </c>
      <c r="AQ224" s="198">
        <v>1</v>
      </c>
      <c r="AR224" s="198">
        <v>0</v>
      </c>
      <c r="AS224" s="198">
        <v>6</v>
      </c>
      <c r="AT224" s="198">
        <v>5</v>
      </c>
      <c r="AU224" s="198">
        <v>5</v>
      </c>
      <c r="AV224" s="198">
        <v>3</v>
      </c>
      <c r="AW224" s="198">
        <v>6</v>
      </c>
      <c r="AX224" s="198">
        <v>4</v>
      </c>
      <c r="AY224" s="198">
        <v>3</v>
      </c>
      <c r="AZ224" s="198">
        <v>1</v>
      </c>
      <c r="BA224" s="198">
        <v>1</v>
      </c>
      <c r="BB224" s="198">
        <v>1</v>
      </c>
      <c r="BC224" s="198">
        <v>1</v>
      </c>
      <c r="BD224" s="198">
        <v>0</v>
      </c>
      <c r="BE224" s="198">
        <v>0</v>
      </c>
      <c r="BF224" s="198">
        <v>0</v>
      </c>
      <c r="BG224" s="198">
        <v>4</v>
      </c>
      <c r="BH224" s="198">
        <v>9</v>
      </c>
      <c r="BI224" s="198">
        <v>3</v>
      </c>
      <c r="BJ224" s="198">
        <v>7</v>
      </c>
      <c r="BK224" s="198">
        <v>0</v>
      </c>
      <c r="BL224" s="198">
        <v>0</v>
      </c>
      <c r="BM224" s="198">
        <v>0</v>
      </c>
      <c r="BN224" s="198">
        <v>0</v>
      </c>
      <c r="BO224" s="198">
        <v>15</v>
      </c>
      <c r="BP224" s="198">
        <v>0</v>
      </c>
      <c r="BQ224" s="198">
        <f ca="1">SUMIFS(Other, Dates, BQ$6, Hospitals, $B218)</f>
        <v>1</v>
      </c>
    </row>
    <row r="225" spans="1:69" ht="15" hidden="1" customHeight="1" outlineLevel="1" collapsed="1" x14ac:dyDescent="0.2">
      <c r="B225" s="195" t="s">
        <v>53</v>
      </c>
      <c r="C225" s="196" t="s">
        <v>54</v>
      </c>
      <c r="D225" s="193"/>
      <c r="E225" s="194"/>
      <c r="F225" s="194"/>
      <c r="G225" s="194"/>
      <c r="H225" s="194"/>
      <c r="I225" s="194"/>
      <c r="J225" s="194"/>
      <c r="K225" s="194"/>
      <c r="L225" s="194"/>
      <c r="M225" s="194"/>
      <c r="N225" s="194"/>
      <c r="O225" s="194"/>
      <c r="P225" s="194"/>
      <c r="Q225" s="194"/>
      <c r="R225" s="194"/>
      <c r="S225" s="194"/>
      <c r="T225" s="194"/>
      <c r="U225" s="194"/>
      <c r="V225" s="194"/>
      <c r="W225" s="194"/>
      <c r="X225" s="194"/>
      <c r="Y225" s="194"/>
      <c r="Z225" s="194"/>
      <c r="AA225" s="194"/>
      <c r="AB225" s="194"/>
      <c r="AC225" s="194"/>
      <c r="AD225" s="194"/>
      <c r="AE225" s="194"/>
      <c r="AF225" s="194"/>
      <c r="AG225" s="194"/>
      <c r="AH225" s="194"/>
      <c r="AI225" s="194"/>
      <c r="AJ225" s="194"/>
      <c r="AK225" s="194"/>
      <c r="AL225" s="194"/>
      <c r="AM225" s="194"/>
      <c r="AN225" s="194"/>
      <c r="AO225" s="194"/>
      <c r="AP225" s="194"/>
      <c r="AQ225" s="194"/>
      <c r="AR225" s="194"/>
      <c r="AS225" s="194"/>
      <c r="AT225" s="194"/>
      <c r="AU225" s="194"/>
      <c r="AV225" s="194"/>
      <c r="AW225" s="194"/>
      <c r="AX225" s="194"/>
      <c r="AY225" s="194"/>
      <c r="AZ225" s="194"/>
      <c r="BA225" s="194"/>
      <c r="BB225" s="194"/>
      <c r="BC225" s="194"/>
      <c r="BD225" s="194"/>
      <c r="BE225" s="194"/>
      <c r="BF225" s="194"/>
      <c r="BG225" s="194"/>
      <c r="BH225" s="194"/>
      <c r="BI225" s="194"/>
      <c r="BJ225" s="194"/>
      <c r="BK225" s="194"/>
      <c r="BL225" s="194"/>
      <c r="BM225" s="194"/>
      <c r="BN225" s="194"/>
      <c r="BO225" s="194"/>
      <c r="BP225" s="194"/>
      <c r="BQ225" s="194"/>
    </row>
    <row r="226" spans="1:69" ht="15" hidden="1" customHeight="1" outlineLevel="2" x14ac:dyDescent="0.2">
      <c r="A226" s="179" t="s">
        <v>311</v>
      </c>
      <c r="B226" s="195"/>
      <c r="C226" s="181" t="s">
        <v>3</v>
      </c>
      <c r="D226" s="197">
        <v>794</v>
      </c>
      <c r="E226" s="198">
        <v>1152</v>
      </c>
      <c r="F226" s="198">
        <v>924</v>
      </c>
      <c r="G226" s="198">
        <v>1042</v>
      </c>
      <c r="H226" s="199">
        <v>1143</v>
      </c>
      <c r="I226" s="198">
        <v>1254</v>
      </c>
      <c r="J226" s="198">
        <v>1249</v>
      </c>
      <c r="K226" s="198">
        <v>1200</v>
      </c>
      <c r="L226" s="198">
        <v>1084</v>
      </c>
      <c r="M226" s="198">
        <v>1201</v>
      </c>
      <c r="N226" s="198">
        <v>1132</v>
      </c>
      <c r="O226" s="198">
        <v>1119</v>
      </c>
      <c r="P226" s="198">
        <v>973</v>
      </c>
      <c r="Q226" s="198">
        <v>1235</v>
      </c>
      <c r="R226" s="198">
        <v>877</v>
      </c>
      <c r="S226" s="198">
        <v>1191</v>
      </c>
      <c r="T226" s="199">
        <v>1180</v>
      </c>
      <c r="U226" s="214">
        <v>1155</v>
      </c>
      <c r="V226" s="209">
        <v>1171</v>
      </c>
      <c r="W226" s="198">
        <v>945</v>
      </c>
      <c r="X226" s="198">
        <v>925</v>
      </c>
      <c r="Y226" s="198">
        <v>953</v>
      </c>
      <c r="Z226" s="198">
        <v>1206</v>
      </c>
      <c r="AA226" s="198">
        <v>859</v>
      </c>
      <c r="AB226" s="198">
        <v>1113</v>
      </c>
      <c r="AC226" s="198">
        <v>1088</v>
      </c>
      <c r="AD226" s="198">
        <v>912</v>
      </c>
      <c r="AE226" s="198">
        <v>1111</v>
      </c>
      <c r="AF226" s="198">
        <v>981</v>
      </c>
      <c r="AG226" s="198">
        <v>1088</v>
      </c>
      <c r="AH226" s="198">
        <v>1130</v>
      </c>
      <c r="AI226" s="198">
        <v>908</v>
      </c>
      <c r="AJ226" s="198">
        <v>959</v>
      </c>
      <c r="AK226" s="198">
        <v>964</v>
      </c>
      <c r="AL226" s="198">
        <v>1039</v>
      </c>
      <c r="AM226" s="198">
        <v>922</v>
      </c>
      <c r="AN226" s="198">
        <v>1069</v>
      </c>
      <c r="AO226" s="198">
        <v>941</v>
      </c>
      <c r="AP226" s="198">
        <v>951</v>
      </c>
      <c r="AQ226" s="198">
        <v>1157</v>
      </c>
      <c r="AR226" s="198">
        <v>1001</v>
      </c>
      <c r="AS226" s="198">
        <v>1109</v>
      </c>
      <c r="AT226" s="198">
        <v>926</v>
      </c>
      <c r="AU226" s="198">
        <v>823</v>
      </c>
      <c r="AV226" s="198">
        <v>989</v>
      </c>
      <c r="AW226" s="198">
        <v>1055</v>
      </c>
      <c r="AX226" s="198">
        <v>1108</v>
      </c>
      <c r="AY226" s="198">
        <v>1004</v>
      </c>
      <c r="AZ226" s="198">
        <v>1037</v>
      </c>
      <c r="BA226" s="198">
        <v>1028</v>
      </c>
      <c r="BB226" s="198">
        <v>1043</v>
      </c>
      <c r="BC226" s="198">
        <v>1061</v>
      </c>
      <c r="BD226" s="198">
        <v>1080</v>
      </c>
      <c r="BE226" s="198">
        <v>1069</v>
      </c>
      <c r="BF226" s="198">
        <v>1038</v>
      </c>
      <c r="BG226" s="198">
        <v>808</v>
      </c>
      <c r="BH226" s="198">
        <v>865</v>
      </c>
      <c r="BI226" s="198">
        <v>1002</v>
      </c>
      <c r="BJ226" s="198">
        <v>674</v>
      </c>
      <c r="BK226" s="198">
        <v>161</v>
      </c>
      <c r="BL226" s="198">
        <v>213</v>
      </c>
      <c r="BM226" s="198">
        <v>376</v>
      </c>
      <c r="BN226" s="198">
        <v>484</v>
      </c>
      <c r="BO226" s="198">
        <v>540</v>
      </c>
      <c r="BP226" s="198">
        <v>730</v>
      </c>
      <c r="BQ226" s="198">
        <f ca="1">SUMIFS(Operations, Dates, BQ$6, Hospitals, $B225)</f>
        <v>647</v>
      </c>
    </row>
    <row r="227" spans="1:69" ht="15" hidden="1" customHeight="1" outlineLevel="2" x14ac:dyDescent="0.2">
      <c r="A227" s="179" t="s">
        <v>312</v>
      </c>
      <c r="B227" s="195"/>
      <c r="C227" s="185" t="s">
        <v>4</v>
      </c>
      <c r="D227" s="197">
        <v>69</v>
      </c>
      <c r="E227" s="198">
        <v>81</v>
      </c>
      <c r="F227" s="198">
        <v>87</v>
      </c>
      <c r="G227" s="198">
        <v>89</v>
      </c>
      <c r="H227" s="199">
        <v>90</v>
      </c>
      <c r="I227" s="198">
        <v>135</v>
      </c>
      <c r="J227" s="198">
        <v>109</v>
      </c>
      <c r="K227" s="198">
        <v>93</v>
      </c>
      <c r="L227" s="198">
        <v>134</v>
      </c>
      <c r="M227" s="198">
        <v>126</v>
      </c>
      <c r="N227" s="198">
        <v>125</v>
      </c>
      <c r="O227" s="198">
        <v>95</v>
      </c>
      <c r="P227" s="198">
        <v>91</v>
      </c>
      <c r="Q227" s="198">
        <v>107</v>
      </c>
      <c r="R227" s="198">
        <v>69</v>
      </c>
      <c r="S227" s="198">
        <v>98</v>
      </c>
      <c r="T227" s="199">
        <v>103</v>
      </c>
      <c r="U227" s="214">
        <v>92</v>
      </c>
      <c r="V227" s="209">
        <v>106</v>
      </c>
      <c r="W227" s="198">
        <v>77</v>
      </c>
      <c r="X227" s="198">
        <v>117</v>
      </c>
      <c r="Y227" s="198">
        <v>78</v>
      </c>
      <c r="Z227" s="198">
        <v>90</v>
      </c>
      <c r="AA227" s="198">
        <v>69</v>
      </c>
      <c r="AB227" s="198">
        <v>80</v>
      </c>
      <c r="AC227" s="198">
        <v>75</v>
      </c>
      <c r="AD227" s="198">
        <v>71</v>
      </c>
      <c r="AE227" s="198">
        <v>84</v>
      </c>
      <c r="AF227" s="198">
        <v>77</v>
      </c>
      <c r="AG227" s="198">
        <v>86</v>
      </c>
      <c r="AH227" s="198">
        <v>102</v>
      </c>
      <c r="AI227" s="198">
        <v>60</v>
      </c>
      <c r="AJ227" s="198">
        <v>99</v>
      </c>
      <c r="AK227" s="198">
        <v>93</v>
      </c>
      <c r="AL227" s="198">
        <v>137</v>
      </c>
      <c r="AM227" s="198">
        <v>70</v>
      </c>
      <c r="AN227" s="198">
        <v>84</v>
      </c>
      <c r="AO227" s="198">
        <v>67</v>
      </c>
      <c r="AP227" s="198">
        <v>86</v>
      </c>
      <c r="AQ227" s="198">
        <v>80</v>
      </c>
      <c r="AR227" s="198">
        <v>79</v>
      </c>
      <c r="AS227" s="198">
        <v>85</v>
      </c>
      <c r="AT227" s="198">
        <v>144</v>
      </c>
      <c r="AU227" s="198">
        <v>67</v>
      </c>
      <c r="AV227" s="198">
        <v>91</v>
      </c>
      <c r="AW227" s="198">
        <v>76</v>
      </c>
      <c r="AX227" s="198">
        <v>81</v>
      </c>
      <c r="AY227" s="198">
        <v>79</v>
      </c>
      <c r="AZ227" s="198">
        <v>70</v>
      </c>
      <c r="BA227" s="198">
        <v>77</v>
      </c>
      <c r="BB227" s="198">
        <v>73</v>
      </c>
      <c r="BC227" s="198">
        <v>56</v>
      </c>
      <c r="BD227" s="198">
        <v>90</v>
      </c>
      <c r="BE227" s="198">
        <v>85</v>
      </c>
      <c r="BF227" s="198">
        <v>69</v>
      </c>
      <c r="BG227" s="198">
        <v>71</v>
      </c>
      <c r="BH227" s="198">
        <v>74</v>
      </c>
      <c r="BI227" s="198">
        <v>56</v>
      </c>
      <c r="BJ227" s="198">
        <v>75</v>
      </c>
      <c r="BK227" s="198">
        <v>20</v>
      </c>
      <c r="BL227" s="198">
        <v>13</v>
      </c>
      <c r="BM227" s="198">
        <v>26</v>
      </c>
      <c r="BN227" s="198">
        <v>36</v>
      </c>
      <c r="BO227" s="198">
        <v>50</v>
      </c>
      <c r="BP227" s="198">
        <v>48</v>
      </c>
      <c r="BQ227" s="198">
        <f ca="1">SUMIFS(Cancelled, Dates, BQ$6, Hospitals, $B225)</f>
        <v>38</v>
      </c>
    </row>
    <row r="228" spans="1:69" ht="15" hidden="1" customHeight="1" outlineLevel="2" x14ac:dyDescent="0.2">
      <c r="A228" s="179" t="s">
        <v>313</v>
      </c>
      <c r="B228" s="195"/>
      <c r="C228" s="187" t="s">
        <v>5</v>
      </c>
      <c r="D228" s="197">
        <v>31</v>
      </c>
      <c r="E228" s="198">
        <v>41</v>
      </c>
      <c r="F228" s="198">
        <v>41</v>
      </c>
      <c r="G228" s="198">
        <v>51</v>
      </c>
      <c r="H228" s="199">
        <v>41</v>
      </c>
      <c r="I228" s="198">
        <v>61</v>
      </c>
      <c r="J228" s="198">
        <v>50</v>
      </c>
      <c r="K228" s="198">
        <v>44</v>
      </c>
      <c r="L228" s="198">
        <v>47</v>
      </c>
      <c r="M228" s="198">
        <v>57</v>
      </c>
      <c r="N228" s="198">
        <v>52</v>
      </c>
      <c r="O228" s="198">
        <v>50</v>
      </c>
      <c r="P228" s="198">
        <v>33</v>
      </c>
      <c r="Q228" s="198">
        <v>43</v>
      </c>
      <c r="R228" s="198">
        <v>28</v>
      </c>
      <c r="S228" s="198">
        <v>45</v>
      </c>
      <c r="T228" s="199">
        <v>41</v>
      </c>
      <c r="U228" s="214">
        <v>53</v>
      </c>
      <c r="V228" s="209">
        <v>40</v>
      </c>
      <c r="W228" s="198">
        <v>34</v>
      </c>
      <c r="X228" s="198">
        <v>35</v>
      </c>
      <c r="Y228" s="198">
        <v>28</v>
      </c>
      <c r="Z228" s="198">
        <v>45</v>
      </c>
      <c r="AA228" s="198">
        <v>27</v>
      </c>
      <c r="AB228" s="198">
        <v>41</v>
      </c>
      <c r="AC228" s="198">
        <v>33</v>
      </c>
      <c r="AD228" s="198">
        <v>35</v>
      </c>
      <c r="AE228" s="198">
        <v>41</v>
      </c>
      <c r="AF228" s="198">
        <v>41</v>
      </c>
      <c r="AG228" s="198">
        <v>45</v>
      </c>
      <c r="AH228" s="198">
        <v>41</v>
      </c>
      <c r="AI228" s="198">
        <v>21</v>
      </c>
      <c r="AJ228" s="198">
        <v>37</v>
      </c>
      <c r="AK228" s="198">
        <v>35</v>
      </c>
      <c r="AL228" s="198">
        <v>39</v>
      </c>
      <c r="AM228" s="198">
        <v>30</v>
      </c>
      <c r="AN228" s="198">
        <v>37</v>
      </c>
      <c r="AO228" s="198">
        <v>36</v>
      </c>
      <c r="AP228" s="198">
        <v>36</v>
      </c>
      <c r="AQ228" s="198">
        <v>31</v>
      </c>
      <c r="AR228" s="198">
        <v>32</v>
      </c>
      <c r="AS228" s="198">
        <v>37</v>
      </c>
      <c r="AT228" s="198">
        <v>25</v>
      </c>
      <c r="AU228" s="198">
        <v>33</v>
      </c>
      <c r="AV228" s="198">
        <v>38</v>
      </c>
      <c r="AW228" s="198">
        <v>44</v>
      </c>
      <c r="AX228" s="198">
        <v>39</v>
      </c>
      <c r="AY228" s="198">
        <v>40</v>
      </c>
      <c r="AZ228" s="198">
        <v>38</v>
      </c>
      <c r="BA228" s="198">
        <v>34</v>
      </c>
      <c r="BB228" s="198">
        <v>36</v>
      </c>
      <c r="BC228" s="198">
        <v>35</v>
      </c>
      <c r="BD228" s="198">
        <v>49</v>
      </c>
      <c r="BE228" s="198">
        <v>35</v>
      </c>
      <c r="BF228" s="198">
        <v>31</v>
      </c>
      <c r="BG228" s="198">
        <v>29</v>
      </c>
      <c r="BH228" s="198">
        <v>32</v>
      </c>
      <c r="BI228" s="198">
        <v>20</v>
      </c>
      <c r="BJ228" s="198">
        <v>37</v>
      </c>
      <c r="BK228" s="198">
        <v>12</v>
      </c>
      <c r="BL228" s="198">
        <v>8</v>
      </c>
      <c r="BM228" s="198">
        <v>20</v>
      </c>
      <c r="BN228" s="198">
        <v>23</v>
      </c>
      <c r="BO228" s="198">
        <v>37</v>
      </c>
      <c r="BP228" s="198">
        <v>23</v>
      </c>
      <c r="BQ228" s="198">
        <f ca="1">SUMIFS(Clinical, Dates, BQ$6, Hospitals, $B225)</f>
        <v>15</v>
      </c>
    </row>
    <row r="229" spans="1:69" ht="15" hidden="1" customHeight="1" outlineLevel="2" x14ac:dyDescent="0.2">
      <c r="A229" s="179" t="s">
        <v>314</v>
      </c>
      <c r="B229" s="195"/>
      <c r="C229" s="187" t="s">
        <v>6</v>
      </c>
      <c r="D229" s="197">
        <v>23</v>
      </c>
      <c r="E229" s="198">
        <v>19</v>
      </c>
      <c r="F229" s="198">
        <v>12</v>
      </c>
      <c r="G229" s="198">
        <v>17</v>
      </c>
      <c r="H229" s="199">
        <v>30</v>
      </c>
      <c r="I229" s="198">
        <v>57</v>
      </c>
      <c r="J229" s="198">
        <v>39</v>
      </c>
      <c r="K229" s="198">
        <v>36</v>
      </c>
      <c r="L229" s="198">
        <v>69</v>
      </c>
      <c r="M229" s="198">
        <v>48</v>
      </c>
      <c r="N229" s="198">
        <v>58</v>
      </c>
      <c r="O229" s="198">
        <v>30</v>
      </c>
      <c r="P229" s="198">
        <v>40</v>
      </c>
      <c r="Q229" s="198">
        <v>40</v>
      </c>
      <c r="R229" s="198">
        <v>30</v>
      </c>
      <c r="S229" s="198">
        <v>33</v>
      </c>
      <c r="T229" s="199">
        <v>40</v>
      </c>
      <c r="U229" s="214">
        <v>25</v>
      </c>
      <c r="V229" s="209">
        <v>58</v>
      </c>
      <c r="W229" s="198">
        <v>33</v>
      </c>
      <c r="X229" s="198">
        <v>68</v>
      </c>
      <c r="Y229" s="198">
        <v>29</v>
      </c>
      <c r="Z229" s="198">
        <v>31</v>
      </c>
      <c r="AA229" s="198">
        <v>25</v>
      </c>
      <c r="AB229" s="198">
        <v>23</v>
      </c>
      <c r="AC229" s="198">
        <v>33</v>
      </c>
      <c r="AD229" s="198">
        <v>25</v>
      </c>
      <c r="AE229" s="198">
        <v>26</v>
      </c>
      <c r="AF229" s="198">
        <v>19</v>
      </c>
      <c r="AG229" s="198">
        <v>30</v>
      </c>
      <c r="AH229" s="198">
        <v>45</v>
      </c>
      <c r="AI229" s="198">
        <v>22</v>
      </c>
      <c r="AJ229" s="198">
        <v>44</v>
      </c>
      <c r="AK229" s="198">
        <v>20</v>
      </c>
      <c r="AL229" s="198">
        <v>56</v>
      </c>
      <c r="AM229" s="198">
        <v>25</v>
      </c>
      <c r="AN229" s="198">
        <v>26</v>
      </c>
      <c r="AO229" s="198">
        <v>15</v>
      </c>
      <c r="AP229" s="198">
        <v>22</v>
      </c>
      <c r="AQ229" s="198">
        <v>29</v>
      </c>
      <c r="AR229" s="198">
        <v>22</v>
      </c>
      <c r="AS229" s="198">
        <v>30</v>
      </c>
      <c r="AT229" s="198">
        <v>112</v>
      </c>
      <c r="AU229" s="198">
        <v>26</v>
      </c>
      <c r="AV229" s="198">
        <v>32</v>
      </c>
      <c r="AW229" s="198">
        <v>17</v>
      </c>
      <c r="AX229" s="198">
        <v>25</v>
      </c>
      <c r="AY229" s="198">
        <v>22</v>
      </c>
      <c r="AZ229" s="198">
        <v>17</v>
      </c>
      <c r="BA229" s="198">
        <v>27</v>
      </c>
      <c r="BB229" s="198">
        <v>21</v>
      </c>
      <c r="BC229" s="198">
        <v>11</v>
      </c>
      <c r="BD229" s="198">
        <v>23</v>
      </c>
      <c r="BE229" s="198">
        <v>32</v>
      </c>
      <c r="BF229" s="198">
        <v>15</v>
      </c>
      <c r="BG229" s="198">
        <v>34</v>
      </c>
      <c r="BH229" s="198">
        <v>23</v>
      </c>
      <c r="BI229" s="198">
        <v>15</v>
      </c>
      <c r="BJ229" s="198">
        <v>22</v>
      </c>
      <c r="BK229" s="198">
        <v>6</v>
      </c>
      <c r="BL229" s="198">
        <v>3</v>
      </c>
      <c r="BM229" s="198">
        <v>4</v>
      </c>
      <c r="BN229" s="198">
        <v>11</v>
      </c>
      <c r="BO229" s="198">
        <v>8</v>
      </c>
      <c r="BP229" s="198">
        <v>20</v>
      </c>
      <c r="BQ229" s="198">
        <f ca="1">SUMIFS(NonClinical, Dates, BQ$6, Hospitals, $B225)</f>
        <v>20</v>
      </c>
    </row>
    <row r="230" spans="1:69" ht="15" hidden="1" customHeight="1" outlineLevel="2" x14ac:dyDescent="0.2">
      <c r="A230" s="179" t="s">
        <v>315</v>
      </c>
      <c r="B230" s="195"/>
      <c r="C230" s="187" t="s">
        <v>7</v>
      </c>
      <c r="D230" s="197">
        <v>15</v>
      </c>
      <c r="E230" s="198">
        <v>20</v>
      </c>
      <c r="F230" s="198">
        <v>32</v>
      </c>
      <c r="G230" s="198">
        <v>20</v>
      </c>
      <c r="H230" s="199">
        <v>18</v>
      </c>
      <c r="I230" s="198">
        <v>17</v>
      </c>
      <c r="J230" s="198">
        <v>16</v>
      </c>
      <c r="K230" s="198">
        <v>13</v>
      </c>
      <c r="L230" s="198">
        <v>7</v>
      </c>
      <c r="M230" s="198">
        <v>17</v>
      </c>
      <c r="N230" s="198">
        <v>15</v>
      </c>
      <c r="O230" s="198">
        <v>14</v>
      </c>
      <c r="P230" s="198">
        <v>16</v>
      </c>
      <c r="Q230" s="198">
        <v>23</v>
      </c>
      <c r="R230" s="198">
        <v>8</v>
      </c>
      <c r="S230" s="198">
        <v>19</v>
      </c>
      <c r="T230" s="199">
        <v>18</v>
      </c>
      <c r="U230" s="214">
        <v>14</v>
      </c>
      <c r="V230" s="209">
        <v>6</v>
      </c>
      <c r="W230" s="198">
        <v>9</v>
      </c>
      <c r="X230" s="198">
        <v>9</v>
      </c>
      <c r="Y230" s="198">
        <v>18</v>
      </c>
      <c r="Z230" s="198">
        <v>9</v>
      </c>
      <c r="AA230" s="198">
        <v>14</v>
      </c>
      <c r="AB230" s="198">
        <v>16</v>
      </c>
      <c r="AC230" s="198">
        <v>8</v>
      </c>
      <c r="AD230" s="198">
        <v>8</v>
      </c>
      <c r="AE230" s="198">
        <v>15</v>
      </c>
      <c r="AF230" s="198">
        <v>15</v>
      </c>
      <c r="AG230" s="198">
        <v>11</v>
      </c>
      <c r="AH230" s="198">
        <v>14</v>
      </c>
      <c r="AI230" s="198">
        <v>14</v>
      </c>
      <c r="AJ230" s="198">
        <v>16</v>
      </c>
      <c r="AK230" s="198">
        <v>15</v>
      </c>
      <c r="AL230" s="198">
        <v>14</v>
      </c>
      <c r="AM230" s="198">
        <v>12</v>
      </c>
      <c r="AN230" s="198">
        <v>13</v>
      </c>
      <c r="AO230" s="198">
        <v>16</v>
      </c>
      <c r="AP230" s="198">
        <v>28</v>
      </c>
      <c r="AQ230" s="198">
        <v>19</v>
      </c>
      <c r="AR230" s="198">
        <v>23</v>
      </c>
      <c r="AS230" s="198">
        <v>15</v>
      </c>
      <c r="AT230" s="198">
        <v>7</v>
      </c>
      <c r="AU230" s="198">
        <v>8</v>
      </c>
      <c r="AV230" s="198">
        <v>18</v>
      </c>
      <c r="AW230" s="198">
        <v>13</v>
      </c>
      <c r="AX230" s="198">
        <v>17</v>
      </c>
      <c r="AY230" s="198">
        <v>16</v>
      </c>
      <c r="AZ230" s="198">
        <v>14</v>
      </c>
      <c r="BA230" s="198">
        <v>15</v>
      </c>
      <c r="BB230" s="198">
        <v>16</v>
      </c>
      <c r="BC230" s="198">
        <v>10</v>
      </c>
      <c r="BD230" s="198">
        <v>17</v>
      </c>
      <c r="BE230" s="198">
        <v>17</v>
      </c>
      <c r="BF230" s="198">
        <v>16</v>
      </c>
      <c r="BG230" s="198">
        <v>7</v>
      </c>
      <c r="BH230" s="198">
        <v>15</v>
      </c>
      <c r="BI230" s="198">
        <v>15</v>
      </c>
      <c r="BJ230" s="198">
        <v>16</v>
      </c>
      <c r="BK230" s="198">
        <v>2</v>
      </c>
      <c r="BL230" s="198">
        <v>2</v>
      </c>
      <c r="BM230" s="198">
        <v>2</v>
      </c>
      <c r="BN230" s="198">
        <v>2</v>
      </c>
      <c r="BO230" s="198">
        <v>5</v>
      </c>
      <c r="BP230" s="198">
        <v>5</v>
      </c>
      <c r="BQ230" s="198">
        <f ca="1">SUMIFS(Patient, Dates, BQ$6, Hospitals, $B225)</f>
        <v>3</v>
      </c>
    </row>
    <row r="231" spans="1:69" ht="15" hidden="1" customHeight="1" outlineLevel="2" x14ac:dyDescent="0.2">
      <c r="A231" s="179" t="s">
        <v>316</v>
      </c>
      <c r="B231" s="195"/>
      <c r="C231" s="187" t="s">
        <v>8</v>
      </c>
      <c r="D231" s="197">
        <v>0</v>
      </c>
      <c r="E231" s="198">
        <v>1</v>
      </c>
      <c r="F231" s="198">
        <v>2</v>
      </c>
      <c r="G231" s="198">
        <v>1</v>
      </c>
      <c r="H231" s="199">
        <v>1</v>
      </c>
      <c r="I231" s="198">
        <v>0</v>
      </c>
      <c r="J231" s="198">
        <v>4</v>
      </c>
      <c r="K231" s="198">
        <v>0</v>
      </c>
      <c r="L231" s="198">
        <v>11</v>
      </c>
      <c r="M231" s="198">
        <v>4</v>
      </c>
      <c r="N231" s="198">
        <v>0</v>
      </c>
      <c r="O231" s="198">
        <v>1</v>
      </c>
      <c r="P231" s="198">
        <v>2</v>
      </c>
      <c r="Q231" s="198">
        <v>1</v>
      </c>
      <c r="R231" s="198">
        <v>3</v>
      </c>
      <c r="S231" s="198">
        <v>1</v>
      </c>
      <c r="T231" s="199">
        <v>4</v>
      </c>
      <c r="U231" s="214">
        <v>0</v>
      </c>
      <c r="V231" s="209">
        <v>2</v>
      </c>
      <c r="W231" s="198">
        <v>1</v>
      </c>
      <c r="X231" s="198">
        <v>5</v>
      </c>
      <c r="Y231" s="198">
        <v>3</v>
      </c>
      <c r="Z231" s="198">
        <v>5</v>
      </c>
      <c r="AA231" s="198">
        <v>3</v>
      </c>
      <c r="AB231" s="198">
        <v>0</v>
      </c>
      <c r="AC231" s="198">
        <v>1</v>
      </c>
      <c r="AD231" s="198">
        <v>3</v>
      </c>
      <c r="AE231" s="198">
        <v>2</v>
      </c>
      <c r="AF231" s="198">
        <v>2</v>
      </c>
      <c r="AG231" s="198">
        <v>0</v>
      </c>
      <c r="AH231" s="198">
        <v>2</v>
      </c>
      <c r="AI231" s="198">
        <v>3</v>
      </c>
      <c r="AJ231" s="198">
        <v>2</v>
      </c>
      <c r="AK231" s="198">
        <v>23</v>
      </c>
      <c r="AL231" s="198">
        <v>28</v>
      </c>
      <c r="AM231" s="198">
        <v>3</v>
      </c>
      <c r="AN231" s="198">
        <v>8</v>
      </c>
      <c r="AO231" s="198">
        <v>0</v>
      </c>
      <c r="AP231" s="198">
        <v>0</v>
      </c>
      <c r="AQ231" s="198">
        <v>1</v>
      </c>
      <c r="AR231" s="198">
        <v>2</v>
      </c>
      <c r="AS231" s="198">
        <v>3</v>
      </c>
      <c r="AT231" s="198">
        <v>0</v>
      </c>
      <c r="AU231" s="198">
        <v>0</v>
      </c>
      <c r="AV231" s="198">
        <v>3</v>
      </c>
      <c r="AW231" s="198">
        <v>2</v>
      </c>
      <c r="AX231" s="198">
        <v>0</v>
      </c>
      <c r="AY231" s="198">
        <v>1</v>
      </c>
      <c r="AZ231" s="198">
        <v>1</v>
      </c>
      <c r="BA231" s="198">
        <v>1</v>
      </c>
      <c r="BB231" s="198">
        <v>0</v>
      </c>
      <c r="BC231" s="198">
        <v>0</v>
      </c>
      <c r="BD231" s="198">
        <v>1</v>
      </c>
      <c r="BE231" s="198">
        <v>1</v>
      </c>
      <c r="BF231" s="198">
        <v>7</v>
      </c>
      <c r="BG231" s="198">
        <v>1</v>
      </c>
      <c r="BH231" s="198">
        <v>4</v>
      </c>
      <c r="BI231" s="198">
        <v>6</v>
      </c>
      <c r="BJ231" s="198">
        <v>0</v>
      </c>
      <c r="BK231" s="198">
        <v>0</v>
      </c>
      <c r="BL231" s="198">
        <v>0</v>
      </c>
      <c r="BM231" s="198">
        <v>0</v>
      </c>
      <c r="BN231" s="198">
        <v>0</v>
      </c>
      <c r="BO231" s="198">
        <v>0</v>
      </c>
      <c r="BP231" s="198">
        <v>0</v>
      </c>
      <c r="BQ231" s="198">
        <f ca="1">SUMIFS(Other, Dates, BQ$6, Hospitals, $B225)</f>
        <v>0</v>
      </c>
    </row>
    <row r="232" spans="1:69" ht="15" hidden="1" customHeight="1" outlineLevel="1" collapsed="1" x14ac:dyDescent="0.2">
      <c r="B232" s="195" t="s">
        <v>55</v>
      </c>
      <c r="C232" s="196" t="s">
        <v>526</v>
      </c>
      <c r="D232" s="193"/>
      <c r="E232" s="194"/>
      <c r="F232" s="194"/>
      <c r="G232" s="194"/>
      <c r="H232" s="194"/>
      <c r="I232" s="194"/>
      <c r="J232" s="194"/>
      <c r="K232" s="194"/>
      <c r="L232" s="194"/>
      <c r="M232" s="194"/>
      <c r="N232" s="194"/>
      <c r="O232" s="194"/>
      <c r="P232" s="194"/>
      <c r="Q232" s="194"/>
      <c r="R232" s="194"/>
      <c r="S232" s="194"/>
      <c r="T232" s="194"/>
      <c r="U232" s="194"/>
      <c r="V232" s="194"/>
      <c r="W232" s="194"/>
      <c r="X232" s="194"/>
      <c r="Y232" s="194"/>
      <c r="Z232" s="194"/>
      <c r="AA232" s="194"/>
      <c r="AB232" s="194"/>
      <c r="AC232" s="194"/>
      <c r="AD232" s="194"/>
      <c r="AE232" s="194"/>
      <c r="AF232" s="194"/>
      <c r="AG232" s="194"/>
      <c r="AH232" s="194"/>
      <c r="AI232" s="194"/>
      <c r="AJ232" s="194"/>
      <c r="AK232" s="194"/>
      <c r="AL232" s="194"/>
      <c r="AM232" s="194"/>
      <c r="AN232" s="194"/>
      <c r="AO232" s="194"/>
      <c r="AP232" s="194"/>
      <c r="AQ232" s="194"/>
      <c r="AR232" s="194"/>
      <c r="AS232" s="194"/>
      <c r="AT232" s="194"/>
      <c r="AU232" s="194"/>
      <c r="AV232" s="194"/>
      <c r="AW232" s="194"/>
      <c r="AX232" s="194"/>
      <c r="AY232" s="194"/>
      <c r="AZ232" s="194"/>
      <c r="BA232" s="194"/>
      <c r="BB232" s="194"/>
      <c r="BC232" s="194"/>
      <c r="BD232" s="194"/>
      <c r="BE232" s="194"/>
      <c r="BF232" s="194"/>
      <c r="BG232" s="194"/>
      <c r="BH232" s="194"/>
      <c r="BI232" s="194"/>
      <c r="BJ232" s="194"/>
      <c r="BK232" s="194"/>
      <c r="BL232" s="194"/>
      <c r="BM232" s="194"/>
      <c r="BN232" s="194"/>
      <c r="BO232" s="194"/>
      <c r="BP232" s="194"/>
      <c r="BQ232" s="194"/>
    </row>
    <row r="233" spans="1:69" ht="15" hidden="1" customHeight="1" outlineLevel="2" x14ac:dyDescent="0.2">
      <c r="A233" s="179" t="s">
        <v>527</v>
      </c>
      <c r="B233" s="195"/>
      <c r="C233" s="181" t="s">
        <v>3</v>
      </c>
      <c r="D233" s="197">
        <v>837</v>
      </c>
      <c r="E233" s="198">
        <v>570</v>
      </c>
      <c r="F233" s="198">
        <v>678</v>
      </c>
      <c r="G233" s="198">
        <v>727</v>
      </c>
      <c r="H233" s="199">
        <v>943</v>
      </c>
      <c r="I233" s="198">
        <v>1000</v>
      </c>
      <c r="J233" s="198">
        <v>1007</v>
      </c>
      <c r="K233" s="198">
        <v>831</v>
      </c>
      <c r="L233" s="198">
        <v>800</v>
      </c>
      <c r="M233" s="198">
        <v>894</v>
      </c>
      <c r="N233" s="198">
        <v>829</v>
      </c>
      <c r="O233" s="198">
        <v>815</v>
      </c>
      <c r="P233" s="198">
        <v>826</v>
      </c>
      <c r="Q233" s="198">
        <v>945</v>
      </c>
      <c r="R233" s="198">
        <v>798</v>
      </c>
      <c r="S233" s="198">
        <v>939</v>
      </c>
      <c r="T233" s="199">
        <v>854</v>
      </c>
      <c r="U233" s="214">
        <v>872</v>
      </c>
      <c r="V233" s="209">
        <v>851</v>
      </c>
      <c r="W233" s="198">
        <v>790</v>
      </c>
      <c r="X233" s="198">
        <v>763</v>
      </c>
      <c r="Y233" s="198">
        <v>749</v>
      </c>
      <c r="Z233" s="198">
        <v>853</v>
      </c>
      <c r="AA233" s="198">
        <v>675</v>
      </c>
      <c r="AB233" s="198">
        <v>808</v>
      </c>
      <c r="AC233" s="198">
        <v>789</v>
      </c>
      <c r="AD233" s="198">
        <v>725</v>
      </c>
      <c r="AE233" s="198">
        <v>772</v>
      </c>
      <c r="AF233" s="198">
        <v>706</v>
      </c>
      <c r="AG233" s="198">
        <v>771</v>
      </c>
      <c r="AH233" s="198">
        <v>806</v>
      </c>
      <c r="AI233" s="198">
        <v>753</v>
      </c>
      <c r="AJ233" s="198">
        <v>860</v>
      </c>
      <c r="AK233" s="198">
        <v>822</v>
      </c>
      <c r="AL233" s="198">
        <v>899</v>
      </c>
      <c r="AM233" s="198">
        <v>834</v>
      </c>
      <c r="AN233" s="198">
        <v>934</v>
      </c>
      <c r="AO233" s="198">
        <v>874</v>
      </c>
      <c r="AP233" s="198">
        <v>796</v>
      </c>
      <c r="AQ233" s="198">
        <v>938</v>
      </c>
      <c r="AR233" s="198">
        <v>723</v>
      </c>
      <c r="AS233" s="198">
        <v>828</v>
      </c>
      <c r="AT233" s="198">
        <v>764</v>
      </c>
      <c r="AU233" s="198">
        <v>585</v>
      </c>
      <c r="AV233" s="198">
        <v>680</v>
      </c>
      <c r="AW233" s="198">
        <v>692</v>
      </c>
      <c r="AX233" s="198">
        <v>742</v>
      </c>
      <c r="AY233" s="198">
        <v>544</v>
      </c>
      <c r="AZ233" s="198">
        <v>677</v>
      </c>
      <c r="BA233" s="198">
        <v>551</v>
      </c>
      <c r="BB233" s="198">
        <v>594</v>
      </c>
      <c r="BC233" s="198">
        <v>647</v>
      </c>
      <c r="BD233" s="198">
        <v>615</v>
      </c>
      <c r="BE233" s="198">
        <v>673</v>
      </c>
      <c r="BF233" s="198">
        <v>760</v>
      </c>
      <c r="BG233" s="198">
        <v>744</v>
      </c>
      <c r="BH233" s="198">
        <v>898</v>
      </c>
      <c r="BI233" s="198">
        <v>897</v>
      </c>
      <c r="BJ233" s="198">
        <v>632</v>
      </c>
      <c r="BK233" s="198">
        <v>30</v>
      </c>
      <c r="BL233" s="198">
        <v>56</v>
      </c>
      <c r="BM233" s="198">
        <v>144</v>
      </c>
      <c r="BN233" s="198">
        <v>176</v>
      </c>
      <c r="BO233" s="198">
        <v>305</v>
      </c>
      <c r="BP233" s="198">
        <v>465</v>
      </c>
      <c r="BQ233" s="198">
        <f ca="1">SUMIFS(Operations, Dates, BQ$6, Hospitals, $B232)</f>
        <v>556</v>
      </c>
    </row>
    <row r="234" spans="1:69" ht="15" hidden="1" customHeight="1" outlineLevel="2" x14ac:dyDescent="0.2">
      <c r="A234" s="179" t="s">
        <v>528</v>
      </c>
      <c r="B234" s="195"/>
      <c r="C234" s="185" t="s">
        <v>4</v>
      </c>
      <c r="D234" s="197">
        <v>63</v>
      </c>
      <c r="E234" s="198">
        <v>46</v>
      </c>
      <c r="F234" s="198">
        <v>42</v>
      </c>
      <c r="G234" s="198">
        <v>67</v>
      </c>
      <c r="H234" s="199">
        <v>78</v>
      </c>
      <c r="I234" s="198">
        <v>89</v>
      </c>
      <c r="J234" s="198">
        <v>107</v>
      </c>
      <c r="K234" s="198">
        <v>112</v>
      </c>
      <c r="L234" s="198">
        <v>90</v>
      </c>
      <c r="M234" s="198">
        <v>96</v>
      </c>
      <c r="N234" s="198">
        <v>100</v>
      </c>
      <c r="O234" s="198">
        <v>77</v>
      </c>
      <c r="P234" s="198">
        <v>67</v>
      </c>
      <c r="Q234" s="198">
        <v>90</v>
      </c>
      <c r="R234" s="198">
        <v>65</v>
      </c>
      <c r="S234" s="198">
        <v>82</v>
      </c>
      <c r="T234" s="199">
        <v>75</v>
      </c>
      <c r="U234" s="214">
        <v>74</v>
      </c>
      <c r="V234" s="209">
        <v>80</v>
      </c>
      <c r="W234" s="198">
        <v>95</v>
      </c>
      <c r="X234" s="198">
        <v>67</v>
      </c>
      <c r="Y234" s="198">
        <v>66</v>
      </c>
      <c r="Z234" s="198">
        <v>68</v>
      </c>
      <c r="AA234" s="198">
        <v>75</v>
      </c>
      <c r="AB234" s="198">
        <v>60</v>
      </c>
      <c r="AC234" s="198">
        <v>58</v>
      </c>
      <c r="AD234" s="198">
        <v>56</v>
      </c>
      <c r="AE234" s="198">
        <v>66</v>
      </c>
      <c r="AF234" s="198">
        <v>55</v>
      </c>
      <c r="AG234" s="198">
        <v>66</v>
      </c>
      <c r="AH234" s="198">
        <v>62</v>
      </c>
      <c r="AI234" s="198">
        <v>86</v>
      </c>
      <c r="AJ234" s="198">
        <v>81</v>
      </c>
      <c r="AK234" s="198">
        <v>77</v>
      </c>
      <c r="AL234" s="198">
        <v>84</v>
      </c>
      <c r="AM234" s="198">
        <v>73</v>
      </c>
      <c r="AN234" s="198">
        <v>85</v>
      </c>
      <c r="AO234" s="198">
        <v>73</v>
      </c>
      <c r="AP234" s="198">
        <v>58</v>
      </c>
      <c r="AQ234" s="198">
        <v>62</v>
      </c>
      <c r="AR234" s="198">
        <v>64</v>
      </c>
      <c r="AS234" s="198">
        <v>81</v>
      </c>
      <c r="AT234" s="198">
        <v>85</v>
      </c>
      <c r="AU234" s="198">
        <v>56</v>
      </c>
      <c r="AV234" s="198">
        <v>53</v>
      </c>
      <c r="AW234" s="198">
        <v>69</v>
      </c>
      <c r="AX234" s="198">
        <v>72</v>
      </c>
      <c r="AY234" s="198">
        <v>46</v>
      </c>
      <c r="AZ234" s="198">
        <v>55</v>
      </c>
      <c r="BA234" s="198">
        <v>48</v>
      </c>
      <c r="BB234" s="198">
        <v>35</v>
      </c>
      <c r="BC234" s="198">
        <v>35</v>
      </c>
      <c r="BD234" s="198">
        <v>47</v>
      </c>
      <c r="BE234" s="198">
        <v>62</v>
      </c>
      <c r="BF234" s="198">
        <v>81</v>
      </c>
      <c r="BG234" s="198">
        <v>91</v>
      </c>
      <c r="BH234" s="198">
        <v>91</v>
      </c>
      <c r="BI234" s="198">
        <v>77</v>
      </c>
      <c r="BJ234" s="198">
        <v>92</v>
      </c>
      <c r="BK234" s="198">
        <v>4</v>
      </c>
      <c r="BL234" s="198">
        <v>3</v>
      </c>
      <c r="BM234" s="198">
        <v>5</v>
      </c>
      <c r="BN234" s="198">
        <v>6</v>
      </c>
      <c r="BO234" s="198">
        <v>12</v>
      </c>
      <c r="BP234" s="198">
        <v>18</v>
      </c>
      <c r="BQ234" s="198">
        <f ca="1">SUMIFS(Cancelled, Dates, BQ$6, Hospitals, $B232)</f>
        <v>28</v>
      </c>
    </row>
    <row r="235" spans="1:69" ht="15" hidden="1" customHeight="1" outlineLevel="2" x14ac:dyDescent="0.2">
      <c r="A235" s="179" t="s">
        <v>529</v>
      </c>
      <c r="B235" s="195"/>
      <c r="C235" s="187" t="s">
        <v>5</v>
      </c>
      <c r="D235" s="197">
        <v>27</v>
      </c>
      <c r="E235" s="198">
        <v>27</v>
      </c>
      <c r="F235" s="198">
        <v>16</v>
      </c>
      <c r="G235" s="198">
        <v>33</v>
      </c>
      <c r="H235" s="199">
        <v>31</v>
      </c>
      <c r="I235" s="198">
        <v>40</v>
      </c>
      <c r="J235" s="198">
        <v>55</v>
      </c>
      <c r="K235" s="198">
        <v>50</v>
      </c>
      <c r="L235" s="198">
        <v>46</v>
      </c>
      <c r="M235" s="198">
        <v>34</v>
      </c>
      <c r="N235" s="198">
        <v>39</v>
      </c>
      <c r="O235" s="198">
        <v>38</v>
      </c>
      <c r="P235" s="198">
        <v>38</v>
      </c>
      <c r="Q235" s="198">
        <v>42</v>
      </c>
      <c r="R235" s="198">
        <v>29</v>
      </c>
      <c r="S235" s="198">
        <v>30</v>
      </c>
      <c r="T235" s="199">
        <v>36</v>
      </c>
      <c r="U235" s="214">
        <v>30</v>
      </c>
      <c r="V235" s="209">
        <v>38</v>
      </c>
      <c r="W235" s="198">
        <v>39</v>
      </c>
      <c r="X235" s="198">
        <v>31</v>
      </c>
      <c r="Y235" s="198">
        <v>30</v>
      </c>
      <c r="Z235" s="198">
        <v>39</v>
      </c>
      <c r="AA235" s="198">
        <v>29</v>
      </c>
      <c r="AB235" s="198">
        <v>29</v>
      </c>
      <c r="AC235" s="198">
        <v>25</v>
      </c>
      <c r="AD235" s="198">
        <v>22</v>
      </c>
      <c r="AE235" s="198">
        <v>25</v>
      </c>
      <c r="AF235" s="198">
        <v>22</v>
      </c>
      <c r="AG235" s="198">
        <v>30</v>
      </c>
      <c r="AH235" s="198">
        <v>27</v>
      </c>
      <c r="AI235" s="198">
        <v>42</v>
      </c>
      <c r="AJ235" s="198">
        <v>39</v>
      </c>
      <c r="AK235" s="198">
        <v>38</v>
      </c>
      <c r="AL235" s="198">
        <v>37</v>
      </c>
      <c r="AM235" s="198">
        <v>37</v>
      </c>
      <c r="AN235" s="198">
        <v>43</v>
      </c>
      <c r="AO235" s="198">
        <v>33</v>
      </c>
      <c r="AP235" s="198">
        <v>23</v>
      </c>
      <c r="AQ235" s="198">
        <v>20</v>
      </c>
      <c r="AR235" s="198">
        <v>26</v>
      </c>
      <c r="AS235" s="198">
        <v>32</v>
      </c>
      <c r="AT235" s="198">
        <v>37</v>
      </c>
      <c r="AU235" s="198">
        <v>29</v>
      </c>
      <c r="AV235" s="198">
        <v>29</v>
      </c>
      <c r="AW235" s="198">
        <v>25</v>
      </c>
      <c r="AX235" s="198">
        <v>21</v>
      </c>
      <c r="AY235" s="198">
        <v>15</v>
      </c>
      <c r="AZ235" s="198">
        <v>21</v>
      </c>
      <c r="BA235" s="198">
        <v>12</v>
      </c>
      <c r="BB235" s="198">
        <v>14</v>
      </c>
      <c r="BC235" s="198">
        <v>15</v>
      </c>
      <c r="BD235" s="198">
        <v>18</v>
      </c>
      <c r="BE235" s="198">
        <v>30</v>
      </c>
      <c r="BF235" s="198">
        <v>37</v>
      </c>
      <c r="BG235" s="198">
        <v>42</v>
      </c>
      <c r="BH235" s="198">
        <v>35</v>
      </c>
      <c r="BI235" s="198">
        <v>37</v>
      </c>
      <c r="BJ235" s="198">
        <v>43</v>
      </c>
      <c r="BK235" s="198">
        <v>2</v>
      </c>
      <c r="BL235" s="198">
        <v>2</v>
      </c>
      <c r="BM235" s="198">
        <v>2</v>
      </c>
      <c r="BN235" s="198">
        <v>4</v>
      </c>
      <c r="BO235" s="198">
        <v>7</v>
      </c>
      <c r="BP235" s="198">
        <v>12</v>
      </c>
      <c r="BQ235" s="198">
        <f ca="1">SUMIFS(Clinical, Dates, BQ$6, Hospitals, $B232)</f>
        <v>21</v>
      </c>
    </row>
    <row r="236" spans="1:69" ht="15" hidden="1" customHeight="1" outlineLevel="2" x14ac:dyDescent="0.2">
      <c r="A236" s="179" t="s">
        <v>530</v>
      </c>
      <c r="B236" s="195"/>
      <c r="C236" s="187" t="s">
        <v>6</v>
      </c>
      <c r="D236" s="197">
        <v>10</v>
      </c>
      <c r="E236" s="198">
        <v>7</v>
      </c>
      <c r="F236" s="198">
        <v>3</v>
      </c>
      <c r="G236" s="198">
        <v>9</v>
      </c>
      <c r="H236" s="199">
        <v>17</v>
      </c>
      <c r="I236" s="198">
        <v>10</v>
      </c>
      <c r="J236" s="198">
        <v>18</v>
      </c>
      <c r="K236" s="198">
        <v>15</v>
      </c>
      <c r="L236" s="198">
        <v>11</v>
      </c>
      <c r="M236" s="198">
        <v>20</v>
      </c>
      <c r="N236" s="198">
        <v>26</v>
      </c>
      <c r="O236" s="198">
        <v>17</v>
      </c>
      <c r="P236" s="198">
        <v>8</v>
      </c>
      <c r="Q236" s="198">
        <v>18</v>
      </c>
      <c r="R236" s="198">
        <v>9</v>
      </c>
      <c r="S236" s="198">
        <v>9</v>
      </c>
      <c r="T236" s="199">
        <v>13</v>
      </c>
      <c r="U236" s="214">
        <v>18</v>
      </c>
      <c r="V236" s="209">
        <v>7</v>
      </c>
      <c r="W236" s="198">
        <v>5</v>
      </c>
      <c r="X236" s="198">
        <v>14</v>
      </c>
      <c r="Y236" s="198">
        <v>14</v>
      </c>
      <c r="Z236" s="198">
        <v>8</v>
      </c>
      <c r="AA236" s="198">
        <v>24</v>
      </c>
      <c r="AB236" s="198">
        <v>15</v>
      </c>
      <c r="AC236" s="198">
        <v>10</v>
      </c>
      <c r="AD236" s="198">
        <v>14</v>
      </c>
      <c r="AE236" s="198">
        <v>26</v>
      </c>
      <c r="AF236" s="198">
        <v>13</v>
      </c>
      <c r="AG236" s="198">
        <v>14</v>
      </c>
      <c r="AH236" s="198">
        <v>15</v>
      </c>
      <c r="AI236" s="198">
        <v>17</v>
      </c>
      <c r="AJ236" s="198">
        <v>6</v>
      </c>
      <c r="AK236" s="198">
        <v>10</v>
      </c>
      <c r="AL236" s="198">
        <v>12</v>
      </c>
      <c r="AM236" s="198">
        <v>10</v>
      </c>
      <c r="AN236" s="198">
        <v>9</v>
      </c>
      <c r="AO236" s="198">
        <v>13</v>
      </c>
      <c r="AP236" s="198">
        <v>11</v>
      </c>
      <c r="AQ236" s="198">
        <v>16</v>
      </c>
      <c r="AR236" s="198">
        <v>23</v>
      </c>
      <c r="AS236" s="198">
        <v>12</v>
      </c>
      <c r="AT236" s="198">
        <v>27</v>
      </c>
      <c r="AU236" s="198">
        <v>15</v>
      </c>
      <c r="AV236" s="198">
        <v>9</v>
      </c>
      <c r="AW236" s="198">
        <v>13</v>
      </c>
      <c r="AX236" s="198">
        <v>14</v>
      </c>
      <c r="AY236" s="198">
        <v>14</v>
      </c>
      <c r="AZ236" s="198">
        <v>17</v>
      </c>
      <c r="BA236" s="198">
        <v>24</v>
      </c>
      <c r="BB236" s="198">
        <v>6</v>
      </c>
      <c r="BC236" s="198">
        <v>4</v>
      </c>
      <c r="BD236" s="198">
        <v>16</v>
      </c>
      <c r="BE236" s="198">
        <v>13</v>
      </c>
      <c r="BF236" s="198">
        <v>23</v>
      </c>
      <c r="BG236" s="198">
        <v>23</v>
      </c>
      <c r="BH236" s="198">
        <v>17</v>
      </c>
      <c r="BI236" s="198">
        <v>19</v>
      </c>
      <c r="BJ236" s="198">
        <v>23</v>
      </c>
      <c r="BK236" s="198">
        <v>2</v>
      </c>
      <c r="BL236" s="198">
        <v>1</v>
      </c>
      <c r="BM236" s="198">
        <v>2</v>
      </c>
      <c r="BN236" s="198">
        <v>2</v>
      </c>
      <c r="BO236" s="198">
        <v>2</v>
      </c>
      <c r="BP236" s="198">
        <v>4</v>
      </c>
      <c r="BQ236" s="198">
        <f ca="1">SUMIFS(NonClinical, Dates, BQ$6, Hospitals, $B232)</f>
        <v>4</v>
      </c>
    </row>
    <row r="237" spans="1:69" ht="15" hidden="1" customHeight="1" outlineLevel="2" x14ac:dyDescent="0.2">
      <c r="A237" s="179" t="s">
        <v>531</v>
      </c>
      <c r="B237" s="195"/>
      <c r="C237" s="187" t="s">
        <v>7</v>
      </c>
      <c r="D237" s="197">
        <v>26</v>
      </c>
      <c r="E237" s="198">
        <v>12</v>
      </c>
      <c r="F237" s="198">
        <v>22</v>
      </c>
      <c r="G237" s="198">
        <v>25</v>
      </c>
      <c r="H237" s="199">
        <v>28</v>
      </c>
      <c r="I237" s="198">
        <v>39</v>
      </c>
      <c r="J237" s="198">
        <v>33</v>
      </c>
      <c r="K237" s="198">
        <v>45</v>
      </c>
      <c r="L237" s="198">
        <v>33</v>
      </c>
      <c r="M237" s="198">
        <v>39</v>
      </c>
      <c r="N237" s="198">
        <v>34</v>
      </c>
      <c r="O237" s="198">
        <v>22</v>
      </c>
      <c r="P237" s="198">
        <v>21</v>
      </c>
      <c r="Q237" s="198">
        <v>30</v>
      </c>
      <c r="R237" s="198">
        <v>27</v>
      </c>
      <c r="S237" s="198">
        <v>43</v>
      </c>
      <c r="T237" s="199">
        <v>25</v>
      </c>
      <c r="U237" s="214">
        <v>26</v>
      </c>
      <c r="V237" s="209">
        <v>29</v>
      </c>
      <c r="W237" s="198">
        <v>45</v>
      </c>
      <c r="X237" s="198">
        <v>19</v>
      </c>
      <c r="Y237" s="198">
        <v>22</v>
      </c>
      <c r="Z237" s="198">
        <v>21</v>
      </c>
      <c r="AA237" s="198">
        <v>22</v>
      </c>
      <c r="AB237" s="198">
        <v>16</v>
      </c>
      <c r="AC237" s="198">
        <v>23</v>
      </c>
      <c r="AD237" s="198">
        <v>20</v>
      </c>
      <c r="AE237" s="198">
        <v>15</v>
      </c>
      <c r="AF237" s="198">
        <v>20</v>
      </c>
      <c r="AG237" s="198">
        <v>11</v>
      </c>
      <c r="AH237" s="198">
        <v>19</v>
      </c>
      <c r="AI237" s="198">
        <v>27</v>
      </c>
      <c r="AJ237" s="198">
        <v>35</v>
      </c>
      <c r="AK237" s="198">
        <v>21</v>
      </c>
      <c r="AL237" s="198">
        <v>22</v>
      </c>
      <c r="AM237" s="198">
        <v>26</v>
      </c>
      <c r="AN237" s="198">
        <v>32</v>
      </c>
      <c r="AO237" s="198">
        <v>27</v>
      </c>
      <c r="AP237" s="198">
        <v>18</v>
      </c>
      <c r="AQ237" s="198">
        <v>23</v>
      </c>
      <c r="AR237" s="198">
        <v>13</v>
      </c>
      <c r="AS237" s="198">
        <v>25</v>
      </c>
      <c r="AT237" s="198">
        <v>17</v>
      </c>
      <c r="AU237" s="198">
        <v>12</v>
      </c>
      <c r="AV237" s="198">
        <v>15</v>
      </c>
      <c r="AW237" s="198">
        <v>19</v>
      </c>
      <c r="AX237" s="198">
        <v>24</v>
      </c>
      <c r="AY237" s="198">
        <v>17</v>
      </c>
      <c r="AZ237" s="198">
        <v>15</v>
      </c>
      <c r="BA237" s="198">
        <v>11</v>
      </c>
      <c r="BB237" s="198">
        <v>13</v>
      </c>
      <c r="BC237" s="198">
        <v>12</v>
      </c>
      <c r="BD237" s="198">
        <v>13</v>
      </c>
      <c r="BE237" s="198">
        <v>19</v>
      </c>
      <c r="BF237" s="198">
        <v>21</v>
      </c>
      <c r="BG237" s="198">
        <v>25</v>
      </c>
      <c r="BH237" s="198">
        <v>37</v>
      </c>
      <c r="BI237" s="198">
        <v>20</v>
      </c>
      <c r="BJ237" s="198">
        <v>22</v>
      </c>
      <c r="BK237" s="198">
        <v>0</v>
      </c>
      <c r="BL237" s="198">
        <v>0</v>
      </c>
      <c r="BM237" s="198">
        <v>1</v>
      </c>
      <c r="BN237" s="198">
        <v>0</v>
      </c>
      <c r="BO237" s="198">
        <v>3</v>
      </c>
      <c r="BP237" s="198">
        <v>2</v>
      </c>
      <c r="BQ237" s="198">
        <f ca="1">SUMIFS(Patient, Dates, BQ$6, Hospitals, $B232)</f>
        <v>3</v>
      </c>
    </row>
    <row r="238" spans="1:69" ht="15" hidden="1" customHeight="1" outlineLevel="2" x14ac:dyDescent="0.2">
      <c r="A238" s="179" t="s">
        <v>532</v>
      </c>
      <c r="B238" s="195"/>
      <c r="C238" s="187" t="s">
        <v>8</v>
      </c>
      <c r="D238" s="197">
        <v>0</v>
      </c>
      <c r="E238" s="198">
        <v>0</v>
      </c>
      <c r="F238" s="198">
        <v>1</v>
      </c>
      <c r="G238" s="198">
        <v>0</v>
      </c>
      <c r="H238" s="199">
        <v>2</v>
      </c>
      <c r="I238" s="198">
        <v>0</v>
      </c>
      <c r="J238" s="198">
        <v>1</v>
      </c>
      <c r="K238" s="198">
        <v>2</v>
      </c>
      <c r="L238" s="198">
        <v>0</v>
      </c>
      <c r="M238" s="198">
        <v>3</v>
      </c>
      <c r="N238" s="198">
        <v>1</v>
      </c>
      <c r="O238" s="198">
        <v>0</v>
      </c>
      <c r="P238" s="198">
        <v>0</v>
      </c>
      <c r="Q238" s="198">
        <v>0</v>
      </c>
      <c r="R238" s="198">
        <v>0</v>
      </c>
      <c r="S238" s="198">
        <v>0</v>
      </c>
      <c r="T238" s="199">
        <v>1</v>
      </c>
      <c r="U238" s="214">
        <v>0</v>
      </c>
      <c r="V238" s="209">
        <v>6</v>
      </c>
      <c r="W238" s="198">
        <v>6</v>
      </c>
      <c r="X238" s="198">
        <v>3</v>
      </c>
      <c r="Y238" s="198">
        <v>0</v>
      </c>
      <c r="Z238" s="198">
        <v>0</v>
      </c>
      <c r="AA238" s="198">
        <v>0</v>
      </c>
      <c r="AB238" s="198">
        <v>0</v>
      </c>
      <c r="AC238" s="198">
        <v>0</v>
      </c>
      <c r="AD238" s="198">
        <v>0</v>
      </c>
      <c r="AE238" s="198">
        <v>0</v>
      </c>
      <c r="AF238" s="198">
        <v>0</v>
      </c>
      <c r="AG238" s="198">
        <v>11</v>
      </c>
      <c r="AH238" s="198">
        <v>1</v>
      </c>
      <c r="AI238" s="198">
        <v>0</v>
      </c>
      <c r="AJ238" s="198">
        <v>1</v>
      </c>
      <c r="AK238" s="198">
        <v>8</v>
      </c>
      <c r="AL238" s="198">
        <v>13</v>
      </c>
      <c r="AM238" s="198">
        <v>0</v>
      </c>
      <c r="AN238" s="198">
        <v>1</v>
      </c>
      <c r="AO238" s="198">
        <v>0</v>
      </c>
      <c r="AP238" s="198">
        <v>6</v>
      </c>
      <c r="AQ238" s="198">
        <v>3</v>
      </c>
      <c r="AR238" s="198">
        <v>2</v>
      </c>
      <c r="AS238" s="198">
        <v>12</v>
      </c>
      <c r="AT238" s="198">
        <v>4</v>
      </c>
      <c r="AU238" s="198">
        <v>0</v>
      </c>
      <c r="AV238" s="198">
        <v>0</v>
      </c>
      <c r="AW238" s="198">
        <v>12</v>
      </c>
      <c r="AX238" s="198">
        <v>13</v>
      </c>
      <c r="AY238" s="198">
        <v>0</v>
      </c>
      <c r="AZ238" s="198">
        <v>2</v>
      </c>
      <c r="BA238" s="198">
        <v>1</v>
      </c>
      <c r="BB238" s="198">
        <v>2</v>
      </c>
      <c r="BC238" s="198">
        <v>4</v>
      </c>
      <c r="BD238" s="198">
        <v>0</v>
      </c>
      <c r="BE238" s="198">
        <v>0</v>
      </c>
      <c r="BF238" s="198">
        <v>0</v>
      </c>
      <c r="BG238" s="198">
        <v>1</v>
      </c>
      <c r="BH238" s="198">
        <v>2</v>
      </c>
      <c r="BI238" s="198">
        <v>1</v>
      </c>
      <c r="BJ238" s="198">
        <v>4</v>
      </c>
      <c r="BK238" s="198">
        <v>0</v>
      </c>
      <c r="BL238" s="198">
        <v>0</v>
      </c>
      <c r="BM238" s="198">
        <v>0</v>
      </c>
      <c r="BN238" s="198">
        <v>0</v>
      </c>
      <c r="BO238" s="198">
        <v>0</v>
      </c>
      <c r="BP238" s="198">
        <v>0</v>
      </c>
      <c r="BQ238" s="198">
        <f ca="1">SUMIFS(Other, Dates, BQ$6, Hospitals, $B232)</f>
        <v>0</v>
      </c>
    </row>
    <row r="239" spans="1:69" ht="15" hidden="1" customHeight="1" outlineLevel="1" collapsed="1" x14ac:dyDescent="0.2">
      <c r="B239" s="195" t="s">
        <v>56</v>
      </c>
      <c r="C239" s="196" t="s">
        <v>506</v>
      </c>
      <c r="D239" s="193"/>
      <c r="E239" s="194"/>
      <c r="F239" s="194"/>
      <c r="G239" s="194"/>
      <c r="H239" s="194"/>
      <c r="I239" s="194"/>
      <c r="J239" s="194"/>
      <c r="K239" s="194"/>
      <c r="L239" s="194"/>
      <c r="M239" s="194"/>
      <c r="N239" s="194"/>
      <c r="O239" s="194"/>
      <c r="P239" s="194"/>
      <c r="Q239" s="194"/>
      <c r="R239" s="194"/>
      <c r="S239" s="194"/>
      <c r="T239" s="194"/>
      <c r="U239" s="194"/>
      <c r="V239" s="194"/>
      <c r="W239" s="194"/>
      <c r="X239" s="194"/>
      <c r="Y239" s="194"/>
      <c r="Z239" s="194"/>
      <c r="AA239" s="194"/>
      <c r="AB239" s="194"/>
      <c r="AC239" s="194"/>
      <c r="AD239" s="194"/>
      <c r="AE239" s="194"/>
      <c r="AF239" s="194"/>
      <c r="AG239" s="194"/>
      <c r="AH239" s="194"/>
      <c r="AI239" s="194"/>
      <c r="AJ239" s="194"/>
      <c r="AK239" s="194"/>
      <c r="AL239" s="194"/>
      <c r="AM239" s="194"/>
      <c r="AN239" s="194"/>
      <c r="AO239" s="194"/>
      <c r="AP239" s="194"/>
      <c r="AQ239" s="194"/>
      <c r="AR239" s="194"/>
      <c r="AS239" s="194"/>
      <c r="AT239" s="194"/>
      <c r="AU239" s="194"/>
      <c r="AV239" s="194"/>
      <c r="AW239" s="194"/>
      <c r="AX239" s="194"/>
      <c r="AY239" s="194"/>
      <c r="AZ239" s="194"/>
      <c r="BA239" s="194"/>
      <c r="BB239" s="194"/>
      <c r="BC239" s="194"/>
      <c r="BD239" s="194"/>
      <c r="BE239" s="194"/>
      <c r="BF239" s="194"/>
      <c r="BG239" s="194"/>
      <c r="BH239" s="194"/>
      <c r="BI239" s="194"/>
      <c r="BJ239" s="194"/>
      <c r="BK239" s="194"/>
      <c r="BL239" s="194"/>
      <c r="BM239" s="194"/>
      <c r="BN239" s="194"/>
      <c r="BO239" s="194"/>
      <c r="BP239" s="194"/>
      <c r="BQ239" s="194"/>
    </row>
    <row r="240" spans="1:69" ht="15" hidden="1" customHeight="1" outlineLevel="2" x14ac:dyDescent="0.2">
      <c r="A240" s="179" t="s">
        <v>519</v>
      </c>
      <c r="B240" s="195"/>
      <c r="C240" s="181" t="s">
        <v>3</v>
      </c>
      <c r="D240" s="197">
        <v>1005</v>
      </c>
      <c r="E240" s="198">
        <v>863</v>
      </c>
      <c r="F240" s="198">
        <v>686</v>
      </c>
      <c r="G240" s="198">
        <v>825</v>
      </c>
      <c r="H240" s="199">
        <v>836</v>
      </c>
      <c r="I240" s="198">
        <v>921</v>
      </c>
      <c r="J240" s="198">
        <v>899</v>
      </c>
      <c r="K240" s="198">
        <v>802</v>
      </c>
      <c r="L240" s="198">
        <v>813</v>
      </c>
      <c r="M240" s="198">
        <v>926</v>
      </c>
      <c r="N240" s="198">
        <v>927</v>
      </c>
      <c r="O240" s="198">
        <v>926</v>
      </c>
      <c r="P240" s="198">
        <v>936</v>
      </c>
      <c r="Q240" s="198">
        <v>961</v>
      </c>
      <c r="R240" s="198">
        <v>706</v>
      </c>
      <c r="S240" s="198">
        <v>1008</v>
      </c>
      <c r="T240" s="199">
        <v>913</v>
      </c>
      <c r="U240" s="214">
        <v>880</v>
      </c>
      <c r="V240" s="209">
        <v>1024</v>
      </c>
      <c r="W240" s="198">
        <v>810</v>
      </c>
      <c r="X240" s="198">
        <v>871</v>
      </c>
      <c r="Y240" s="198">
        <v>890</v>
      </c>
      <c r="Z240" s="198">
        <v>959</v>
      </c>
      <c r="AA240" s="198">
        <v>718</v>
      </c>
      <c r="AB240" s="198">
        <v>855</v>
      </c>
      <c r="AC240" s="198">
        <v>874</v>
      </c>
      <c r="AD240" s="198">
        <v>702</v>
      </c>
      <c r="AE240" s="198">
        <v>879</v>
      </c>
      <c r="AF240" s="198">
        <v>828</v>
      </c>
      <c r="AG240" s="198">
        <v>797</v>
      </c>
      <c r="AH240" s="198">
        <v>951</v>
      </c>
      <c r="AI240" s="198">
        <v>749</v>
      </c>
      <c r="AJ240" s="198">
        <v>861</v>
      </c>
      <c r="AK240" s="198">
        <v>814</v>
      </c>
      <c r="AL240" s="198">
        <v>815</v>
      </c>
      <c r="AM240" s="198">
        <v>784</v>
      </c>
      <c r="AN240" s="198">
        <v>922</v>
      </c>
      <c r="AO240" s="198">
        <v>872</v>
      </c>
      <c r="AP240" s="198">
        <v>763</v>
      </c>
      <c r="AQ240" s="198">
        <v>843</v>
      </c>
      <c r="AR240" s="198">
        <v>740</v>
      </c>
      <c r="AS240" s="198">
        <v>1004</v>
      </c>
      <c r="AT240" s="198">
        <v>762</v>
      </c>
      <c r="AU240" s="198">
        <v>684</v>
      </c>
      <c r="AV240" s="198">
        <v>883</v>
      </c>
      <c r="AW240" s="198">
        <v>800</v>
      </c>
      <c r="AX240" s="198">
        <v>888</v>
      </c>
      <c r="AY240" s="198">
        <v>768</v>
      </c>
      <c r="AZ240" s="198">
        <v>821</v>
      </c>
      <c r="BA240" s="198">
        <v>776</v>
      </c>
      <c r="BB240" s="198">
        <v>676</v>
      </c>
      <c r="BC240" s="198">
        <v>873</v>
      </c>
      <c r="BD240" s="198">
        <v>969</v>
      </c>
      <c r="BE240" s="198">
        <v>969</v>
      </c>
      <c r="BF240" s="198">
        <v>1093</v>
      </c>
      <c r="BG240" s="198">
        <v>876</v>
      </c>
      <c r="BH240" s="198">
        <v>1117</v>
      </c>
      <c r="BI240" s="198">
        <v>1083</v>
      </c>
      <c r="BJ240" s="198">
        <v>793</v>
      </c>
      <c r="BK240" s="198">
        <v>127</v>
      </c>
      <c r="BL240" s="198">
        <v>129</v>
      </c>
      <c r="BM240" s="198">
        <v>255</v>
      </c>
      <c r="BN240" s="198">
        <v>332</v>
      </c>
      <c r="BO240" s="198">
        <v>375</v>
      </c>
      <c r="BP240" s="198">
        <v>466</v>
      </c>
      <c r="BQ240" s="198">
        <f ca="1">SUMIFS(Operations, Dates, BQ$6, Hospitals, $B239)</f>
        <v>432</v>
      </c>
    </row>
    <row r="241" spans="1:69" ht="15" hidden="1" customHeight="1" outlineLevel="2" x14ac:dyDescent="0.2">
      <c r="A241" s="179" t="s">
        <v>520</v>
      </c>
      <c r="B241" s="195"/>
      <c r="C241" s="185" t="s">
        <v>4</v>
      </c>
      <c r="D241" s="197">
        <v>69</v>
      </c>
      <c r="E241" s="198">
        <v>70</v>
      </c>
      <c r="F241" s="198">
        <v>46</v>
      </c>
      <c r="G241" s="198">
        <v>62</v>
      </c>
      <c r="H241" s="199">
        <v>70</v>
      </c>
      <c r="I241" s="198">
        <v>104</v>
      </c>
      <c r="J241" s="198">
        <v>86</v>
      </c>
      <c r="K241" s="198">
        <v>69</v>
      </c>
      <c r="L241" s="198">
        <v>84</v>
      </c>
      <c r="M241" s="198">
        <v>93</v>
      </c>
      <c r="N241" s="198">
        <v>75</v>
      </c>
      <c r="O241" s="198">
        <v>91</v>
      </c>
      <c r="P241" s="198">
        <v>93</v>
      </c>
      <c r="Q241" s="198">
        <v>97</v>
      </c>
      <c r="R241" s="198">
        <v>86</v>
      </c>
      <c r="S241" s="198">
        <v>121</v>
      </c>
      <c r="T241" s="199">
        <v>85</v>
      </c>
      <c r="U241" s="214">
        <v>109</v>
      </c>
      <c r="V241" s="209">
        <v>101</v>
      </c>
      <c r="W241" s="198">
        <v>93</v>
      </c>
      <c r="X241" s="198">
        <v>64</v>
      </c>
      <c r="Y241" s="198">
        <v>97</v>
      </c>
      <c r="Z241" s="198">
        <v>81</v>
      </c>
      <c r="AA241" s="198">
        <v>82</v>
      </c>
      <c r="AB241" s="198">
        <v>96</v>
      </c>
      <c r="AC241" s="198">
        <v>94</v>
      </c>
      <c r="AD241" s="198">
        <v>63</v>
      </c>
      <c r="AE241" s="198">
        <v>72</v>
      </c>
      <c r="AF241" s="198">
        <v>82</v>
      </c>
      <c r="AG241" s="198">
        <v>58</v>
      </c>
      <c r="AH241" s="198">
        <v>79</v>
      </c>
      <c r="AI241" s="198">
        <v>91</v>
      </c>
      <c r="AJ241" s="198">
        <v>79</v>
      </c>
      <c r="AK241" s="198">
        <v>77</v>
      </c>
      <c r="AL241" s="198">
        <v>104</v>
      </c>
      <c r="AM241" s="198">
        <v>41</v>
      </c>
      <c r="AN241" s="198">
        <v>76</v>
      </c>
      <c r="AO241" s="198">
        <v>68</v>
      </c>
      <c r="AP241" s="198">
        <v>76</v>
      </c>
      <c r="AQ241" s="198">
        <v>67</v>
      </c>
      <c r="AR241" s="198">
        <v>59</v>
      </c>
      <c r="AS241" s="198">
        <v>96</v>
      </c>
      <c r="AT241" s="198">
        <v>126</v>
      </c>
      <c r="AU241" s="198">
        <v>63</v>
      </c>
      <c r="AV241" s="198">
        <v>80</v>
      </c>
      <c r="AW241" s="198">
        <v>59</v>
      </c>
      <c r="AX241" s="198">
        <v>57</v>
      </c>
      <c r="AY241" s="198">
        <v>69</v>
      </c>
      <c r="AZ241" s="198">
        <v>49</v>
      </c>
      <c r="BA241" s="198">
        <v>67</v>
      </c>
      <c r="BB241" s="198">
        <v>62</v>
      </c>
      <c r="BC241" s="198">
        <v>73</v>
      </c>
      <c r="BD241" s="198">
        <v>86</v>
      </c>
      <c r="BE241" s="198">
        <v>86</v>
      </c>
      <c r="BF241" s="198">
        <v>102</v>
      </c>
      <c r="BG241" s="198">
        <v>84</v>
      </c>
      <c r="BH241" s="198">
        <v>117</v>
      </c>
      <c r="BI241" s="198">
        <v>94</v>
      </c>
      <c r="BJ241" s="198">
        <v>107</v>
      </c>
      <c r="BK241" s="198">
        <v>11</v>
      </c>
      <c r="BL241" s="198">
        <v>9</v>
      </c>
      <c r="BM241" s="198">
        <v>15</v>
      </c>
      <c r="BN241" s="198">
        <v>8</v>
      </c>
      <c r="BO241" s="198">
        <v>19</v>
      </c>
      <c r="BP241" s="198">
        <v>29</v>
      </c>
      <c r="BQ241" s="198">
        <f ca="1">SUMIFS(Cancelled, Dates, BQ$6, Hospitals, $B239)</f>
        <v>26</v>
      </c>
    </row>
    <row r="242" spans="1:69" ht="15" hidden="1" customHeight="1" outlineLevel="2" x14ac:dyDescent="0.2">
      <c r="A242" s="179" t="s">
        <v>521</v>
      </c>
      <c r="B242" s="195"/>
      <c r="C242" s="187" t="s">
        <v>5</v>
      </c>
      <c r="D242" s="197">
        <v>40</v>
      </c>
      <c r="E242" s="198">
        <v>29</v>
      </c>
      <c r="F242" s="198">
        <v>23</v>
      </c>
      <c r="G242" s="198">
        <v>31</v>
      </c>
      <c r="H242" s="199">
        <v>28</v>
      </c>
      <c r="I242" s="198">
        <v>46</v>
      </c>
      <c r="J242" s="198">
        <v>35</v>
      </c>
      <c r="K242" s="198">
        <v>34</v>
      </c>
      <c r="L242" s="198">
        <v>36</v>
      </c>
      <c r="M242" s="198">
        <v>42</v>
      </c>
      <c r="N242" s="198">
        <v>31</v>
      </c>
      <c r="O242" s="198">
        <v>48</v>
      </c>
      <c r="P242" s="198">
        <v>28</v>
      </c>
      <c r="Q242" s="198">
        <v>48</v>
      </c>
      <c r="R242" s="198">
        <v>23</v>
      </c>
      <c r="S242" s="198">
        <v>54</v>
      </c>
      <c r="T242" s="199">
        <v>37</v>
      </c>
      <c r="U242" s="214">
        <v>28</v>
      </c>
      <c r="V242" s="209">
        <v>44</v>
      </c>
      <c r="W242" s="198">
        <v>40</v>
      </c>
      <c r="X242" s="198">
        <v>32</v>
      </c>
      <c r="Y242" s="198">
        <v>47</v>
      </c>
      <c r="Z242" s="198">
        <v>35</v>
      </c>
      <c r="AA242" s="198">
        <v>35</v>
      </c>
      <c r="AB242" s="198">
        <v>47</v>
      </c>
      <c r="AC242" s="198">
        <v>34</v>
      </c>
      <c r="AD242" s="198">
        <v>30</v>
      </c>
      <c r="AE242" s="198">
        <v>24</v>
      </c>
      <c r="AF242" s="198">
        <v>31</v>
      </c>
      <c r="AG242" s="198">
        <v>26</v>
      </c>
      <c r="AH242" s="198">
        <v>34</v>
      </c>
      <c r="AI242" s="198">
        <v>28</v>
      </c>
      <c r="AJ242" s="198">
        <v>32</v>
      </c>
      <c r="AK242" s="198">
        <v>26</v>
      </c>
      <c r="AL242" s="198">
        <v>15</v>
      </c>
      <c r="AM242" s="198">
        <v>10</v>
      </c>
      <c r="AN242" s="198">
        <v>29</v>
      </c>
      <c r="AO242" s="198">
        <v>32</v>
      </c>
      <c r="AP242" s="198">
        <v>32</v>
      </c>
      <c r="AQ242" s="198">
        <v>23</v>
      </c>
      <c r="AR242" s="198">
        <v>26</v>
      </c>
      <c r="AS242" s="198">
        <v>51</v>
      </c>
      <c r="AT242" s="198">
        <v>27</v>
      </c>
      <c r="AU242" s="198">
        <v>36</v>
      </c>
      <c r="AV242" s="198">
        <v>35</v>
      </c>
      <c r="AW242" s="198">
        <v>26</v>
      </c>
      <c r="AX242" s="198">
        <v>28</v>
      </c>
      <c r="AY242" s="198">
        <v>27</v>
      </c>
      <c r="AZ242" s="198">
        <v>23</v>
      </c>
      <c r="BA242" s="198">
        <v>28</v>
      </c>
      <c r="BB242" s="198">
        <v>28</v>
      </c>
      <c r="BC242" s="198">
        <v>28</v>
      </c>
      <c r="BD242" s="198">
        <v>52</v>
      </c>
      <c r="BE242" s="198">
        <v>37</v>
      </c>
      <c r="BF242" s="198">
        <v>47</v>
      </c>
      <c r="BG242" s="198">
        <v>40</v>
      </c>
      <c r="BH242" s="198">
        <v>47</v>
      </c>
      <c r="BI242" s="198">
        <v>45</v>
      </c>
      <c r="BJ242" s="198">
        <v>41</v>
      </c>
      <c r="BK242" s="198">
        <v>9</v>
      </c>
      <c r="BL242" s="198">
        <v>7</v>
      </c>
      <c r="BM242" s="198">
        <v>10</v>
      </c>
      <c r="BN242" s="198">
        <v>2</v>
      </c>
      <c r="BO242" s="198">
        <v>12</v>
      </c>
      <c r="BP242" s="198">
        <v>16</v>
      </c>
      <c r="BQ242" s="198">
        <f ca="1">SUMIFS(Clinical, Dates, BQ$6, Hospitals, $B239)</f>
        <v>12</v>
      </c>
    </row>
    <row r="243" spans="1:69" ht="15" hidden="1" customHeight="1" outlineLevel="2" x14ac:dyDescent="0.2">
      <c r="A243" s="179" t="s">
        <v>522</v>
      </c>
      <c r="B243" s="195"/>
      <c r="C243" s="187" t="s">
        <v>6</v>
      </c>
      <c r="D243" s="197">
        <v>4</v>
      </c>
      <c r="E243" s="198">
        <v>5</v>
      </c>
      <c r="F243" s="198">
        <v>4</v>
      </c>
      <c r="G243" s="198">
        <v>3</v>
      </c>
      <c r="H243" s="199">
        <v>9</v>
      </c>
      <c r="I243" s="198">
        <v>5</v>
      </c>
      <c r="J243" s="198">
        <v>9</v>
      </c>
      <c r="K243" s="198">
        <v>2</v>
      </c>
      <c r="L243" s="198">
        <v>5</v>
      </c>
      <c r="M243" s="198">
        <v>7</v>
      </c>
      <c r="N243" s="198">
        <v>10</v>
      </c>
      <c r="O243" s="198">
        <v>2</v>
      </c>
      <c r="P243" s="198">
        <v>20</v>
      </c>
      <c r="Q243" s="198">
        <v>16</v>
      </c>
      <c r="R243" s="198">
        <v>9</v>
      </c>
      <c r="S243" s="198">
        <v>14</v>
      </c>
      <c r="T243" s="199">
        <v>9</v>
      </c>
      <c r="U243" s="214">
        <v>21</v>
      </c>
      <c r="V243" s="209">
        <v>11</v>
      </c>
      <c r="W243" s="198">
        <v>8</v>
      </c>
      <c r="X243" s="198">
        <v>5</v>
      </c>
      <c r="Y243" s="198">
        <v>9</v>
      </c>
      <c r="Z243" s="198">
        <v>9</v>
      </c>
      <c r="AA243" s="198">
        <v>6</v>
      </c>
      <c r="AB243" s="198">
        <v>5</v>
      </c>
      <c r="AC243" s="198">
        <v>6</v>
      </c>
      <c r="AD243" s="198">
        <v>2</v>
      </c>
      <c r="AE243" s="198">
        <v>4</v>
      </c>
      <c r="AF243" s="198">
        <v>8</v>
      </c>
      <c r="AG243" s="198">
        <v>7</v>
      </c>
      <c r="AH243" s="198">
        <v>11</v>
      </c>
      <c r="AI243" s="198">
        <v>19</v>
      </c>
      <c r="AJ243" s="198">
        <v>9</v>
      </c>
      <c r="AK243" s="198">
        <v>9</v>
      </c>
      <c r="AL243" s="198">
        <v>11</v>
      </c>
      <c r="AM243" s="198">
        <v>9</v>
      </c>
      <c r="AN243" s="198">
        <v>9</v>
      </c>
      <c r="AO243" s="198">
        <v>5</v>
      </c>
      <c r="AP243" s="198">
        <v>13</v>
      </c>
      <c r="AQ243" s="198">
        <v>11</v>
      </c>
      <c r="AR243" s="198">
        <v>4</v>
      </c>
      <c r="AS243" s="198">
        <v>7</v>
      </c>
      <c r="AT243" s="198">
        <v>71</v>
      </c>
      <c r="AU243" s="198">
        <v>8</v>
      </c>
      <c r="AV243" s="198">
        <v>12</v>
      </c>
      <c r="AW243" s="198">
        <v>5</v>
      </c>
      <c r="AX243" s="198">
        <v>7</v>
      </c>
      <c r="AY243" s="198">
        <v>10</v>
      </c>
      <c r="AZ243" s="198">
        <v>3</v>
      </c>
      <c r="BA243" s="198">
        <v>10</v>
      </c>
      <c r="BB243" s="198">
        <v>9</v>
      </c>
      <c r="BC243" s="198">
        <v>10</v>
      </c>
      <c r="BD243" s="198">
        <v>5</v>
      </c>
      <c r="BE243" s="198">
        <v>4</v>
      </c>
      <c r="BF243" s="198">
        <v>14</v>
      </c>
      <c r="BG243" s="198">
        <v>7</v>
      </c>
      <c r="BH243" s="198">
        <v>14</v>
      </c>
      <c r="BI243" s="198">
        <v>9</v>
      </c>
      <c r="BJ243" s="198">
        <v>24</v>
      </c>
      <c r="BK243" s="198">
        <v>1</v>
      </c>
      <c r="BL243" s="198">
        <v>2</v>
      </c>
      <c r="BM243" s="198">
        <v>5</v>
      </c>
      <c r="BN243" s="198">
        <v>3</v>
      </c>
      <c r="BO243" s="198">
        <v>4</v>
      </c>
      <c r="BP243" s="198">
        <v>5</v>
      </c>
      <c r="BQ243" s="198">
        <f ca="1">SUMIFS(NonClinical, Dates, BQ$6, Hospitals, $B239)</f>
        <v>11</v>
      </c>
    </row>
    <row r="244" spans="1:69" ht="15" hidden="1" customHeight="1" outlineLevel="2" x14ac:dyDescent="0.2">
      <c r="A244" s="179" t="s">
        <v>523</v>
      </c>
      <c r="B244" s="195"/>
      <c r="C244" s="187" t="s">
        <v>7</v>
      </c>
      <c r="D244" s="197">
        <v>25</v>
      </c>
      <c r="E244" s="198">
        <v>36</v>
      </c>
      <c r="F244" s="198">
        <v>19</v>
      </c>
      <c r="G244" s="198">
        <v>27</v>
      </c>
      <c r="H244" s="199">
        <v>32</v>
      </c>
      <c r="I244" s="198">
        <v>52</v>
      </c>
      <c r="J244" s="198">
        <v>40</v>
      </c>
      <c r="K244" s="198">
        <v>31</v>
      </c>
      <c r="L244" s="198">
        <v>36</v>
      </c>
      <c r="M244" s="198">
        <v>43</v>
      </c>
      <c r="N244" s="198">
        <v>31</v>
      </c>
      <c r="O244" s="198">
        <v>40</v>
      </c>
      <c r="P244" s="198">
        <v>44</v>
      </c>
      <c r="Q244" s="198">
        <v>31</v>
      </c>
      <c r="R244" s="198">
        <v>53</v>
      </c>
      <c r="S244" s="198">
        <v>39</v>
      </c>
      <c r="T244" s="199">
        <v>39</v>
      </c>
      <c r="U244" s="214">
        <v>39</v>
      </c>
      <c r="V244" s="209">
        <v>35</v>
      </c>
      <c r="W244" s="198">
        <v>42</v>
      </c>
      <c r="X244" s="198">
        <v>24</v>
      </c>
      <c r="Y244" s="198">
        <v>39</v>
      </c>
      <c r="Z244" s="198">
        <v>37</v>
      </c>
      <c r="AA244" s="198">
        <v>40</v>
      </c>
      <c r="AB244" s="198">
        <v>44</v>
      </c>
      <c r="AC244" s="198">
        <v>52</v>
      </c>
      <c r="AD244" s="198">
        <v>29</v>
      </c>
      <c r="AE244" s="198">
        <v>44</v>
      </c>
      <c r="AF244" s="198">
        <v>28</v>
      </c>
      <c r="AG244" s="198">
        <v>24</v>
      </c>
      <c r="AH244" s="198">
        <v>27</v>
      </c>
      <c r="AI244" s="198">
        <v>38</v>
      </c>
      <c r="AJ244" s="198">
        <v>34</v>
      </c>
      <c r="AK244" s="198">
        <v>26</v>
      </c>
      <c r="AL244" s="198">
        <v>21</v>
      </c>
      <c r="AM244" s="198">
        <v>21</v>
      </c>
      <c r="AN244" s="198">
        <v>36</v>
      </c>
      <c r="AO244" s="198">
        <v>30</v>
      </c>
      <c r="AP244" s="198">
        <v>31</v>
      </c>
      <c r="AQ244" s="198">
        <v>30</v>
      </c>
      <c r="AR244" s="198">
        <v>29</v>
      </c>
      <c r="AS244" s="198">
        <v>32</v>
      </c>
      <c r="AT244" s="198">
        <v>23</v>
      </c>
      <c r="AU244" s="198">
        <v>19</v>
      </c>
      <c r="AV244" s="198">
        <v>31</v>
      </c>
      <c r="AW244" s="198">
        <v>27</v>
      </c>
      <c r="AX244" s="198">
        <v>22</v>
      </c>
      <c r="AY244" s="198">
        <v>32</v>
      </c>
      <c r="AZ244" s="198">
        <v>22</v>
      </c>
      <c r="BA244" s="198">
        <v>29</v>
      </c>
      <c r="BB244" s="198">
        <v>23</v>
      </c>
      <c r="BC244" s="198">
        <v>32</v>
      </c>
      <c r="BD244" s="198">
        <v>29</v>
      </c>
      <c r="BE244" s="198">
        <v>30</v>
      </c>
      <c r="BF244" s="198">
        <v>40</v>
      </c>
      <c r="BG244" s="198">
        <v>37</v>
      </c>
      <c r="BH244" s="198">
        <v>51</v>
      </c>
      <c r="BI244" s="198">
        <v>34</v>
      </c>
      <c r="BJ244" s="198">
        <v>37</v>
      </c>
      <c r="BK244" s="198">
        <v>1</v>
      </c>
      <c r="BL244" s="198">
        <v>0</v>
      </c>
      <c r="BM244" s="198">
        <v>0</v>
      </c>
      <c r="BN244" s="198">
        <v>3</v>
      </c>
      <c r="BO244" s="198">
        <v>3</v>
      </c>
      <c r="BP244" s="198">
        <v>5</v>
      </c>
      <c r="BQ244" s="198">
        <f ca="1">SUMIFS(Patient, Dates, BQ$6, Hospitals, $B239)</f>
        <v>3</v>
      </c>
    </row>
    <row r="245" spans="1:69" ht="15" hidden="1" customHeight="1" outlineLevel="2" x14ac:dyDescent="0.2">
      <c r="A245" s="179" t="s">
        <v>524</v>
      </c>
      <c r="B245" s="195"/>
      <c r="C245" s="187" t="s">
        <v>8</v>
      </c>
      <c r="D245" s="197">
        <v>0</v>
      </c>
      <c r="E245" s="198">
        <v>0</v>
      </c>
      <c r="F245" s="198">
        <v>0</v>
      </c>
      <c r="G245" s="198">
        <v>1</v>
      </c>
      <c r="H245" s="199">
        <v>1</v>
      </c>
      <c r="I245" s="198">
        <v>1</v>
      </c>
      <c r="J245" s="198">
        <v>2</v>
      </c>
      <c r="K245" s="198">
        <v>2</v>
      </c>
      <c r="L245" s="198">
        <v>7</v>
      </c>
      <c r="M245" s="198">
        <v>1</v>
      </c>
      <c r="N245" s="198">
        <v>3</v>
      </c>
      <c r="O245" s="198">
        <v>1</v>
      </c>
      <c r="P245" s="198">
        <v>1</v>
      </c>
      <c r="Q245" s="198">
        <v>2</v>
      </c>
      <c r="R245" s="198">
        <v>1</v>
      </c>
      <c r="S245" s="198">
        <v>14</v>
      </c>
      <c r="T245" s="199">
        <v>0</v>
      </c>
      <c r="U245" s="214">
        <v>21</v>
      </c>
      <c r="V245" s="209">
        <v>11</v>
      </c>
      <c r="W245" s="198">
        <v>3</v>
      </c>
      <c r="X245" s="198">
        <v>3</v>
      </c>
      <c r="Y245" s="198">
        <v>2</v>
      </c>
      <c r="Z245" s="198">
        <v>0</v>
      </c>
      <c r="AA245" s="198">
        <v>1</v>
      </c>
      <c r="AB245" s="198">
        <v>0</v>
      </c>
      <c r="AC245" s="198">
        <v>2</v>
      </c>
      <c r="AD245" s="198">
        <v>2</v>
      </c>
      <c r="AE245" s="198">
        <v>0</v>
      </c>
      <c r="AF245" s="198">
        <v>15</v>
      </c>
      <c r="AG245" s="198">
        <v>1</v>
      </c>
      <c r="AH245" s="198">
        <v>7</v>
      </c>
      <c r="AI245" s="198">
        <v>6</v>
      </c>
      <c r="AJ245" s="198">
        <v>4</v>
      </c>
      <c r="AK245" s="198">
        <v>16</v>
      </c>
      <c r="AL245" s="198">
        <v>57</v>
      </c>
      <c r="AM245" s="198">
        <v>1</v>
      </c>
      <c r="AN245" s="198">
        <v>2</v>
      </c>
      <c r="AO245" s="198">
        <v>1</v>
      </c>
      <c r="AP245" s="198">
        <v>0</v>
      </c>
      <c r="AQ245" s="198">
        <v>3</v>
      </c>
      <c r="AR245" s="198">
        <v>0</v>
      </c>
      <c r="AS245" s="198">
        <v>6</v>
      </c>
      <c r="AT245" s="198">
        <v>5</v>
      </c>
      <c r="AU245" s="198">
        <v>0</v>
      </c>
      <c r="AV245" s="198">
        <v>2</v>
      </c>
      <c r="AW245" s="198">
        <v>1</v>
      </c>
      <c r="AX245" s="198">
        <v>0</v>
      </c>
      <c r="AY245" s="198">
        <v>0</v>
      </c>
      <c r="AZ245" s="198">
        <v>1</v>
      </c>
      <c r="BA245" s="198">
        <v>0</v>
      </c>
      <c r="BB245" s="198">
        <v>2</v>
      </c>
      <c r="BC245" s="198">
        <v>3</v>
      </c>
      <c r="BD245" s="198">
        <v>0</v>
      </c>
      <c r="BE245" s="198">
        <v>15</v>
      </c>
      <c r="BF245" s="198">
        <v>1</v>
      </c>
      <c r="BG245" s="198">
        <v>0</v>
      </c>
      <c r="BH245" s="198">
        <v>5</v>
      </c>
      <c r="BI245" s="198">
        <v>6</v>
      </c>
      <c r="BJ245" s="198">
        <v>5</v>
      </c>
      <c r="BK245" s="198">
        <v>0</v>
      </c>
      <c r="BL245" s="198">
        <v>0</v>
      </c>
      <c r="BM245" s="198">
        <v>0</v>
      </c>
      <c r="BN245" s="198">
        <v>0</v>
      </c>
      <c r="BO245" s="198">
        <v>0</v>
      </c>
      <c r="BP245" s="198">
        <v>3</v>
      </c>
      <c r="BQ245" s="198">
        <f ca="1">SUMIFS(Other, Dates, BQ$6, Hospitals, $B239)</f>
        <v>0</v>
      </c>
    </row>
    <row r="246" spans="1:69" ht="15" customHeight="1" x14ac:dyDescent="0.2">
      <c r="B246" s="195"/>
      <c r="C246" s="231"/>
      <c r="D246" s="189"/>
      <c r="E246" s="190"/>
      <c r="F246" s="190"/>
      <c r="G246" s="190"/>
      <c r="H246" s="190"/>
      <c r="I246" s="190"/>
      <c r="J246" s="190"/>
      <c r="K246" s="190"/>
      <c r="L246" s="190"/>
      <c r="M246" s="190"/>
      <c r="N246" s="190"/>
      <c r="O246" s="190"/>
      <c r="P246" s="190"/>
      <c r="Q246" s="190"/>
      <c r="R246" s="190"/>
      <c r="S246" s="190"/>
      <c r="T246" s="190"/>
      <c r="U246" s="190"/>
      <c r="V246" s="190"/>
      <c r="W246" s="190"/>
      <c r="X246" s="190"/>
      <c r="Y246" s="190"/>
      <c r="Z246" s="190"/>
      <c r="AA246" s="190"/>
      <c r="AB246" s="190"/>
      <c r="AC246" s="190"/>
      <c r="AD246" s="190"/>
      <c r="AE246" s="190"/>
      <c r="AF246" s="190"/>
      <c r="AG246" s="190"/>
      <c r="AH246" s="190"/>
      <c r="AI246" s="190"/>
      <c r="AJ246" s="190"/>
      <c r="AK246" s="190"/>
      <c r="AL246" s="190"/>
      <c r="AM246" s="190"/>
      <c r="AN246" s="190"/>
      <c r="AO246" s="190"/>
      <c r="AP246" s="190"/>
      <c r="AQ246" s="190"/>
      <c r="AR246" s="190"/>
      <c r="AS246" s="190"/>
      <c r="AT246" s="190"/>
      <c r="AU246" s="190"/>
      <c r="AV246" s="190"/>
      <c r="AW246" s="190"/>
      <c r="AX246" s="190"/>
      <c r="AY246" s="190"/>
      <c r="AZ246" s="190"/>
      <c r="BA246" s="190"/>
      <c r="BB246" s="190"/>
      <c r="BC246" s="190"/>
      <c r="BD246" s="190"/>
      <c r="BE246" s="190"/>
      <c r="BF246" s="190"/>
      <c r="BG246" s="190"/>
      <c r="BH246" s="190"/>
      <c r="BI246" s="190"/>
      <c r="BJ246" s="190"/>
      <c r="BK246" s="190"/>
      <c r="BL246" s="190"/>
      <c r="BM246" s="190"/>
      <c r="BN246" s="190"/>
      <c r="BO246" s="190"/>
      <c r="BP246" s="190"/>
      <c r="BQ246" s="190"/>
    </row>
    <row r="247" spans="1:69" ht="15" customHeight="1" x14ac:dyDescent="0.25">
      <c r="B247" s="195"/>
      <c r="C247" s="192" t="s">
        <v>57</v>
      </c>
      <c r="D247" s="193"/>
      <c r="E247" s="194"/>
      <c r="F247" s="194"/>
      <c r="G247" s="194"/>
      <c r="H247" s="194"/>
      <c r="I247" s="194"/>
      <c r="J247" s="194"/>
      <c r="K247" s="194"/>
      <c r="L247" s="194"/>
      <c r="M247" s="194"/>
      <c r="N247" s="194"/>
      <c r="O247" s="194"/>
      <c r="P247" s="194"/>
      <c r="Q247" s="194"/>
      <c r="R247" s="194"/>
      <c r="S247" s="194"/>
      <c r="T247" s="194"/>
      <c r="U247" s="194"/>
      <c r="V247" s="194"/>
      <c r="W247" s="194"/>
      <c r="X247" s="194"/>
      <c r="Y247" s="194"/>
      <c r="Z247" s="194"/>
      <c r="AA247" s="194"/>
      <c r="AB247" s="194"/>
      <c r="AC247" s="194"/>
      <c r="AD247" s="194"/>
      <c r="AE247" s="194"/>
      <c r="AF247" s="194"/>
      <c r="AG247" s="194"/>
      <c r="AH247" s="194"/>
      <c r="AI247" s="194"/>
      <c r="AJ247" s="194"/>
      <c r="AK247" s="194"/>
      <c r="AL247" s="194"/>
      <c r="AM247" s="194"/>
      <c r="AN247" s="194"/>
      <c r="AO247" s="194"/>
      <c r="AP247" s="194"/>
      <c r="AQ247" s="194"/>
      <c r="AR247" s="194"/>
      <c r="AS247" s="194"/>
      <c r="AT247" s="194"/>
      <c r="AU247" s="194"/>
      <c r="AV247" s="194"/>
      <c r="AW247" s="194"/>
      <c r="AX247" s="194"/>
      <c r="AY247" s="194"/>
      <c r="AZ247" s="194"/>
      <c r="BA247" s="194"/>
      <c r="BB247" s="194"/>
      <c r="BC247" s="194"/>
      <c r="BD247" s="194"/>
      <c r="BE247" s="194"/>
      <c r="BF247" s="194"/>
      <c r="BG247" s="194"/>
      <c r="BH247" s="194"/>
      <c r="BI247" s="194"/>
      <c r="BJ247" s="194"/>
      <c r="BK247" s="194"/>
      <c r="BL247" s="194"/>
      <c r="BM247" s="194"/>
      <c r="BN247" s="194"/>
      <c r="BO247" s="194"/>
      <c r="BP247" s="194"/>
      <c r="BQ247" s="194"/>
    </row>
    <row r="248" spans="1:69" ht="15" customHeight="1" x14ac:dyDescent="0.2">
      <c r="A248" s="179" t="s">
        <v>317</v>
      </c>
      <c r="B248" s="195"/>
      <c r="C248" s="181" t="s">
        <v>3</v>
      </c>
      <c r="D248" s="182">
        <v>1546</v>
      </c>
      <c r="E248" s="183">
        <v>1604</v>
      </c>
      <c r="F248" s="183">
        <v>1582</v>
      </c>
      <c r="G248" s="183">
        <v>1409</v>
      </c>
      <c r="H248" s="182">
        <v>1648</v>
      </c>
      <c r="I248" s="184">
        <v>1502</v>
      </c>
      <c r="J248" s="183">
        <v>1404</v>
      </c>
      <c r="K248" s="183">
        <v>1311</v>
      </c>
      <c r="L248" s="183">
        <v>1304</v>
      </c>
      <c r="M248" s="183">
        <v>1230</v>
      </c>
      <c r="N248" s="183">
        <v>1174</v>
      </c>
      <c r="O248" s="183">
        <v>1143</v>
      </c>
      <c r="P248" s="183">
        <v>1201</v>
      </c>
      <c r="Q248" s="183">
        <v>1172</v>
      </c>
      <c r="R248" s="183">
        <v>987</v>
      </c>
      <c r="S248" s="183">
        <v>1199</v>
      </c>
      <c r="T248" s="183">
        <v>1212</v>
      </c>
      <c r="U248" s="183">
        <v>1151</v>
      </c>
      <c r="V248" s="183">
        <v>1319</v>
      </c>
      <c r="W248" s="183">
        <v>1076</v>
      </c>
      <c r="X248" s="183">
        <v>1137</v>
      </c>
      <c r="Y248" s="183">
        <v>1095</v>
      </c>
      <c r="Z248" s="183">
        <v>1250</v>
      </c>
      <c r="AA248" s="183">
        <v>974</v>
      </c>
      <c r="AB248" s="183">
        <v>1258</v>
      </c>
      <c r="AC248" s="183">
        <v>1199</v>
      </c>
      <c r="AD248" s="183">
        <v>1226</v>
      </c>
      <c r="AE248" s="183">
        <v>1309</v>
      </c>
      <c r="AF248" s="183">
        <v>1220</v>
      </c>
      <c r="AG248" s="183">
        <v>1205</v>
      </c>
      <c r="AH248" s="183">
        <v>1320</v>
      </c>
      <c r="AI248" s="183">
        <v>1103</v>
      </c>
      <c r="AJ248" s="183">
        <v>1114</v>
      </c>
      <c r="AK248" s="183">
        <v>917</v>
      </c>
      <c r="AL248" s="183">
        <v>1204</v>
      </c>
      <c r="AM248" s="183">
        <v>1201</v>
      </c>
      <c r="AN248" s="183">
        <v>1341</v>
      </c>
      <c r="AO248" s="183">
        <v>1176</v>
      </c>
      <c r="AP248" s="183">
        <v>1169</v>
      </c>
      <c r="AQ248" s="183">
        <v>1287</v>
      </c>
      <c r="AR248" s="183">
        <v>1223</v>
      </c>
      <c r="AS248" s="183">
        <v>1345</v>
      </c>
      <c r="AT248" s="183">
        <v>1282</v>
      </c>
      <c r="AU248" s="183">
        <v>1099</v>
      </c>
      <c r="AV248" s="183">
        <v>1184</v>
      </c>
      <c r="AW248" s="183">
        <v>1210</v>
      </c>
      <c r="AX248" s="183">
        <v>1397</v>
      </c>
      <c r="AY248" s="183">
        <v>1296</v>
      </c>
      <c r="AZ248" s="183">
        <v>1435</v>
      </c>
      <c r="BA248" s="183">
        <v>1152</v>
      </c>
      <c r="BB248" s="183">
        <v>1218</v>
      </c>
      <c r="BC248" s="183">
        <v>1196</v>
      </c>
      <c r="BD248" s="183">
        <v>1320</v>
      </c>
      <c r="BE248" s="183">
        <v>1311</v>
      </c>
      <c r="BF248" s="183">
        <v>1269</v>
      </c>
      <c r="BG248" s="183">
        <v>1104</v>
      </c>
      <c r="BH248" s="183">
        <v>1202</v>
      </c>
      <c r="BI248" s="183">
        <v>1170</v>
      </c>
      <c r="BJ248" s="183">
        <v>749</v>
      </c>
      <c r="BK248" s="183">
        <v>107</v>
      </c>
      <c r="BL248" s="183">
        <v>168</v>
      </c>
      <c r="BM248" s="183">
        <v>365</v>
      </c>
      <c r="BN248" s="183">
        <v>700</v>
      </c>
      <c r="BO248" s="183">
        <v>704</v>
      </c>
      <c r="BP248" s="183">
        <v>879</v>
      </c>
      <c r="BQ248" s="183">
        <f t="shared" ref="BQ248:BQ253" ca="1" si="8">BQ256+BQ263+BQ270+BQ277</f>
        <v>847</v>
      </c>
    </row>
    <row r="249" spans="1:69" ht="15" customHeight="1" x14ac:dyDescent="0.2">
      <c r="A249" s="179" t="s">
        <v>318</v>
      </c>
      <c r="B249" s="195"/>
      <c r="C249" s="185" t="s">
        <v>4</v>
      </c>
      <c r="D249" s="182">
        <v>241</v>
      </c>
      <c r="E249" s="183">
        <v>199</v>
      </c>
      <c r="F249" s="183">
        <v>192</v>
      </c>
      <c r="G249" s="183">
        <v>212</v>
      </c>
      <c r="H249" s="182">
        <v>216</v>
      </c>
      <c r="I249" s="184">
        <v>227</v>
      </c>
      <c r="J249" s="183">
        <v>166</v>
      </c>
      <c r="K249" s="183">
        <v>178</v>
      </c>
      <c r="L249" s="183">
        <v>206</v>
      </c>
      <c r="M249" s="183">
        <v>190</v>
      </c>
      <c r="N249" s="183">
        <v>138</v>
      </c>
      <c r="O249" s="183">
        <v>125</v>
      </c>
      <c r="P249" s="183">
        <v>151</v>
      </c>
      <c r="Q249" s="183">
        <v>155</v>
      </c>
      <c r="R249" s="183">
        <v>115</v>
      </c>
      <c r="S249" s="183">
        <v>182</v>
      </c>
      <c r="T249" s="183">
        <v>183</v>
      </c>
      <c r="U249" s="183">
        <v>153</v>
      </c>
      <c r="V249" s="183">
        <v>173</v>
      </c>
      <c r="W249" s="183">
        <v>204</v>
      </c>
      <c r="X249" s="183">
        <v>145</v>
      </c>
      <c r="Y249" s="183">
        <v>151</v>
      </c>
      <c r="Z249" s="183">
        <v>193</v>
      </c>
      <c r="AA249" s="183">
        <v>131</v>
      </c>
      <c r="AB249" s="183">
        <v>127</v>
      </c>
      <c r="AC249" s="183">
        <v>137</v>
      </c>
      <c r="AD249" s="183">
        <v>110</v>
      </c>
      <c r="AE249" s="183">
        <v>122</v>
      </c>
      <c r="AF249" s="183">
        <v>115</v>
      </c>
      <c r="AG249" s="183">
        <v>151</v>
      </c>
      <c r="AH249" s="183">
        <v>155</v>
      </c>
      <c r="AI249" s="183">
        <v>133</v>
      </c>
      <c r="AJ249" s="183">
        <v>273</v>
      </c>
      <c r="AK249" s="183">
        <v>193</v>
      </c>
      <c r="AL249" s="183">
        <v>164</v>
      </c>
      <c r="AM249" s="183">
        <v>144</v>
      </c>
      <c r="AN249" s="183">
        <v>118</v>
      </c>
      <c r="AO249" s="183">
        <v>116</v>
      </c>
      <c r="AP249" s="183">
        <v>189</v>
      </c>
      <c r="AQ249" s="183">
        <v>186</v>
      </c>
      <c r="AR249" s="183">
        <v>157</v>
      </c>
      <c r="AS249" s="183">
        <v>153</v>
      </c>
      <c r="AT249" s="183">
        <v>138</v>
      </c>
      <c r="AU249" s="183">
        <v>132</v>
      </c>
      <c r="AV249" s="183">
        <v>158</v>
      </c>
      <c r="AW249" s="183">
        <v>173</v>
      </c>
      <c r="AX249" s="183">
        <v>139</v>
      </c>
      <c r="AY249" s="183">
        <v>166</v>
      </c>
      <c r="AZ249" s="183">
        <v>180</v>
      </c>
      <c r="BA249" s="183">
        <v>146</v>
      </c>
      <c r="BB249" s="183">
        <v>170</v>
      </c>
      <c r="BC249" s="183">
        <v>145</v>
      </c>
      <c r="BD249" s="183">
        <v>171</v>
      </c>
      <c r="BE249" s="183">
        <v>137</v>
      </c>
      <c r="BF249" s="183">
        <v>171</v>
      </c>
      <c r="BG249" s="183">
        <v>178</v>
      </c>
      <c r="BH249" s="183">
        <v>191</v>
      </c>
      <c r="BI249" s="183">
        <v>132</v>
      </c>
      <c r="BJ249" s="183">
        <v>255</v>
      </c>
      <c r="BK249" s="183">
        <v>1</v>
      </c>
      <c r="BL249" s="183">
        <v>5</v>
      </c>
      <c r="BM249" s="183">
        <v>22</v>
      </c>
      <c r="BN249" s="183">
        <v>72</v>
      </c>
      <c r="BO249" s="183">
        <v>45</v>
      </c>
      <c r="BP249" s="183">
        <v>106</v>
      </c>
      <c r="BQ249" s="183">
        <f t="shared" ca="1" si="8"/>
        <v>66</v>
      </c>
    </row>
    <row r="250" spans="1:69" ht="15" customHeight="1" x14ac:dyDescent="0.2">
      <c r="A250" s="179" t="s">
        <v>319</v>
      </c>
      <c r="B250" s="195"/>
      <c r="C250" s="187" t="s">
        <v>5</v>
      </c>
      <c r="D250" s="182">
        <v>53</v>
      </c>
      <c r="E250" s="183">
        <v>42</v>
      </c>
      <c r="F250" s="183">
        <v>56</v>
      </c>
      <c r="G250" s="183">
        <v>48</v>
      </c>
      <c r="H250" s="182">
        <v>63</v>
      </c>
      <c r="I250" s="184">
        <v>57</v>
      </c>
      <c r="J250" s="183">
        <v>46</v>
      </c>
      <c r="K250" s="183">
        <v>37</v>
      </c>
      <c r="L250" s="183">
        <v>58</v>
      </c>
      <c r="M250" s="183">
        <v>58</v>
      </c>
      <c r="N250" s="183">
        <v>39</v>
      </c>
      <c r="O250" s="183">
        <v>36</v>
      </c>
      <c r="P250" s="183">
        <v>37</v>
      </c>
      <c r="Q250" s="183">
        <v>45</v>
      </c>
      <c r="R250" s="183">
        <v>32</v>
      </c>
      <c r="S250" s="183">
        <v>33</v>
      </c>
      <c r="T250" s="183">
        <v>37</v>
      </c>
      <c r="U250" s="183">
        <v>45</v>
      </c>
      <c r="V250" s="183">
        <v>56</v>
      </c>
      <c r="W250" s="183">
        <v>49</v>
      </c>
      <c r="X250" s="183">
        <v>38</v>
      </c>
      <c r="Y250" s="183">
        <v>49</v>
      </c>
      <c r="Z250" s="183">
        <v>49</v>
      </c>
      <c r="AA250" s="183">
        <v>37</v>
      </c>
      <c r="AB250" s="183">
        <v>43</v>
      </c>
      <c r="AC250" s="183">
        <v>47</v>
      </c>
      <c r="AD250" s="183">
        <v>35</v>
      </c>
      <c r="AE250" s="183">
        <v>40</v>
      </c>
      <c r="AF250" s="183">
        <v>36</v>
      </c>
      <c r="AG250" s="183">
        <v>36</v>
      </c>
      <c r="AH250" s="183">
        <v>45</v>
      </c>
      <c r="AI250" s="183">
        <v>30</v>
      </c>
      <c r="AJ250" s="183">
        <v>40</v>
      </c>
      <c r="AK250" s="183">
        <v>23</v>
      </c>
      <c r="AL250" s="183">
        <v>27</v>
      </c>
      <c r="AM250" s="183">
        <v>40</v>
      </c>
      <c r="AN250" s="183">
        <v>38</v>
      </c>
      <c r="AO250" s="183">
        <v>33</v>
      </c>
      <c r="AP250" s="183">
        <v>45</v>
      </c>
      <c r="AQ250" s="183">
        <v>43</v>
      </c>
      <c r="AR250" s="183">
        <v>45</v>
      </c>
      <c r="AS250" s="183">
        <v>36</v>
      </c>
      <c r="AT250" s="183">
        <v>45</v>
      </c>
      <c r="AU250" s="183">
        <v>44</v>
      </c>
      <c r="AV250" s="183">
        <v>32</v>
      </c>
      <c r="AW250" s="183">
        <v>41</v>
      </c>
      <c r="AX250" s="183">
        <v>47</v>
      </c>
      <c r="AY250" s="183">
        <v>37</v>
      </c>
      <c r="AZ250" s="183">
        <v>45</v>
      </c>
      <c r="BA250" s="183">
        <v>36</v>
      </c>
      <c r="BB250" s="183">
        <v>41</v>
      </c>
      <c r="BC250" s="183">
        <v>45</v>
      </c>
      <c r="BD250" s="183">
        <v>42</v>
      </c>
      <c r="BE250" s="183">
        <v>41</v>
      </c>
      <c r="BF250" s="183">
        <v>43</v>
      </c>
      <c r="BG250" s="183">
        <v>44</v>
      </c>
      <c r="BH250" s="183">
        <v>37</v>
      </c>
      <c r="BI250" s="183">
        <v>48</v>
      </c>
      <c r="BJ250" s="183">
        <v>22</v>
      </c>
      <c r="BK250" s="183">
        <v>0</v>
      </c>
      <c r="BL250" s="183">
        <v>3</v>
      </c>
      <c r="BM250" s="183">
        <v>12</v>
      </c>
      <c r="BN250" s="183">
        <v>29</v>
      </c>
      <c r="BO250" s="183">
        <v>25</v>
      </c>
      <c r="BP250" s="183">
        <v>42</v>
      </c>
      <c r="BQ250" s="183">
        <f t="shared" ca="1" si="8"/>
        <v>32</v>
      </c>
    </row>
    <row r="251" spans="1:69" ht="15" customHeight="1" x14ac:dyDescent="0.2">
      <c r="A251" s="179" t="s">
        <v>320</v>
      </c>
      <c r="B251" s="195"/>
      <c r="C251" s="187" t="s">
        <v>6</v>
      </c>
      <c r="D251" s="182">
        <v>94</v>
      </c>
      <c r="E251" s="183">
        <v>67</v>
      </c>
      <c r="F251" s="183">
        <v>42</v>
      </c>
      <c r="G251" s="183">
        <v>64</v>
      </c>
      <c r="H251" s="182">
        <v>43</v>
      </c>
      <c r="I251" s="184">
        <v>63</v>
      </c>
      <c r="J251" s="183">
        <v>34</v>
      </c>
      <c r="K251" s="183">
        <v>69</v>
      </c>
      <c r="L251" s="183">
        <v>75</v>
      </c>
      <c r="M251" s="183">
        <v>60</v>
      </c>
      <c r="N251" s="183">
        <v>38</v>
      </c>
      <c r="O251" s="183">
        <v>20</v>
      </c>
      <c r="P251" s="183">
        <v>56</v>
      </c>
      <c r="Q251" s="183">
        <v>41</v>
      </c>
      <c r="R251" s="183">
        <v>25</v>
      </c>
      <c r="S251" s="183">
        <v>103</v>
      </c>
      <c r="T251" s="183">
        <v>57</v>
      </c>
      <c r="U251" s="183">
        <v>43</v>
      </c>
      <c r="V251" s="183">
        <v>56</v>
      </c>
      <c r="W251" s="183">
        <v>100</v>
      </c>
      <c r="X251" s="183">
        <v>50</v>
      </c>
      <c r="Y251" s="183">
        <v>48</v>
      </c>
      <c r="Z251" s="183">
        <v>64</v>
      </c>
      <c r="AA251" s="183">
        <v>40</v>
      </c>
      <c r="AB251" s="183">
        <v>21</v>
      </c>
      <c r="AC251" s="183">
        <v>21</v>
      </c>
      <c r="AD251" s="183">
        <v>21</v>
      </c>
      <c r="AE251" s="183">
        <v>29</v>
      </c>
      <c r="AF251" s="183">
        <v>26</v>
      </c>
      <c r="AG251" s="183">
        <v>41</v>
      </c>
      <c r="AH251" s="183">
        <v>26</v>
      </c>
      <c r="AI251" s="183">
        <v>33</v>
      </c>
      <c r="AJ251" s="183">
        <v>166</v>
      </c>
      <c r="AK251" s="183">
        <v>125</v>
      </c>
      <c r="AL251" s="183">
        <v>68</v>
      </c>
      <c r="AM251" s="183">
        <v>37</v>
      </c>
      <c r="AN251" s="183">
        <v>27</v>
      </c>
      <c r="AO251" s="183">
        <v>34</v>
      </c>
      <c r="AP251" s="183">
        <v>90</v>
      </c>
      <c r="AQ251" s="183">
        <v>73</v>
      </c>
      <c r="AR251" s="183">
        <v>36</v>
      </c>
      <c r="AS251" s="183">
        <v>41</v>
      </c>
      <c r="AT251" s="183">
        <v>41</v>
      </c>
      <c r="AU251" s="183">
        <v>30</v>
      </c>
      <c r="AV251" s="183">
        <v>63</v>
      </c>
      <c r="AW251" s="183">
        <v>65</v>
      </c>
      <c r="AX251" s="183">
        <v>31</v>
      </c>
      <c r="AY251" s="183">
        <v>57</v>
      </c>
      <c r="AZ251" s="183">
        <v>45</v>
      </c>
      <c r="BA251" s="183">
        <v>61</v>
      </c>
      <c r="BB251" s="183">
        <v>58</v>
      </c>
      <c r="BC251" s="183">
        <v>32</v>
      </c>
      <c r="BD251" s="183">
        <v>41</v>
      </c>
      <c r="BE251" s="183">
        <v>25</v>
      </c>
      <c r="BF251" s="183">
        <v>72</v>
      </c>
      <c r="BG251" s="183">
        <v>76</v>
      </c>
      <c r="BH251" s="183">
        <v>106</v>
      </c>
      <c r="BI251" s="183">
        <v>44</v>
      </c>
      <c r="BJ251" s="183">
        <v>205</v>
      </c>
      <c r="BK251" s="183">
        <v>1</v>
      </c>
      <c r="BL251" s="183">
        <v>1</v>
      </c>
      <c r="BM251" s="183">
        <v>2</v>
      </c>
      <c r="BN251" s="183">
        <v>15</v>
      </c>
      <c r="BO251" s="183">
        <v>8</v>
      </c>
      <c r="BP251" s="183">
        <v>27</v>
      </c>
      <c r="BQ251" s="183">
        <f t="shared" ca="1" si="8"/>
        <v>13</v>
      </c>
    </row>
    <row r="252" spans="1:69" ht="15" customHeight="1" x14ac:dyDescent="0.2">
      <c r="A252" s="179" t="s">
        <v>321</v>
      </c>
      <c r="B252" s="195"/>
      <c r="C252" s="187" t="s">
        <v>7</v>
      </c>
      <c r="D252" s="182">
        <v>94</v>
      </c>
      <c r="E252" s="183">
        <v>90</v>
      </c>
      <c r="F252" s="183">
        <v>94</v>
      </c>
      <c r="G252" s="183">
        <v>100</v>
      </c>
      <c r="H252" s="182">
        <v>110</v>
      </c>
      <c r="I252" s="184">
        <v>107</v>
      </c>
      <c r="J252" s="183">
        <v>85</v>
      </c>
      <c r="K252" s="183">
        <v>71</v>
      </c>
      <c r="L252" s="183">
        <v>71</v>
      </c>
      <c r="M252" s="183">
        <v>71</v>
      </c>
      <c r="N252" s="183">
        <v>61</v>
      </c>
      <c r="O252" s="183">
        <v>69</v>
      </c>
      <c r="P252" s="183">
        <v>58</v>
      </c>
      <c r="Q252" s="183">
        <v>69</v>
      </c>
      <c r="R252" s="183">
        <v>58</v>
      </c>
      <c r="S252" s="183">
        <v>46</v>
      </c>
      <c r="T252" s="183">
        <v>88</v>
      </c>
      <c r="U252" s="183">
        <v>65</v>
      </c>
      <c r="V252" s="183">
        <v>61</v>
      </c>
      <c r="W252" s="183">
        <v>55</v>
      </c>
      <c r="X252" s="183">
        <v>56</v>
      </c>
      <c r="Y252" s="183">
        <v>53</v>
      </c>
      <c r="Z252" s="183">
        <v>80</v>
      </c>
      <c r="AA252" s="183">
        <v>54</v>
      </c>
      <c r="AB252" s="183">
        <v>63</v>
      </c>
      <c r="AC252" s="183">
        <v>69</v>
      </c>
      <c r="AD252" s="183">
        <v>54</v>
      </c>
      <c r="AE252" s="183">
        <v>53</v>
      </c>
      <c r="AF252" s="183">
        <v>53</v>
      </c>
      <c r="AG252" s="183">
        <v>74</v>
      </c>
      <c r="AH252" s="183">
        <v>83</v>
      </c>
      <c r="AI252" s="183">
        <v>67</v>
      </c>
      <c r="AJ252" s="183">
        <v>62</v>
      </c>
      <c r="AK252" s="183">
        <v>39</v>
      </c>
      <c r="AL252" s="183">
        <v>64</v>
      </c>
      <c r="AM252" s="183">
        <v>67</v>
      </c>
      <c r="AN252" s="183">
        <v>53</v>
      </c>
      <c r="AO252" s="183">
        <v>49</v>
      </c>
      <c r="AP252" s="183">
        <v>54</v>
      </c>
      <c r="AQ252" s="183">
        <v>70</v>
      </c>
      <c r="AR252" s="183">
        <v>76</v>
      </c>
      <c r="AS252" s="183">
        <v>76</v>
      </c>
      <c r="AT252" s="183">
        <v>52</v>
      </c>
      <c r="AU252" s="183">
        <v>58</v>
      </c>
      <c r="AV252" s="183">
        <v>56</v>
      </c>
      <c r="AW252" s="183">
        <v>66</v>
      </c>
      <c r="AX252" s="183">
        <v>60</v>
      </c>
      <c r="AY252" s="183">
        <v>72</v>
      </c>
      <c r="AZ252" s="183">
        <v>90</v>
      </c>
      <c r="BA252" s="183">
        <v>49</v>
      </c>
      <c r="BB252" s="183">
        <v>71</v>
      </c>
      <c r="BC252" s="183">
        <v>68</v>
      </c>
      <c r="BD252" s="183">
        <v>88</v>
      </c>
      <c r="BE252" s="183">
        <v>71</v>
      </c>
      <c r="BF252" s="183">
        <v>56</v>
      </c>
      <c r="BG252" s="183">
        <v>58</v>
      </c>
      <c r="BH252" s="183">
        <v>47</v>
      </c>
      <c r="BI252" s="183">
        <v>39</v>
      </c>
      <c r="BJ252" s="183">
        <v>28</v>
      </c>
      <c r="BK252" s="183">
        <v>0</v>
      </c>
      <c r="BL252" s="183">
        <v>1</v>
      </c>
      <c r="BM252" s="183">
        <v>8</v>
      </c>
      <c r="BN252" s="183">
        <v>28</v>
      </c>
      <c r="BO252" s="183">
        <v>12</v>
      </c>
      <c r="BP252" s="183">
        <v>37</v>
      </c>
      <c r="BQ252" s="183">
        <f t="shared" ca="1" si="8"/>
        <v>21</v>
      </c>
    </row>
    <row r="253" spans="1:69" ht="15" customHeight="1" x14ac:dyDescent="0.2">
      <c r="A253" s="179" t="s">
        <v>322</v>
      </c>
      <c r="B253" s="195"/>
      <c r="C253" s="187" t="s">
        <v>8</v>
      </c>
      <c r="D253" s="182">
        <v>0</v>
      </c>
      <c r="E253" s="183">
        <v>0</v>
      </c>
      <c r="F253" s="183">
        <v>0</v>
      </c>
      <c r="G253" s="183">
        <v>0</v>
      </c>
      <c r="H253" s="182">
        <v>0</v>
      </c>
      <c r="I253" s="184">
        <v>0</v>
      </c>
      <c r="J253" s="183">
        <v>1</v>
      </c>
      <c r="K253" s="183">
        <v>1</v>
      </c>
      <c r="L253" s="183">
        <v>2</v>
      </c>
      <c r="M253" s="183">
        <v>1</v>
      </c>
      <c r="N253" s="183">
        <v>0</v>
      </c>
      <c r="O253" s="183">
        <v>0</v>
      </c>
      <c r="P253" s="183">
        <v>0</v>
      </c>
      <c r="Q253" s="183">
        <v>0</v>
      </c>
      <c r="R253" s="183">
        <v>0</v>
      </c>
      <c r="S253" s="183">
        <v>0</v>
      </c>
      <c r="T253" s="183">
        <v>1</v>
      </c>
      <c r="U253" s="183">
        <v>0</v>
      </c>
      <c r="V253" s="183">
        <v>0</v>
      </c>
      <c r="W253" s="183">
        <v>0</v>
      </c>
      <c r="X253" s="183">
        <v>1</v>
      </c>
      <c r="Y253" s="183">
        <v>1</v>
      </c>
      <c r="Z253" s="183">
        <v>0</v>
      </c>
      <c r="AA253" s="183">
        <v>0</v>
      </c>
      <c r="AB253" s="183">
        <v>0</v>
      </c>
      <c r="AC253" s="183">
        <v>0</v>
      </c>
      <c r="AD253" s="183">
        <v>0</v>
      </c>
      <c r="AE253" s="183">
        <v>0</v>
      </c>
      <c r="AF253" s="183">
        <v>0</v>
      </c>
      <c r="AG253" s="183">
        <v>0</v>
      </c>
      <c r="AH253" s="183">
        <v>1</v>
      </c>
      <c r="AI253" s="183">
        <v>3</v>
      </c>
      <c r="AJ253" s="183">
        <v>5</v>
      </c>
      <c r="AK253" s="183">
        <v>6</v>
      </c>
      <c r="AL253" s="183">
        <v>5</v>
      </c>
      <c r="AM253" s="183">
        <v>0</v>
      </c>
      <c r="AN253" s="183">
        <v>0</v>
      </c>
      <c r="AO253" s="183">
        <v>0</v>
      </c>
      <c r="AP253" s="183">
        <v>0</v>
      </c>
      <c r="AQ253" s="183">
        <v>0</v>
      </c>
      <c r="AR253" s="183">
        <v>0</v>
      </c>
      <c r="AS253" s="183">
        <v>0</v>
      </c>
      <c r="AT253" s="183">
        <v>0</v>
      </c>
      <c r="AU253" s="183">
        <v>0</v>
      </c>
      <c r="AV253" s="183">
        <v>7</v>
      </c>
      <c r="AW253" s="183">
        <v>1</v>
      </c>
      <c r="AX253" s="183">
        <v>1</v>
      </c>
      <c r="AY253" s="183">
        <v>0</v>
      </c>
      <c r="AZ253" s="183">
        <v>0</v>
      </c>
      <c r="BA253" s="183">
        <v>0</v>
      </c>
      <c r="BB253" s="183">
        <v>0</v>
      </c>
      <c r="BC253" s="183">
        <v>0</v>
      </c>
      <c r="BD253" s="183">
        <v>0</v>
      </c>
      <c r="BE253" s="183">
        <v>0</v>
      </c>
      <c r="BF253" s="183">
        <v>0</v>
      </c>
      <c r="BG253" s="183">
        <v>0</v>
      </c>
      <c r="BH253" s="183">
        <v>1</v>
      </c>
      <c r="BI253" s="183">
        <v>1</v>
      </c>
      <c r="BJ253" s="183">
        <v>0</v>
      </c>
      <c r="BK253" s="183">
        <v>0</v>
      </c>
      <c r="BL253" s="183">
        <v>0</v>
      </c>
      <c r="BM253" s="183">
        <v>0</v>
      </c>
      <c r="BN253" s="183">
        <v>0</v>
      </c>
      <c r="BO253" s="183">
        <v>0</v>
      </c>
      <c r="BP253" s="183">
        <v>0</v>
      </c>
      <c r="BQ253" s="183">
        <f t="shared" ca="1" si="8"/>
        <v>0</v>
      </c>
    </row>
    <row r="254" spans="1:69" ht="15" customHeight="1" collapsed="1" x14ac:dyDescent="0.25">
      <c r="B254" s="195"/>
      <c r="C254" s="206" t="s">
        <v>10</v>
      </c>
      <c r="D254" s="193"/>
      <c r="E254" s="194"/>
      <c r="F254" s="194"/>
      <c r="G254" s="194"/>
      <c r="H254" s="194"/>
      <c r="I254" s="194"/>
      <c r="J254" s="194"/>
      <c r="K254" s="194"/>
      <c r="L254" s="194"/>
      <c r="M254" s="194"/>
      <c r="N254" s="194"/>
      <c r="O254" s="194"/>
      <c r="P254" s="194"/>
      <c r="Q254" s="194"/>
      <c r="R254" s="194"/>
      <c r="S254" s="194"/>
      <c r="T254" s="194"/>
      <c r="U254" s="194"/>
      <c r="V254" s="194"/>
      <c r="W254" s="194"/>
      <c r="X254" s="194"/>
      <c r="Y254" s="194"/>
      <c r="Z254" s="194"/>
      <c r="AA254" s="194"/>
      <c r="AB254" s="194"/>
      <c r="AC254" s="194"/>
      <c r="AD254" s="194"/>
      <c r="AE254" s="194"/>
      <c r="AF254" s="194"/>
      <c r="AG254" s="194"/>
      <c r="AH254" s="194"/>
      <c r="AI254" s="194"/>
      <c r="AJ254" s="194"/>
      <c r="AK254" s="194"/>
      <c r="AL254" s="194"/>
      <c r="AM254" s="194"/>
      <c r="AN254" s="194"/>
      <c r="AO254" s="194"/>
      <c r="AP254" s="194"/>
      <c r="AQ254" s="194"/>
      <c r="AR254" s="194"/>
      <c r="AS254" s="194"/>
      <c r="AT254" s="194"/>
      <c r="AU254" s="194"/>
      <c r="AV254" s="194"/>
      <c r="AW254" s="194"/>
      <c r="AX254" s="194"/>
      <c r="AY254" s="194"/>
      <c r="AZ254" s="194"/>
      <c r="BA254" s="194"/>
      <c r="BB254" s="194"/>
      <c r="BC254" s="194"/>
      <c r="BD254" s="194"/>
      <c r="BE254" s="194"/>
      <c r="BF254" s="194"/>
      <c r="BG254" s="194"/>
      <c r="BH254" s="194"/>
      <c r="BI254" s="194"/>
      <c r="BJ254" s="194"/>
      <c r="BK254" s="194"/>
      <c r="BL254" s="194"/>
      <c r="BM254" s="194"/>
      <c r="BN254" s="194"/>
      <c r="BO254" s="194"/>
      <c r="BP254" s="194"/>
      <c r="BQ254" s="194"/>
    </row>
    <row r="255" spans="1:69" ht="15" hidden="1" customHeight="1" outlineLevel="1" collapsed="1" x14ac:dyDescent="0.2">
      <c r="B255" s="195" t="s">
        <v>58</v>
      </c>
      <c r="C255" s="196" t="s">
        <v>59</v>
      </c>
      <c r="D255" s="193"/>
      <c r="E255" s="194"/>
      <c r="F255" s="194"/>
      <c r="G255" s="194"/>
      <c r="H255" s="194"/>
      <c r="I255" s="194"/>
      <c r="J255" s="194"/>
      <c r="K255" s="194"/>
      <c r="L255" s="194"/>
      <c r="M255" s="194"/>
      <c r="N255" s="194"/>
      <c r="O255" s="194"/>
      <c r="P255" s="194"/>
      <c r="Q255" s="194"/>
      <c r="R255" s="194"/>
      <c r="S255" s="194"/>
      <c r="T255" s="194"/>
      <c r="U255" s="194"/>
      <c r="V255" s="194"/>
      <c r="W255" s="194"/>
      <c r="X255" s="194"/>
      <c r="Y255" s="194"/>
      <c r="Z255" s="194"/>
      <c r="AA255" s="194"/>
      <c r="AB255" s="194"/>
      <c r="AC255" s="194"/>
      <c r="AD255" s="194"/>
      <c r="AE255" s="194"/>
      <c r="AF255" s="194"/>
      <c r="AG255" s="194"/>
      <c r="AH255" s="194"/>
      <c r="AI255" s="194"/>
      <c r="AJ255" s="194"/>
      <c r="AK255" s="194"/>
      <c r="AL255" s="194"/>
      <c r="AM255" s="194"/>
      <c r="AN255" s="194"/>
      <c r="AO255" s="194"/>
      <c r="AP255" s="194"/>
      <c r="AQ255" s="194"/>
      <c r="AR255" s="194"/>
      <c r="AS255" s="194"/>
      <c r="AT255" s="194"/>
      <c r="AU255" s="194"/>
      <c r="AV255" s="194"/>
      <c r="AW255" s="194"/>
      <c r="AX255" s="194"/>
      <c r="AY255" s="194"/>
      <c r="AZ255" s="194"/>
      <c r="BA255" s="194"/>
      <c r="BB255" s="194"/>
      <c r="BC255" s="194"/>
      <c r="BD255" s="194"/>
      <c r="BE255" s="194"/>
      <c r="BF255" s="194"/>
      <c r="BG255" s="194"/>
      <c r="BH255" s="194"/>
      <c r="BI255" s="194"/>
      <c r="BJ255" s="194"/>
      <c r="BK255" s="194"/>
      <c r="BL255" s="194"/>
      <c r="BM255" s="194"/>
      <c r="BN255" s="194"/>
      <c r="BO255" s="194"/>
      <c r="BP255" s="194"/>
      <c r="BQ255" s="194"/>
    </row>
    <row r="256" spans="1:69" ht="15" hidden="1" customHeight="1" outlineLevel="2" x14ac:dyDescent="0.2">
      <c r="A256" s="179" t="s">
        <v>323</v>
      </c>
      <c r="B256" s="195"/>
      <c r="C256" s="181" t="s">
        <v>3</v>
      </c>
      <c r="D256" s="197">
        <v>180</v>
      </c>
      <c r="E256" s="198">
        <v>224</v>
      </c>
      <c r="F256" s="198">
        <v>205</v>
      </c>
      <c r="G256" s="198">
        <v>191</v>
      </c>
      <c r="H256" s="199">
        <v>240</v>
      </c>
      <c r="I256" s="198">
        <v>245</v>
      </c>
      <c r="J256" s="198">
        <v>214</v>
      </c>
      <c r="K256" s="198">
        <v>197</v>
      </c>
      <c r="L256" s="198">
        <v>165</v>
      </c>
      <c r="M256" s="198">
        <v>110</v>
      </c>
      <c r="N256" s="198">
        <v>64</v>
      </c>
      <c r="O256" s="198">
        <v>94</v>
      </c>
      <c r="P256" s="198">
        <v>96</v>
      </c>
      <c r="Q256" s="198">
        <v>92</v>
      </c>
      <c r="R256" s="198">
        <v>96</v>
      </c>
      <c r="S256" s="198">
        <v>90</v>
      </c>
      <c r="T256" s="199">
        <v>85</v>
      </c>
      <c r="U256" s="214">
        <v>125</v>
      </c>
      <c r="V256" s="209">
        <v>92</v>
      </c>
      <c r="W256" s="198">
        <v>39</v>
      </c>
      <c r="X256" s="198">
        <v>75</v>
      </c>
      <c r="Y256" s="198">
        <v>60</v>
      </c>
      <c r="Z256" s="198">
        <v>91</v>
      </c>
      <c r="AA256" s="198">
        <v>45</v>
      </c>
      <c r="AB256" s="198">
        <v>73</v>
      </c>
      <c r="AC256" s="198">
        <v>73</v>
      </c>
      <c r="AD256" s="198">
        <v>75</v>
      </c>
      <c r="AE256" s="198">
        <v>91</v>
      </c>
      <c r="AF256" s="198">
        <v>72</v>
      </c>
      <c r="AG256" s="198">
        <v>70</v>
      </c>
      <c r="AH256" s="198">
        <v>83</v>
      </c>
      <c r="AI256" s="198">
        <v>42</v>
      </c>
      <c r="AJ256" s="198">
        <v>77</v>
      </c>
      <c r="AK256" s="198">
        <v>70</v>
      </c>
      <c r="AL256" s="198">
        <v>83</v>
      </c>
      <c r="AM256" s="198">
        <v>61</v>
      </c>
      <c r="AN256" s="198">
        <v>92</v>
      </c>
      <c r="AO256" s="198">
        <v>78</v>
      </c>
      <c r="AP256" s="198">
        <v>65</v>
      </c>
      <c r="AQ256" s="198">
        <v>85</v>
      </c>
      <c r="AR256" s="198">
        <v>72</v>
      </c>
      <c r="AS256" s="198">
        <v>75</v>
      </c>
      <c r="AT256" s="198">
        <v>74</v>
      </c>
      <c r="AU256" s="198">
        <v>67</v>
      </c>
      <c r="AV256" s="198">
        <v>77</v>
      </c>
      <c r="AW256" s="198">
        <v>68</v>
      </c>
      <c r="AX256" s="198">
        <v>80</v>
      </c>
      <c r="AY256" s="198">
        <v>63</v>
      </c>
      <c r="AZ256" s="198">
        <v>87</v>
      </c>
      <c r="BA256" s="198">
        <v>70</v>
      </c>
      <c r="BB256" s="198">
        <v>83</v>
      </c>
      <c r="BC256" s="198">
        <v>59</v>
      </c>
      <c r="BD256" s="198">
        <v>55</v>
      </c>
      <c r="BE256" s="198">
        <v>67</v>
      </c>
      <c r="BF256" s="198">
        <v>71</v>
      </c>
      <c r="BG256" s="198">
        <v>74</v>
      </c>
      <c r="BH256" s="198">
        <v>69</v>
      </c>
      <c r="BI256" s="198">
        <v>68</v>
      </c>
      <c r="BJ256" s="198">
        <v>68</v>
      </c>
      <c r="BK256" s="198">
        <v>3</v>
      </c>
      <c r="BL256" s="198">
        <v>2</v>
      </c>
      <c r="BM256" s="198">
        <v>2</v>
      </c>
      <c r="BN256" s="198">
        <v>22</v>
      </c>
      <c r="BO256" s="198">
        <v>44</v>
      </c>
      <c r="BP256" s="198">
        <v>59</v>
      </c>
      <c r="BQ256" s="198">
        <f ca="1">SUMIFS(Operations, Dates, BQ$6, Hospitals, $B255)</f>
        <v>49</v>
      </c>
    </row>
    <row r="257" spans="1:69" ht="15" hidden="1" customHeight="1" outlineLevel="2" x14ac:dyDescent="0.2">
      <c r="A257" s="179" t="s">
        <v>324</v>
      </c>
      <c r="B257" s="195"/>
      <c r="C257" s="185" t="s">
        <v>4</v>
      </c>
      <c r="D257" s="197">
        <v>25</v>
      </c>
      <c r="E257" s="198">
        <v>30</v>
      </c>
      <c r="F257" s="198">
        <v>26</v>
      </c>
      <c r="G257" s="198">
        <v>22</v>
      </c>
      <c r="H257" s="199">
        <v>35</v>
      </c>
      <c r="I257" s="198">
        <v>39</v>
      </c>
      <c r="J257" s="198">
        <v>26</v>
      </c>
      <c r="K257" s="198">
        <v>27</v>
      </c>
      <c r="L257" s="198">
        <v>28</v>
      </c>
      <c r="M257" s="198">
        <v>22</v>
      </c>
      <c r="N257" s="198">
        <v>5</v>
      </c>
      <c r="O257" s="198">
        <v>13</v>
      </c>
      <c r="P257" s="198">
        <v>12</v>
      </c>
      <c r="Q257" s="198">
        <v>10</v>
      </c>
      <c r="R257" s="198">
        <v>11</v>
      </c>
      <c r="S257" s="198">
        <v>8</v>
      </c>
      <c r="T257" s="199">
        <v>17</v>
      </c>
      <c r="U257" s="214">
        <v>16</v>
      </c>
      <c r="V257" s="209">
        <v>9</v>
      </c>
      <c r="W257" s="198">
        <v>6</v>
      </c>
      <c r="X257" s="198">
        <v>13</v>
      </c>
      <c r="Y257" s="198">
        <v>9</v>
      </c>
      <c r="Z257" s="198">
        <v>10</v>
      </c>
      <c r="AA257" s="198">
        <v>5</v>
      </c>
      <c r="AB257" s="198">
        <v>10</v>
      </c>
      <c r="AC257" s="198">
        <v>7</v>
      </c>
      <c r="AD257" s="198">
        <v>4</v>
      </c>
      <c r="AE257" s="198">
        <v>8</v>
      </c>
      <c r="AF257" s="198">
        <v>6</v>
      </c>
      <c r="AG257" s="198">
        <v>10</v>
      </c>
      <c r="AH257" s="198">
        <v>10</v>
      </c>
      <c r="AI257" s="198">
        <v>6</v>
      </c>
      <c r="AJ257" s="198">
        <v>19</v>
      </c>
      <c r="AK257" s="198">
        <v>7</v>
      </c>
      <c r="AL257" s="198">
        <v>10</v>
      </c>
      <c r="AM257" s="198">
        <v>7</v>
      </c>
      <c r="AN257" s="198">
        <v>16</v>
      </c>
      <c r="AO257" s="198">
        <v>17</v>
      </c>
      <c r="AP257" s="198">
        <v>16</v>
      </c>
      <c r="AQ257" s="198">
        <v>12</v>
      </c>
      <c r="AR257" s="198">
        <v>11</v>
      </c>
      <c r="AS257" s="198">
        <v>14</v>
      </c>
      <c r="AT257" s="198">
        <v>8</v>
      </c>
      <c r="AU257" s="198">
        <v>6</v>
      </c>
      <c r="AV257" s="198">
        <v>16</v>
      </c>
      <c r="AW257" s="198">
        <v>7</v>
      </c>
      <c r="AX257" s="198">
        <v>13</v>
      </c>
      <c r="AY257" s="198">
        <v>9</v>
      </c>
      <c r="AZ257" s="198">
        <v>7</v>
      </c>
      <c r="BA257" s="198">
        <v>5</v>
      </c>
      <c r="BB257" s="198">
        <v>10</v>
      </c>
      <c r="BC257" s="198">
        <v>4</v>
      </c>
      <c r="BD257" s="198">
        <v>10</v>
      </c>
      <c r="BE257" s="198">
        <v>11</v>
      </c>
      <c r="BF257" s="198">
        <v>7</v>
      </c>
      <c r="BG257" s="198">
        <v>13</v>
      </c>
      <c r="BH257" s="198">
        <v>11</v>
      </c>
      <c r="BI257" s="198">
        <v>4</v>
      </c>
      <c r="BJ257" s="198">
        <v>24</v>
      </c>
      <c r="BK257" s="198">
        <v>0</v>
      </c>
      <c r="BL257" s="198">
        <v>0</v>
      </c>
      <c r="BM257" s="198">
        <v>0</v>
      </c>
      <c r="BN257" s="198">
        <v>2</v>
      </c>
      <c r="BO257" s="198">
        <v>3</v>
      </c>
      <c r="BP257" s="198">
        <v>5</v>
      </c>
      <c r="BQ257" s="198">
        <f ca="1">SUMIFS(Cancelled, Dates, BQ$6, Hospitals, $B255)</f>
        <v>4</v>
      </c>
    </row>
    <row r="258" spans="1:69" ht="15" hidden="1" customHeight="1" outlineLevel="2" x14ac:dyDescent="0.2">
      <c r="A258" s="179" t="s">
        <v>325</v>
      </c>
      <c r="B258" s="195"/>
      <c r="C258" s="187" t="s">
        <v>5</v>
      </c>
      <c r="D258" s="197">
        <v>5</v>
      </c>
      <c r="E258" s="198">
        <v>5</v>
      </c>
      <c r="F258" s="198">
        <v>1</v>
      </c>
      <c r="G258" s="198">
        <v>3</v>
      </c>
      <c r="H258" s="199">
        <v>0</v>
      </c>
      <c r="I258" s="198">
        <v>2</v>
      </c>
      <c r="J258" s="198">
        <v>6</v>
      </c>
      <c r="K258" s="198">
        <v>4</v>
      </c>
      <c r="L258" s="198">
        <v>7</v>
      </c>
      <c r="M258" s="198">
        <v>7</v>
      </c>
      <c r="N258" s="198">
        <v>1</v>
      </c>
      <c r="O258" s="198">
        <v>2</v>
      </c>
      <c r="P258" s="198">
        <v>2</v>
      </c>
      <c r="Q258" s="198">
        <v>1</v>
      </c>
      <c r="R258" s="198">
        <v>3</v>
      </c>
      <c r="S258" s="198">
        <v>4</v>
      </c>
      <c r="T258" s="199">
        <v>1</v>
      </c>
      <c r="U258" s="214">
        <v>4</v>
      </c>
      <c r="V258" s="209">
        <v>1</v>
      </c>
      <c r="W258" s="198">
        <v>2</v>
      </c>
      <c r="X258" s="198">
        <v>1</v>
      </c>
      <c r="Y258" s="198">
        <v>3</v>
      </c>
      <c r="Z258" s="198">
        <v>0</v>
      </c>
      <c r="AA258" s="198">
        <v>2</v>
      </c>
      <c r="AB258" s="198">
        <v>4</v>
      </c>
      <c r="AC258" s="198">
        <v>1</v>
      </c>
      <c r="AD258" s="198">
        <v>2</v>
      </c>
      <c r="AE258" s="198">
        <v>2</v>
      </c>
      <c r="AF258" s="198">
        <v>2</v>
      </c>
      <c r="AG258" s="198">
        <v>2</v>
      </c>
      <c r="AH258" s="198">
        <v>1</v>
      </c>
      <c r="AI258" s="198">
        <v>0</v>
      </c>
      <c r="AJ258" s="198">
        <v>6</v>
      </c>
      <c r="AK258" s="198">
        <v>1</v>
      </c>
      <c r="AL258" s="198">
        <v>1</v>
      </c>
      <c r="AM258" s="198">
        <v>3</v>
      </c>
      <c r="AN258" s="198">
        <v>3</v>
      </c>
      <c r="AO258" s="198">
        <v>3</v>
      </c>
      <c r="AP258" s="198">
        <v>13</v>
      </c>
      <c r="AQ258" s="198">
        <v>0</v>
      </c>
      <c r="AR258" s="198">
        <v>3</v>
      </c>
      <c r="AS258" s="198">
        <v>1</v>
      </c>
      <c r="AT258" s="198">
        <v>3</v>
      </c>
      <c r="AU258" s="198">
        <v>2</v>
      </c>
      <c r="AV258" s="198">
        <v>1</v>
      </c>
      <c r="AW258" s="198">
        <v>2</v>
      </c>
      <c r="AX258" s="198">
        <v>3</v>
      </c>
      <c r="AY258" s="198">
        <v>1</v>
      </c>
      <c r="AZ258" s="198">
        <v>1</v>
      </c>
      <c r="BA258" s="198">
        <v>0</v>
      </c>
      <c r="BB258" s="198">
        <v>2</v>
      </c>
      <c r="BC258" s="198">
        <v>0</v>
      </c>
      <c r="BD258" s="198">
        <v>4</v>
      </c>
      <c r="BE258" s="198">
        <v>3</v>
      </c>
      <c r="BF258" s="198">
        <v>1</v>
      </c>
      <c r="BG258" s="198">
        <v>5</v>
      </c>
      <c r="BH258" s="198">
        <v>1</v>
      </c>
      <c r="BI258" s="198">
        <v>0</v>
      </c>
      <c r="BJ258" s="198">
        <v>3</v>
      </c>
      <c r="BK258" s="198">
        <v>0</v>
      </c>
      <c r="BL258" s="198">
        <v>0</v>
      </c>
      <c r="BM258" s="198">
        <v>0</v>
      </c>
      <c r="BN258" s="198">
        <v>1</v>
      </c>
      <c r="BO258" s="198">
        <v>3</v>
      </c>
      <c r="BP258" s="198">
        <v>2</v>
      </c>
      <c r="BQ258" s="198">
        <f ca="1">SUMIFS(Clinical, Dates, BQ$6, Hospitals, $B255)</f>
        <v>1</v>
      </c>
    </row>
    <row r="259" spans="1:69" ht="15" hidden="1" customHeight="1" outlineLevel="2" x14ac:dyDescent="0.2">
      <c r="A259" s="179" t="s">
        <v>326</v>
      </c>
      <c r="B259" s="195"/>
      <c r="C259" s="187" t="s">
        <v>6</v>
      </c>
      <c r="D259" s="197">
        <v>4</v>
      </c>
      <c r="E259" s="198">
        <v>7</v>
      </c>
      <c r="F259" s="198">
        <v>0</v>
      </c>
      <c r="G259" s="198">
        <v>3</v>
      </c>
      <c r="H259" s="199">
        <v>9</v>
      </c>
      <c r="I259" s="198">
        <v>11</v>
      </c>
      <c r="J259" s="198">
        <v>3</v>
      </c>
      <c r="K259" s="198">
        <v>7</v>
      </c>
      <c r="L259" s="198">
        <v>2</v>
      </c>
      <c r="M259" s="198">
        <v>7</v>
      </c>
      <c r="N259" s="198">
        <v>0</v>
      </c>
      <c r="O259" s="198">
        <v>2</v>
      </c>
      <c r="P259" s="198">
        <v>1</v>
      </c>
      <c r="Q259" s="198">
        <v>1</v>
      </c>
      <c r="R259" s="198">
        <v>3</v>
      </c>
      <c r="S259" s="198">
        <v>1</v>
      </c>
      <c r="T259" s="199">
        <v>4</v>
      </c>
      <c r="U259" s="214">
        <v>4</v>
      </c>
      <c r="V259" s="209">
        <v>0</v>
      </c>
      <c r="W259" s="198">
        <v>0</v>
      </c>
      <c r="X259" s="198">
        <v>5</v>
      </c>
      <c r="Y259" s="198">
        <v>0</v>
      </c>
      <c r="Z259" s="198">
        <v>0</v>
      </c>
      <c r="AA259" s="198">
        <v>0</v>
      </c>
      <c r="AB259" s="198">
        <v>0</v>
      </c>
      <c r="AC259" s="198">
        <v>2</v>
      </c>
      <c r="AD259" s="198">
        <v>0</v>
      </c>
      <c r="AE259" s="198">
        <v>1</v>
      </c>
      <c r="AF259" s="198">
        <v>1</v>
      </c>
      <c r="AG259" s="198">
        <v>3</v>
      </c>
      <c r="AH259" s="198">
        <v>1</v>
      </c>
      <c r="AI259" s="198">
        <v>2</v>
      </c>
      <c r="AJ259" s="198">
        <v>1</v>
      </c>
      <c r="AK259" s="198">
        <v>0</v>
      </c>
      <c r="AL259" s="198">
        <v>0</v>
      </c>
      <c r="AM259" s="198">
        <v>2</v>
      </c>
      <c r="AN259" s="198">
        <v>4</v>
      </c>
      <c r="AO259" s="198">
        <v>13</v>
      </c>
      <c r="AP259" s="198">
        <v>0</v>
      </c>
      <c r="AQ259" s="198">
        <v>3</v>
      </c>
      <c r="AR259" s="198">
        <v>4</v>
      </c>
      <c r="AS259" s="198">
        <v>4</v>
      </c>
      <c r="AT259" s="198">
        <v>3</v>
      </c>
      <c r="AU259" s="198">
        <v>1</v>
      </c>
      <c r="AV259" s="198">
        <v>10</v>
      </c>
      <c r="AW259" s="198">
        <v>3</v>
      </c>
      <c r="AX259" s="198">
        <v>5</v>
      </c>
      <c r="AY259" s="198">
        <v>3</v>
      </c>
      <c r="AZ259" s="198">
        <v>2</v>
      </c>
      <c r="BA259" s="198">
        <v>2</v>
      </c>
      <c r="BB259" s="198">
        <v>3</v>
      </c>
      <c r="BC259" s="198">
        <v>0</v>
      </c>
      <c r="BD259" s="198">
        <v>2</v>
      </c>
      <c r="BE259" s="198">
        <v>3</v>
      </c>
      <c r="BF259" s="198">
        <v>1</v>
      </c>
      <c r="BG259" s="198">
        <v>1</v>
      </c>
      <c r="BH259" s="198">
        <v>1</v>
      </c>
      <c r="BI259" s="198">
        <v>0</v>
      </c>
      <c r="BJ259" s="198">
        <v>20</v>
      </c>
      <c r="BK259" s="198">
        <v>0</v>
      </c>
      <c r="BL259" s="198">
        <v>0</v>
      </c>
      <c r="BM259" s="198">
        <v>0</v>
      </c>
      <c r="BN259" s="198">
        <v>0</v>
      </c>
      <c r="BO259" s="198">
        <v>0</v>
      </c>
      <c r="BP259" s="198">
        <v>1</v>
      </c>
      <c r="BQ259" s="198">
        <f ca="1">SUMIFS(NonClinical, Dates, BQ$6, Hospitals, $B255)</f>
        <v>1</v>
      </c>
    </row>
    <row r="260" spans="1:69" ht="15" hidden="1" customHeight="1" outlineLevel="2" x14ac:dyDescent="0.2">
      <c r="A260" s="179" t="s">
        <v>327</v>
      </c>
      <c r="B260" s="195"/>
      <c r="C260" s="187" t="s">
        <v>7</v>
      </c>
      <c r="D260" s="197">
        <v>16</v>
      </c>
      <c r="E260" s="198">
        <v>18</v>
      </c>
      <c r="F260" s="198">
        <v>25</v>
      </c>
      <c r="G260" s="198">
        <v>16</v>
      </c>
      <c r="H260" s="199">
        <v>26</v>
      </c>
      <c r="I260" s="198">
        <v>26</v>
      </c>
      <c r="J260" s="198">
        <v>16</v>
      </c>
      <c r="K260" s="198">
        <v>16</v>
      </c>
      <c r="L260" s="198">
        <v>19</v>
      </c>
      <c r="M260" s="198">
        <v>7</v>
      </c>
      <c r="N260" s="198">
        <v>4</v>
      </c>
      <c r="O260" s="198">
        <v>9</v>
      </c>
      <c r="P260" s="198">
        <v>9</v>
      </c>
      <c r="Q260" s="198">
        <v>8</v>
      </c>
      <c r="R260" s="198">
        <v>5</v>
      </c>
      <c r="S260" s="198">
        <v>3</v>
      </c>
      <c r="T260" s="199">
        <v>12</v>
      </c>
      <c r="U260" s="214">
        <v>8</v>
      </c>
      <c r="V260" s="209">
        <v>8</v>
      </c>
      <c r="W260" s="198">
        <v>4</v>
      </c>
      <c r="X260" s="198">
        <v>7</v>
      </c>
      <c r="Y260" s="198">
        <v>6</v>
      </c>
      <c r="Z260" s="198">
        <v>10</v>
      </c>
      <c r="AA260" s="198">
        <v>3</v>
      </c>
      <c r="AB260" s="198">
        <v>6</v>
      </c>
      <c r="AC260" s="198">
        <v>4</v>
      </c>
      <c r="AD260" s="198">
        <v>2</v>
      </c>
      <c r="AE260" s="198">
        <v>5</v>
      </c>
      <c r="AF260" s="198">
        <v>3</v>
      </c>
      <c r="AG260" s="198">
        <v>5</v>
      </c>
      <c r="AH260" s="198">
        <v>8</v>
      </c>
      <c r="AI260" s="198">
        <v>4</v>
      </c>
      <c r="AJ260" s="198">
        <v>12</v>
      </c>
      <c r="AK260" s="198">
        <v>4</v>
      </c>
      <c r="AL260" s="198">
        <v>9</v>
      </c>
      <c r="AM260" s="198">
        <v>2</v>
      </c>
      <c r="AN260" s="198">
        <v>9</v>
      </c>
      <c r="AO260" s="198">
        <v>1</v>
      </c>
      <c r="AP260" s="198">
        <v>3</v>
      </c>
      <c r="AQ260" s="198">
        <v>9</v>
      </c>
      <c r="AR260" s="198">
        <v>4</v>
      </c>
      <c r="AS260" s="198">
        <v>9</v>
      </c>
      <c r="AT260" s="198">
        <v>2</v>
      </c>
      <c r="AU260" s="198">
        <v>3</v>
      </c>
      <c r="AV260" s="198">
        <v>4</v>
      </c>
      <c r="AW260" s="198">
        <v>2</v>
      </c>
      <c r="AX260" s="198">
        <v>5</v>
      </c>
      <c r="AY260" s="198">
        <v>5</v>
      </c>
      <c r="AZ260" s="198">
        <v>4</v>
      </c>
      <c r="BA260" s="198">
        <v>3</v>
      </c>
      <c r="BB260" s="198">
        <v>5</v>
      </c>
      <c r="BC260" s="198">
        <v>4</v>
      </c>
      <c r="BD260" s="198">
        <v>4</v>
      </c>
      <c r="BE260" s="198">
        <v>5</v>
      </c>
      <c r="BF260" s="198">
        <v>5</v>
      </c>
      <c r="BG260" s="198">
        <v>7</v>
      </c>
      <c r="BH260" s="198">
        <v>8</v>
      </c>
      <c r="BI260" s="198">
        <v>4</v>
      </c>
      <c r="BJ260" s="198">
        <v>1</v>
      </c>
      <c r="BK260" s="198">
        <v>0</v>
      </c>
      <c r="BL260" s="198">
        <v>0</v>
      </c>
      <c r="BM260" s="198">
        <v>0</v>
      </c>
      <c r="BN260" s="198">
        <v>1</v>
      </c>
      <c r="BO260" s="198">
        <v>0</v>
      </c>
      <c r="BP260" s="198">
        <v>2</v>
      </c>
      <c r="BQ260" s="198">
        <f ca="1">SUMIFS(Patient, Dates, BQ$6, Hospitals, $B255)</f>
        <v>2</v>
      </c>
    </row>
    <row r="261" spans="1:69" ht="15" hidden="1" customHeight="1" outlineLevel="2" x14ac:dyDescent="0.2">
      <c r="A261" s="179" t="s">
        <v>328</v>
      </c>
      <c r="B261" s="195"/>
      <c r="C261" s="187" t="s">
        <v>8</v>
      </c>
      <c r="D261" s="197">
        <v>0</v>
      </c>
      <c r="E261" s="198">
        <v>0</v>
      </c>
      <c r="F261" s="198">
        <v>0</v>
      </c>
      <c r="G261" s="198">
        <v>0</v>
      </c>
      <c r="H261" s="199">
        <v>0</v>
      </c>
      <c r="I261" s="198">
        <v>0</v>
      </c>
      <c r="J261" s="198">
        <v>1</v>
      </c>
      <c r="K261" s="198">
        <v>0</v>
      </c>
      <c r="L261" s="198">
        <v>0</v>
      </c>
      <c r="M261" s="198">
        <v>1</v>
      </c>
      <c r="N261" s="198">
        <v>0</v>
      </c>
      <c r="O261" s="198">
        <v>0</v>
      </c>
      <c r="P261" s="198">
        <v>0</v>
      </c>
      <c r="Q261" s="198">
        <v>0</v>
      </c>
      <c r="R261" s="198">
        <v>0</v>
      </c>
      <c r="S261" s="198">
        <v>0</v>
      </c>
      <c r="T261" s="199">
        <v>0</v>
      </c>
      <c r="U261" s="214">
        <v>0</v>
      </c>
      <c r="V261" s="209">
        <v>0</v>
      </c>
      <c r="W261" s="198">
        <v>0</v>
      </c>
      <c r="X261" s="198">
        <v>0</v>
      </c>
      <c r="Y261" s="198">
        <v>0</v>
      </c>
      <c r="Z261" s="198">
        <v>0</v>
      </c>
      <c r="AA261" s="198">
        <v>0</v>
      </c>
      <c r="AB261" s="198">
        <v>0</v>
      </c>
      <c r="AC261" s="198">
        <v>0</v>
      </c>
      <c r="AD261" s="198">
        <v>0</v>
      </c>
      <c r="AE261" s="198">
        <v>0</v>
      </c>
      <c r="AF261" s="198">
        <v>0</v>
      </c>
      <c r="AG261" s="198">
        <v>0</v>
      </c>
      <c r="AH261" s="198">
        <v>0</v>
      </c>
      <c r="AI261" s="198">
        <v>0</v>
      </c>
      <c r="AJ261" s="198">
        <v>0</v>
      </c>
      <c r="AK261" s="198">
        <v>2</v>
      </c>
      <c r="AL261" s="198">
        <v>0</v>
      </c>
      <c r="AM261" s="198">
        <v>0</v>
      </c>
      <c r="AN261" s="198">
        <v>0</v>
      </c>
      <c r="AO261" s="198">
        <v>0</v>
      </c>
      <c r="AP261" s="198">
        <v>0</v>
      </c>
      <c r="AQ261" s="198">
        <v>0</v>
      </c>
      <c r="AR261" s="198">
        <v>0</v>
      </c>
      <c r="AS261" s="198">
        <v>0</v>
      </c>
      <c r="AT261" s="198">
        <v>0</v>
      </c>
      <c r="AU261" s="198">
        <v>0</v>
      </c>
      <c r="AV261" s="198">
        <v>1</v>
      </c>
      <c r="AW261" s="198">
        <v>0</v>
      </c>
      <c r="AX261" s="198">
        <v>0</v>
      </c>
      <c r="AY261" s="198">
        <v>0</v>
      </c>
      <c r="AZ261" s="198">
        <v>0</v>
      </c>
      <c r="BA261" s="198">
        <v>0</v>
      </c>
      <c r="BB261" s="198">
        <v>0</v>
      </c>
      <c r="BC261" s="198">
        <v>0</v>
      </c>
      <c r="BD261" s="198">
        <v>0</v>
      </c>
      <c r="BE261" s="198">
        <v>0</v>
      </c>
      <c r="BF261" s="198">
        <v>0</v>
      </c>
      <c r="BG261" s="198">
        <v>0</v>
      </c>
      <c r="BH261" s="198">
        <v>1</v>
      </c>
      <c r="BI261" s="198">
        <v>0</v>
      </c>
      <c r="BJ261" s="198">
        <v>0</v>
      </c>
      <c r="BK261" s="198">
        <v>0</v>
      </c>
      <c r="BL261" s="198">
        <v>0</v>
      </c>
      <c r="BM261" s="198">
        <v>0</v>
      </c>
      <c r="BN261" s="198">
        <v>0</v>
      </c>
      <c r="BO261" s="198">
        <v>0</v>
      </c>
      <c r="BP261" s="198">
        <v>0</v>
      </c>
      <c r="BQ261" s="198">
        <f ca="1">SUMIFS(Other, Dates, BQ$6, Hospitals, $B255)</f>
        <v>0</v>
      </c>
    </row>
    <row r="262" spans="1:69" ht="15" hidden="1" customHeight="1" outlineLevel="1" collapsed="1" x14ac:dyDescent="0.2">
      <c r="B262" s="195" t="s">
        <v>60</v>
      </c>
      <c r="C262" s="196" t="s">
        <v>61</v>
      </c>
      <c r="D262" s="193"/>
      <c r="E262" s="194"/>
      <c r="F262" s="194"/>
      <c r="G262" s="194"/>
      <c r="H262" s="194"/>
      <c r="I262" s="194"/>
      <c r="J262" s="194"/>
      <c r="K262" s="194"/>
      <c r="L262" s="194"/>
      <c r="M262" s="194"/>
      <c r="N262" s="194"/>
      <c r="O262" s="194"/>
      <c r="P262" s="194"/>
      <c r="Q262" s="194"/>
      <c r="R262" s="194"/>
      <c r="S262" s="194"/>
      <c r="T262" s="194"/>
      <c r="U262" s="194"/>
      <c r="V262" s="194"/>
      <c r="W262" s="194"/>
      <c r="X262" s="194"/>
      <c r="Y262" s="194"/>
      <c r="Z262" s="194"/>
      <c r="AA262" s="194"/>
      <c r="AB262" s="194"/>
      <c r="AC262" s="194"/>
      <c r="AD262" s="194"/>
      <c r="AE262" s="194"/>
      <c r="AF262" s="194"/>
      <c r="AG262" s="194"/>
      <c r="AH262" s="194"/>
      <c r="AI262" s="194"/>
      <c r="AJ262" s="194"/>
      <c r="AK262" s="194"/>
      <c r="AL262" s="194"/>
      <c r="AM262" s="194"/>
      <c r="AN262" s="194"/>
      <c r="AO262" s="194"/>
      <c r="AP262" s="194"/>
      <c r="AQ262" s="194"/>
      <c r="AR262" s="194"/>
      <c r="AS262" s="194"/>
      <c r="AT262" s="194"/>
      <c r="AU262" s="194"/>
      <c r="AV262" s="194"/>
      <c r="AW262" s="194"/>
      <c r="AX262" s="194"/>
      <c r="AY262" s="194"/>
      <c r="AZ262" s="194"/>
      <c r="BA262" s="194"/>
      <c r="BB262" s="194"/>
      <c r="BC262" s="194"/>
      <c r="BD262" s="194"/>
      <c r="BE262" s="194"/>
      <c r="BF262" s="194"/>
      <c r="BG262" s="194"/>
      <c r="BH262" s="194"/>
      <c r="BI262" s="194"/>
      <c r="BJ262" s="194"/>
      <c r="BK262" s="194"/>
      <c r="BL262" s="194"/>
      <c r="BM262" s="194"/>
      <c r="BN262" s="194"/>
      <c r="BO262" s="194"/>
      <c r="BP262" s="194"/>
      <c r="BQ262" s="194"/>
    </row>
    <row r="263" spans="1:69" ht="15" hidden="1" customHeight="1" outlineLevel="2" x14ac:dyDescent="0.2">
      <c r="A263" s="179" t="s">
        <v>329</v>
      </c>
      <c r="B263" s="195"/>
      <c r="C263" s="181" t="s">
        <v>3</v>
      </c>
      <c r="D263" s="197">
        <v>208</v>
      </c>
      <c r="E263" s="198">
        <v>225</v>
      </c>
      <c r="F263" s="198">
        <v>235</v>
      </c>
      <c r="G263" s="198">
        <v>178</v>
      </c>
      <c r="H263" s="199">
        <v>235</v>
      </c>
      <c r="I263" s="198">
        <v>272</v>
      </c>
      <c r="J263" s="198">
        <v>200</v>
      </c>
      <c r="K263" s="198">
        <v>191</v>
      </c>
      <c r="L263" s="198">
        <v>179</v>
      </c>
      <c r="M263" s="198">
        <v>121</v>
      </c>
      <c r="N263" s="198">
        <v>116</v>
      </c>
      <c r="O263" s="198">
        <v>85</v>
      </c>
      <c r="P263" s="198">
        <v>113</v>
      </c>
      <c r="Q263" s="198">
        <v>102</v>
      </c>
      <c r="R263" s="198">
        <v>91</v>
      </c>
      <c r="S263" s="198">
        <v>123</v>
      </c>
      <c r="T263" s="199">
        <v>120</v>
      </c>
      <c r="U263" s="214">
        <v>99</v>
      </c>
      <c r="V263" s="209">
        <v>109</v>
      </c>
      <c r="W263" s="198">
        <v>121</v>
      </c>
      <c r="X263" s="198">
        <v>124</v>
      </c>
      <c r="Y263" s="198">
        <v>110</v>
      </c>
      <c r="Z263" s="198">
        <v>138</v>
      </c>
      <c r="AA263" s="198">
        <v>101</v>
      </c>
      <c r="AB263" s="198">
        <v>98</v>
      </c>
      <c r="AC263" s="198">
        <v>134</v>
      </c>
      <c r="AD263" s="198">
        <v>104</v>
      </c>
      <c r="AE263" s="198">
        <v>124</v>
      </c>
      <c r="AF263" s="198">
        <v>109</v>
      </c>
      <c r="AG263" s="198">
        <v>116</v>
      </c>
      <c r="AH263" s="198">
        <v>126</v>
      </c>
      <c r="AI263" s="198">
        <v>110</v>
      </c>
      <c r="AJ263" s="198">
        <v>103</v>
      </c>
      <c r="AK263" s="198">
        <v>120</v>
      </c>
      <c r="AL263" s="198">
        <v>100</v>
      </c>
      <c r="AM263" s="198">
        <v>90</v>
      </c>
      <c r="AN263" s="198">
        <v>126</v>
      </c>
      <c r="AO263" s="198">
        <v>126</v>
      </c>
      <c r="AP263" s="198">
        <v>89</v>
      </c>
      <c r="AQ263" s="198">
        <v>141</v>
      </c>
      <c r="AR263" s="198">
        <v>119</v>
      </c>
      <c r="AS263" s="198">
        <v>134</v>
      </c>
      <c r="AT263" s="198">
        <v>160</v>
      </c>
      <c r="AU263" s="198">
        <v>92</v>
      </c>
      <c r="AV263" s="198">
        <v>120</v>
      </c>
      <c r="AW263" s="198">
        <v>130</v>
      </c>
      <c r="AX263" s="198">
        <v>120</v>
      </c>
      <c r="AY263" s="198">
        <v>97</v>
      </c>
      <c r="AZ263" s="198">
        <v>105</v>
      </c>
      <c r="BA263" s="198">
        <v>109</v>
      </c>
      <c r="BB263" s="198">
        <v>133</v>
      </c>
      <c r="BC263" s="198">
        <v>146</v>
      </c>
      <c r="BD263" s="198">
        <v>137</v>
      </c>
      <c r="BE263" s="198">
        <v>125</v>
      </c>
      <c r="BF263" s="198">
        <v>158</v>
      </c>
      <c r="BG263" s="198">
        <v>128</v>
      </c>
      <c r="BH263" s="198">
        <v>130</v>
      </c>
      <c r="BI263" s="198">
        <v>84</v>
      </c>
      <c r="BJ263" s="198">
        <v>79</v>
      </c>
      <c r="BK263" s="198">
        <v>6</v>
      </c>
      <c r="BL263" s="198">
        <v>10</v>
      </c>
      <c r="BM263" s="198">
        <v>54</v>
      </c>
      <c r="BN263" s="198">
        <v>106</v>
      </c>
      <c r="BO263" s="198">
        <v>74</v>
      </c>
      <c r="BP263" s="198">
        <v>74</v>
      </c>
      <c r="BQ263" s="198">
        <f ca="1">SUMIFS(Operations, Dates, BQ$6, Hospitals, $B262)</f>
        <v>92</v>
      </c>
    </row>
    <row r="264" spans="1:69" ht="15" hidden="1" customHeight="1" outlineLevel="2" x14ac:dyDescent="0.2">
      <c r="A264" s="179" t="s">
        <v>330</v>
      </c>
      <c r="B264" s="195"/>
      <c r="C264" s="185" t="s">
        <v>4</v>
      </c>
      <c r="D264" s="197">
        <v>19</v>
      </c>
      <c r="E264" s="198">
        <v>17</v>
      </c>
      <c r="F264" s="198">
        <v>25</v>
      </c>
      <c r="G264" s="198">
        <v>21</v>
      </c>
      <c r="H264" s="199">
        <v>30</v>
      </c>
      <c r="I264" s="198">
        <v>42</v>
      </c>
      <c r="J264" s="198">
        <v>27</v>
      </c>
      <c r="K264" s="198">
        <v>27</v>
      </c>
      <c r="L264" s="198">
        <v>15</v>
      </c>
      <c r="M264" s="198">
        <v>23</v>
      </c>
      <c r="N264" s="198">
        <v>20</v>
      </c>
      <c r="O264" s="198">
        <v>16</v>
      </c>
      <c r="P264" s="198">
        <v>13</v>
      </c>
      <c r="Q264" s="198">
        <v>16</v>
      </c>
      <c r="R264" s="198">
        <v>14</v>
      </c>
      <c r="S264" s="198">
        <v>11</v>
      </c>
      <c r="T264" s="199">
        <v>15</v>
      </c>
      <c r="U264" s="214">
        <v>26</v>
      </c>
      <c r="V264" s="209">
        <v>15</v>
      </c>
      <c r="W264" s="198">
        <v>24</v>
      </c>
      <c r="X264" s="198">
        <v>12</v>
      </c>
      <c r="Y264" s="198">
        <v>18</v>
      </c>
      <c r="Z264" s="198">
        <v>15</v>
      </c>
      <c r="AA264" s="198">
        <v>18</v>
      </c>
      <c r="AB264" s="198">
        <v>12</v>
      </c>
      <c r="AC264" s="198">
        <v>20</v>
      </c>
      <c r="AD264" s="198">
        <v>15</v>
      </c>
      <c r="AE264" s="198">
        <v>17</v>
      </c>
      <c r="AF264" s="198">
        <v>9</v>
      </c>
      <c r="AG264" s="198">
        <v>12</v>
      </c>
      <c r="AH264" s="198">
        <v>23</v>
      </c>
      <c r="AI264" s="198">
        <v>17</v>
      </c>
      <c r="AJ264" s="198">
        <v>16</v>
      </c>
      <c r="AK264" s="198">
        <v>14</v>
      </c>
      <c r="AL264" s="198">
        <v>12</v>
      </c>
      <c r="AM264" s="198">
        <v>20</v>
      </c>
      <c r="AN264" s="198">
        <v>10</v>
      </c>
      <c r="AO264" s="198">
        <v>7</v>
      </c>
      <c r="AP264" s="198">
        <v>8</v>
      </c>
      <c r="AQ264" s="198">
        <v>9</v>
      </c>
      <c r="AR264" s="198">
        <v>23</v>
      </c>
      <c r="AS264" s="198">
        <v>13</v>
      </c>
      <c r="AT264" s="198">
        <v>15</v>
      </c>
      <c r="AU264" s="198">
        <v>18</v>
      </c>
      <c r="AV264" s="198">
        <v>18</v>
      </c>
      <c r="AW264" s="198">
        <v>14</v>
      </c>
      <c r="AX264" s="198">
        <v>26</v>
      </c>
      <c r="AY264" s="198">
        <v>14</v>
      </c>
      <c r="AZ264" s="198">
        <v>19</v>
      </c>
      <c r="BA264" s="198">
        <v>16</v>
      </c>
      <c r="BB264" s="198">
        <v>16</v>
      </c>
      <c r="BC264" s="198">
        <v>20</v>
      </c>
      <c r="BD264" s="198">
        <v>18</v>
      </c>
      <c r="BE264" s="198">
        <v>12</v>
      </c>
      <c r="BF264" s="198">
        <v>18</v>
      </c>
      <c r="BG264" s="198">
        <v>18</v>
      </c>
      <c r="BH264" s="198">
        <v>17</v>
      </c>
      <c r="BI264" s="198">
        <v>6</v>
      </c>
      <c r="BJ264" s="198">
        <v>15</v>
      </c>
      <c r="BK264" s="198">
        <v>1</v>
      </c>
      <c r="BL264" s="198">
        <v>0</v>
      </c>
      <c r="BM264" s="198">
        <v>6</v>
      </c>
      <c r="BN264" s="198">
        <v>17</v>
      </c>
      <c r="BO264" s="198">
        <v>11</v>
      </c>
      <c r="BP264" s="198">
        <v>13</v>
      </c>
      <c r="BQ264" s="198">
        <f ca="1">SUMIFS(Cancelled, Dates, BQ$6, Hospitals, $B262)</f>
        <v>6</v>
      </c>
    </row>
    <row r="265" spans="1:69" ht="15" hidden="1" customHeight="1" outlineLevel="2" x14ac:dyDescent="0.2">
      <c r="A265" s="179" t="s">
        <v>331</v>
      </c>
      <c r="B265" s="195"/>
      <c r="C265" s="187" t="s">
        <v>5</v>
      </c>
      <c r="D265" s="197">
        <v>8</v>
      </c>
      <c r="E265" s="198">
        <v>4</v>
      </c>
      <c r="F265" s="198">
        <v>11</v>
      </c>
      <c r="G265" s="198">
        <v>4</v>
      </c>
      <c r="H265" s="199">
        <v>13</v>
      </c>
      <c r="I265" s="198">
        <v>12</v>
      </c>
      <c r="J265" s="198">
        <v>7</v>
      </c>
      <c r="K265" s="198">
        <v>9</v>
      </c>
      <c r="L265" s="198">
        <v>6</v>
      </c>
      <c r="M265" s="198">
        <v>15</v>
      </c>
      <c r="N265" s="198">
        <v>8</v>
      </c>
      <c r="O265" s="198">
        <v>8</v>
      </c>
      <c r="P265" s="198">
        <v>3</v>
      </c>
      <c r="Q265" s="198">
        <v>6</v>
      </c>
      <c r="R265" s="198">
        <v>3</v>
      </c>
      <c r="S265" s="198">
        <v>2</v>
      </c>
      <c r="T265" s="199">
        <v>4</v>
      </c>
      <c r="U265" s="214">
        <v>8</v>
      </c>
      <c r="V265" s="209">
        <v>5</v>
      </c>
      <c r="W265" s="198">
        <v>13</v>
      </c>
      <c r="X265" s="198">
        <v>4</v>
      </c>
      <c r="Y265" s="198">
        <v>9</v>
      </c>
      <c r="Z265" s="198">
        <v>5</v>
      </c>
      <c r="AA265" s="198">
        <v>11</v>
      </c>
      <c r="AB265" s="198">
        <v>5</v>
      </c>
      <c r="AC265" s="198">
        <v>12</v>
      </c>
      <c r="AD265" s="198">
        <v>11</v>
      </c>
      <c r="AE265" s="198">
        <v>7</v>
      </c>
      <c r="AF265" s="198">
        <v>6</v>
      </c>
      <c r="AG265" s="198">
        <v>6</v>
      </c>
      <c r="AH265" s="198">
        <v>8</v>
      </c>
      <c r="AI265" s="198">
        <v>4</v>
      </c>
      <c r="AJ265" s="198">
        <v>10</v>
      </c>
      <c r="AK265" s="198">
        <v>6</v>
      </c>
      <c r="AL265" s="198">
        <v>4</v>
      </c>
      <c r="AM265" s="198">
        <v>3</v>
      </c>
      <c r="AN265" s="198">
        <v>5</v>
      </c>
      <c r="AO265" s="198">
        <v>3</v>
      </c>
      <c r="AP265" s="198">
        <v>2</v>
      </c>
      <c r="AQ265" s="198">
        <v>2</v>
      </c>
      <c r="AR265" s="198">
        <v>10</v>
      </c>
      <c r="AS265" s="198">
        <v>7</v>
      </c>
      <c r="AT265" s="198">
        <v>5</v>
      </c>
      <c r="AU265" s="198">
        <v>8</v>
      </c>
      <c r="AV265" s="198">
        <v>4</v>
      </c>
      <c r="AW265" s="198">
        <v>2</v>
      </c>
      <c r="AX265" s="198">
        <v>12</v>
      </c>
      <c r="AY265" s="198">
        <v>6</v>
      </c>
      <c r="AZ265" s="198">
        <v>9</v>
      </c>
      <c r="BA265" s="198">
        <v>4</v>
      </c>
      <c r="BB265" s="198">
        <v>8</v>
      </c>
      <c r="BC265" s="198">
        <v>8</v>
      </c>
      <c r="BD265" s="198">
        <v>2</v>
      </c>
      <c r="BE265" s="198">
        <v>3</v>
      </c>
      <c r="BF265" s="198">
        <v>10</v>
      </c>
      <c r="BG265" s="198">
        <v>6</v>
      </c>
      <c r="BH265" s="198">
        <v>10</v>
      </c>
      <c r="BI265" s="198">
        <v>2</v>
      </c>
      <c r="BJ265" s="198">
        <v>2</v>
      </c>
      <c r="BK265" s="198">
        <v>0</v>
      </c>
      <c r="BL265" s="198">
        <v>0</v>
      </c>
      <c r="BM265" s="198">
        <v>3</v>
      </c>
      <c r="BN265" s="198">
        <v>7</v>
      </c>
      <c r="BO265" s="198">
        <v>3</v>
      </c>
      <c r="BP265" s="198">
        <v>4</v>
      </c>
      <c r="BQ265" s="198">
        <f ca="1">SUMIFS(Clinical, Dates, BQ$6, Hospitals, $B262)</f>
        <v>1</v>
      </c>
    </row>
    <row r="266" spans="1:69" ht="15" hidden="1" customHeight="1" outlineLevel="2" x14ac:dyDescent="0.2">
      <c r="A266" s="179" t="s">
        <v>332</v>
      </c>
      <c r="B266" s="195"/>
      <c r="C266" s="187" t="s">
        <v>6</v>
      </c>
      <c r="D266" s="197">
        <v>1</v>
      </c>
      <c r="E266" s="198">
        <v>2</v>
      </c>
      <c r="F266" s="198">
        <v>2</v>
      </c>
      <c r="G266" s="198">
        <v>9</v>
      </c>
      <c r="H266" s="199">
        <v>2</v>
      </c>
      <c r="I266" s="198">
        <v>8</v>
      </c>
      <c r="J266" s="198">
        <v>1</v>
      </c>
      <c r="K266" s="198">
        <v>4</v>
      </c>
      <c r="L266" s="198">
        <v>0</v>
      </c>
      <c r="M266" s="198">
        <v>1</v>
      </c>
      <c r="N266" s="198">
        <v>7</v>
      </c>
      <c r="O266" s="198">
        <v>1</v>
      </c>
      <c r="P266" s="198">
        <v>5</v>
      </c>
      <c r="Q266" s="198">
        <v>3</v>
      </c>
      <c r="R266" s="198">
        <v>7</v>
      </c>
      <c r="S266" s="198">
        <v>5</v>
      </c>
      <c r="T266" s="199">
        <v>1</v>
      </c>
      <c r="U266" s="214">
        <v>8</v>
      </c>
      <c r="V266" s="209">
        <v>1</v>
      </c>
      <c r="W266" s="198">
        <v>1</v>
      </c>
      <c r="X266" s="198">
        <v>0</v>
      </c>
      <c r="Y266" s="198">
        <v>4</v>
      </c>
      <c r="Z266" s="198">
        <v>1</v>
      </c>
      <c r="AA266" s="198">
        <v>0</v>
      </c>
      <c r="AB266" s="198">
        <v>2</v>
      </c>
      <c r="AC266" s="198">
        <v>0</v>
      </c>
      <c r="AD266" s="198">
        <v>1</v>
      </c>
      <c r="AE266" s="198">
        <v>4</v>
      </c>
      <c r="AF266" s="198">
        <v>0</v>
      </c>
      <c r="AG266" s="198">
        <v>1</v>
      </c>
      <c r="AH266" s="198">
        <v>2</v>
      </c>
      <c r="AI266" s="198">
        <v>5</v>
      </c>
      <c r="AJ266" s="198">
        <v>0</v>
      </c>
      <c r="AK266" s="198">
        <v>3</v>
      </c>
      <c r="AL266" s="198">
        <v>1</v>
      </c>
      <c r="AM266" s="198">
        <v>13</v>
      </c>
      <c r="AN266" s="198">
        <v>0</v>
      </c>
      <c r="AO266" s="198">
        <v>0</v>
      </c>
      <c r="AP266" s="198">
        <v>2</v>
      </c>
      <c r="AQ266" s="198">
        <v>0</v>
      </c>
      <c r="AR266" s="198">
        <v>0</v>
      </c>
      <c r="AS266" s="198">
        <v>0</v>
      </c>
      <c r="AT266" s="198">
        <v>3</v>
      </c>
      <c r="AU266" s="198">
        <v>4</v>
      </c>
      <c r="AV266" s="198">
        <v>0</v>
      </c>
      <c r="AW266" s="198">
        <v>5</v>
      </c>
      <c r="AX266" s="198">
        <v>5</v>
      </c>
      <c r="AY266" s="198">
        <v>0</v>
      </c>
      <c r="AZ266" s="198">
        <v>1</v>
      </c>
      <c r="BA266" s="198">
        <v>9</v>
      </c>
      <c r="BB266" s="198">
        <v>0</v>
      </c>
      <c r="BC266" s="198">
        <v>1</v>
      </c>
      <c r="BD266" s="198">
        <v>0</v>
      </c>
      <c r="BE266" s="198">
        <v>0</v>
      </c>
      <c r="BF266" s="198">
        <v>3</v>
      </c>
      <c r="BG266" s="198">
        <v>4</v>
      </c>
      <c r="BH266" s="198">
        <v>2</v>
      </c>
      <c r="BI266" s="198">
        <v>3</v>
      </c>
      <c r="BJ266" s="198">
        <v>8</v>
      </c>
      <c r="BK266" s="198">
        <v>1</v>
      </c>
      <c r="BL266" s="198">
        <v>0</v>
      </c>
      <c r="BM266" s="198">
        <v>0</v>
      </c>
      <c r="BN266" s="198">
        <v>0</v>
      </c>
      <c r="BO266" s="198">
        <v>2</v>
      </c>
      <c r="BP266" s="198">
        <v>0</v>
      </c>
      <c r="BQ266" s="198">
        <f ca="1">SUMIFS(NonClinical, Dates, BQ$6, Hospitals, $B262)</f>
        <v>4</v>
      </c>
    </row>
    <row r="267" spans="1:69" ht="15" hidden="1" customHeight="1" outlineLevel="2" x14ac:dyDescent="0.2">
      <c r="A267" s="179" t="s">
        <v>333</v>
      </c>
      <c r="B267" s="195"/>
      <c r="C267" s="187" t="s">
        <v>7</v>
      </c>
      <c r="D267" s="197">
        <v>10</v>
      </c>
      <c r="E267" s="198">
        <v>11</v>
      </c>
      <c r="F267" s="198">
        <v>12</v>
      </c>
      <c r="G267" s="198">
        <v>8</v>
      </c>
      <c r="H267" s="199">
        <v>15</v>
      </c>
      <c r="I267" s="198">
        <v>22</v>
      </c>
      <c r="J267" s="198">
        <v>19</v>
      </c>
      <c r="K267" s="198">
        <v>14</v>
      </c>
      <c r="L267" s="198">
        <v>9</v>
      </c>
      <c r="M267" s="198">
        <v>7</v>
      </c>
      <c r="N267" s="198">
        <v>5</v>
      </c>
      <c r="O267" s="198">
        <v>7</v>
      </c>
      <c r="P267" s="198">
        <v>5</v>
      </c>
      <c r="Q267" s="198">
        <v>7</v>
      </c>
      <c r="R267" s="198">
        <v>4</v>
      </c>
      <c r="S267" s="198">
        <v>4</v>
      </c>
      <c r="T267" s="199">
        <v>10</v>
      </c>
      <c r="U267" s="214">
        <v>10</v>
      </c>
      <c r="V267" s="209">
        <v>9</v>
      </c>
      <c r="W267" s="198">
        <v>10</v>
      </c>
      <c r="X267" s="198">
        <v>8</v>
      </c>
      <c r="Y267" s="198">
        <v>5</v>
      </c>
      <c r="Z267" s="198">
        <v>9</v>
      </c>
      <c r="AA267" s="198">
        <v>7</v>
      </c>
      <c r="AB267" s="198">
        <v>5</v>
      </c>
      <c r="AC267" s="198">
        <v>8</v>
      </c>
      <c r="AD267" s="198">
        <v>3</v>
      </c>
      <c r="AE267" s="198">
        <v>6</v>
      </c>
      <c r="AF267" s="198">
        <v>3</v>
      </c>
      <c r="AG267" s="198">
        <v>5</v>
      </c>
      <c r="AH267" s="198">
        <v>13</v>
      </c>
      <c r="AI267" s="198">
        <v>8</v>
      </c>
      <c r="AJ267" s="198">
        <v>6</v>
      </c>
      <c r="AK267" s="198">
        <v>5</v>
      </c>
      <c r="AL267" s="198">
        <v>7</v>
      </c>
      <c r="AM267" s="198">
        <v>4</v>
      </c>
      <c r="AN267" s="198">
        <v>5</v>
      </c>
      <c r="AO267" s="198">
        <v>4</v>
      </c>
      <c r="AP267" s="198">
        <v>4</v>
      </c>
      <c r="AQ267" s="198">
        <v>7</v>
      </c>
      <c r="AR267" s="198">
        <v>13</v>
      </c>
      <c r="AS267" s="198">
        <v>6</v>
      </c>
      <c r="AT267" s="198">
        <v>7</v>
      </c>
      <c r="AU267" s="198">
        <v>6</v>
      </c>
      <c r="AV267" s="198">
        <v>14</v>
      </c>
      <c r="AW267" s="198">
        <v>7</v>
      </c>
      <c r="AX267" s="198">
        <v>9</v>
      </c>
      <c r="AY267" s="198">
        <v>8</v>
      </c>
      <c r="AZ267" s="198">
        <v>9</v>
      </c>
      <c r="BA267" s="198">
        <v>3</v>
      </c>
      <c r="BB267" s="198">
        <v>8</v>
      </c>
      <c r="BC267" s="198">
        <v>11</v>
      </c>
      <c r="BD267" s="198">
        <v>16</v>
      </c>
      <c r="BE267" s="198">
        <v>9</v>
      </c>
      <c r="BF267" s="198">
        <v>5</v>
      </c>
      <c r="BG267" s="198">
        <v>8</v>
      </c>
      <c r="BH267" s="198">
        <v>5</v>
      </c>
      <c r="BI267" s="198">
        <v>1</v>
      </c>
      <c r="BJ267" s="198">
        <v>5</v>
      </c>
      <c r="BK267" s="198">
        <v>0</v>
      </c>
      <c r="BL267" s="198">
        <v>0</v>
      </c>
      <c r="BM267" s="198">
        <v>3</v>
      </c>
      <c r="BN267" s="198">
        <v>10</v>
      </c>
      <c r="BO267" s="198">
        <v>6</v>
      </c>
      <c r="BP267" s="198">
        <v>9</v>
      </c>
      <c r="BQ267" s="198">
        <f ca="1">SUMIFS(Patient, Dates, BQ$6, Hospitals, $B262)</f>
        <v>1</v>
      </c>
    </row>
    <row r="268" spans="1:69" ht="15" hidden="1" customHeight="1" outlineLevel="2" x14ac:dyDescent="0.2">
      <c r="A268" s="179" t="s">
        <v>334</v>
      </c>
      <c r="B268" s="195"/>
      <c r="C268" s="187" t="s">
        <v>8</v>
      </c>
      <c r="D268" s="197">
        <v>0</v>
      </c>
      <c r="E268" s="198">
        <v>0</v>
      </c>
      <c r="F268" s="198">
        <v>0</v>
      </c>
      <c r="G268" s="198">
        <v>0</v>
      </c>
      <c r="H268" s="199">
        <v>0</v>
      </c>
      <c r="I268" s="198">
        <v>0</v>
      </c>
      <c r="J268" s="198">
        <v>0</v>
      </c>
      <c r="K268" s="198">
        <v>0</v>
      </c>
      <c r="L268" s="198">
        <v>0</v>
      </c>
      <c r="M268" s="198">
        <v>0</v>
      </c>
      <c r="N268" s="198">
        <v>0</v>
      </c>
      <c r="O268" s="198">
        <v>0</v>
      </c>
      <c r="P268" s="198">
        <v>0</v>
      </c>
      <c r="Q268" s="198">
        <v>0</v>
      </c>
      <c r="R268" s="198">
        <v>0</v>
      </c>
      <c r="S268" s="198">
        <v>0</v>
      </c>
      <c r="T268" s="199">
        <v>0</v>
      </c>
      <c r="U268" s="214">
        <v>0</v>
      </c>
      <c r="V268" s="209">
        <v>0</v>
      </c>
      <c r="W268" s="198">
        <v>0</v>
      </c>
      <c r="X268" s="198">
        <v>0</v>
      </c>
      <c r="Y268" s="198">
        <v>0</v>
      </c>
      <c r="Z268" s="198">
        <v>0</v>
      </c>
      <c r="AA268" s="198">
        <v>0</v>
      </c>
      <c r="AB268" s="198">
        <v>0</v>
      </c>
      <c r="AC268" s="198">
        <v>0</v>
      </c>
      <c r="AD268" s="198">
        <v>0</v>
      </c>
      <c r="AE268" s="198">
        <v>0</v>
      </c>
      <c r="AF268" s="198">
        <v>0</v>
      </c>
      <c r="AG268" s="198">
        <v>0</v>
      </c>
      <c r="AH268" s="198">
        <v>0</v>
      </c>
      <c r="AI268" s="198">
        <v>0</v>
      </c>
      <c r="AJ268" s="198">
        <v>0</v>
      </c>
      <c r="AK268" s="198">
        <v>0</v>
      </c>
      <c r="AL268" s="198">
        <v>0</v>
      </c>
      <c r="AM268" s="198">
        <v>0</v>
      </c>
      <c r="AN268" s="198">
        <v>0</v>
      </c>
      <c r="AO268" s="198">
        <v>0</v>
      </c>
      <c r="AP268" s="198">
        <v>0</v>
      </c>
      <c r="AQ268" s="198">
        <v>0</v>
      </c>
      <c r="AR268" s="198">
        <v>0</v>
      </c>
      <c r="AS268" s="198">
        <v>0</v>
      </c>
      <c r="AT268" s="198">
        <v>0</v>
      </c>
      <c r="AU268" s="198">
        <v>0</v>
      </c>
      <c r="AV268" s="198">
        <v>0</v>
      </c>
      <c r="AW268" s="198">
        <v>0</v>
      </c>
      <c r="AX268" s="198">
        <v>0</v>
      </c>
      <c r="AY268" s="198">
        <v>0</v>
      </c>
      <c r="AZ268" s="198">
        <v>0</v>
      </c>
      <c r="BA268" s="198">
        <v>0</v>
      </c>
      <c r="BB268" s="198">
        <v>0</v>
      </c>
      <c r="BC268" s="198">
        <v>0</v>
      </c>
      <c r="BD268" s="198">
        <v>0</v>
      </c>
      <c r="BE268" s="198">
        <v>0</v>
      </c>
      <c r="BF268" s="198">
        <v>0</v>
      </c>
      <c r="BG268" s="198">
        <v>0</v>
      </c>
      <c r="BH268" s="198">
        <v>0</v>
      </c>
      <c r="BI268" s="198">
        <v>0</v>
      </c>
      <c r="BJ268" s="198">
        <v>0</v>
      </c>
      <c r="BK268" s="198">
        <v>0</v>
      </c>
      <c r="BL268" s="198">
        <v>0</v>
      </c>
      <c r="BM268" s="198">
        <v>0</v>
      </c>
      <c r="BN268" s="198">
        <v>0</v>
      </c>
      <c r="BO268" s="198">
        <v>0</v>
      </c>
      <c r="BP268" s="198">
        <v>0</v>
      </c>
      <c r="BQ268" s="198">
        <f ca="1">SUMIFS(Other, Dates, BQ$6, Hospitals, $B262)</f>
        <v>0</v>
      </c>
    </row>
    <row r="269" spans="1:69" ht="15" hidden="1" customHeight="1" outlineLevel="1" collapsed="1" x14ac:dyDescent="0.2">
      <c r="B269" s="195" t="s">
        <v>62</v>
      </c>
      <c r="C269" s="196" t="s">
        <v>63</v>
      </c>
      <c r="D269" s="193"/>
      <c r="E269" s="194"/>
      <c r="F269" s="194"/>
      <c r="G269" s="194"/>
      <c r="H269" s="194"/>
      <c r="I269" s="194"/>
      <c r="J269" s="194"/>
      <c r="K269" s="194"/>
      <c r="L269" s="194"/>
      <c r="M269" s="194"/>
      <c r="N269" s="194"/>
      <c r="O269" s="194"/>
      <c r="P269" s="194"/>
      <c r="Q269" s="194"/>
      <c r="R269" s="194"/>
      <c r="S269" s="194"/>
      <c r="T269" s="194"/>
      <c r="U269" s="194"/>
      <c r="V269" s="194"/>
      <c r="W269" s="194"/>
      <c r="X269" s="194"/>
      <c r="Y269" s="194"/>
      <c r="Z269" s="194"/>
      <c r="AA269" s="194"/>
      <c r="AB269" s="194"/>
      <c r="AC269" s="194"/>
      <c r="AD269" s="194"/>
      <c r="AE269" s="194"/>
      <c r="AF269" s="194"/>
      <c r="AG269" s="194"/>
      <c r="AH269" s="194"/>
      <c r="AI269" s="194"/>
      <c r="AJ269" s="194"/>
      <c r="AK269" s="194"/>
      <c r="AL269" s="194"/>
      <c r="AM269" s="194"/>
      <c r="AN269" s="194"/>
      <c r="AO269" s="194"/>
      <c r="AP269" s="194"/>
      <c r="AQ269" s="194"/>
      <c r="AR269" s="194"/>
      <c r="AS269" s="194"/>
      <c r="AT269" s="194"/>
      <c r="AU269" s="194"/>
      <c r="AV269" s="194"/>
      <c r="AW269" s="194"/>
      <c r="AX269" s="194"/>
      <c r="AY269" s="194"/>
      <c r="AZ269" s="194"/>
      <c r="BA269" s="194"/>
      <c r="BB269" s="194"/>
      <c r="BC269" s="194"/>
      <c r="BD269" s="194"/>
      <c r="BE269" s="194"/>
      <c r="BF269" s="194"/>
      <c r="BG269" s="194"/>
      <c r="BH269" s="194"/>
      <c r="BI269" s="194"/>
      <c r="BJ269" s="194"/>
      <c r="BK269" s="194"/>
      <c r="BL269" s="194"/>
      <c r="BM269" s="194"/>
      <c r="BN269" s="194"/>
      <c r="BO269" s="194"/>
      <c r="BP269" s="194"/>
      <c r="BQ269" s="194"/>
    </row>
    <row r="270" spans="1:69" ht="15" hidden="1" customHeight="1" outlineLevel="2" x14ac:dyDescent="0.2">
      <c r="A270" s="179" t="s">
        <v>335</v>
      </c>
      <c r="B270" s="195"/>
      <c r="C270" s="181" t="s">
        <v>3</v>
      </c>
      <c r="D270" s="197">
        <v>1018</v>
      </c>
      <c r="E270" s="198">
        <v>1004</v>
      </c>
      <c r="F270" s="198">
        <v>989</v>
      </c>
      <c r="G270" s="198">
        <v>915</v>
      </c>
      <c r="H270" s="199">
        <v>1035</v>
      </c>
      <c r="I270" s="198">
        <v>859</v>
      </c>
      <c r="J270" s="198">
        <v>881</v>
      </c>
      <c r="K270" s="198">
        <v>831</v>
      </c>
      <c r="L270" s="198">
        <v>875</v>
      </c>
      <c r="M270" s="198">
        <v>962</v>
      </c>
      <c r="N270" s="198">
        <v>957</v>
      </c>
      <c r="O270" s="198">
        <v>930</v>
      </c>
      <c r="P270" s="198">
        <v>951</v>
      </c>
      <c r="Q270" s="198">
        <v>937</v>
      </c>
      <c r="R270" s="198">
        <v>764</v>
      </c>
      <c r="S270" s="198">
        <v>955</v>
      </c>
      <c r="T270" s="199">
        <v>966</v>
      </c>
      <c r="U270" s="214">
        <v>889</v>
      </c>
      <c r="V270" s="209">
        <v>1078</v>
      </c>
      <c r="W270" s="198">
        <v>886</v>
      </c>
      <c r="X270" s="198">
        <v>901</v>
      </c>
      <c r="Y270" s="198">
        <v>888</v>
      </c>
      <c r="Z270" s="198">
        <v>985</v>
      </c>
      <c r="AA270" s="198">
        <v>796</v>
      </c>
      <c r="AB270" s="198">
        <v>1055</v>
      </c>
      <c r="AC270" s="198">
        <v>965</v>
      </c>
      <c r="AD270" s="198">
        <v>1027</v>
      </c>
      <c r="AE270" s="198">
        <v>1061</v>
      </c>
      <c r="AF270" s="198">
        <v>1007</v>
      </c>
      <c r="AG270" s="198">
        <v>980</v>
      </c>
      <c r="AH270" s="198">
        <v>1057</v>
      </c>
      <c r="AI270" s="198">
        <v>921</v>
      </c>
      <c r="AJ270" s="198">
        <v>886</v>
      </c>
      <c r="AK270" s="198">
        <v>675</v>
      </c>
      <c r="AL270" s="198">
        <v>966</v>
      </c>
      <c r="AM270" s="198">
        <v>985</v>
      </c>
      <c r="AN270" s="198">
        <v>1078</v>
      </c>
      <c r="AO270" s="198">
        <v>911</v>
      </c>
      <c r="AP270" s="198">
        <v>971</v>
      </c>
      <c r="AQ270" s="198">
        <v>1024</v>
      </c>
      <c r="AR270" s="198">
        <v>981</v>
      </c>
      <c r="AS270" s="198">
        <v>1072</v>
      </c>
      <c r="AT270" s="198">
        <v>991</v>
      </c>
      <c r="AU270" s="198">
        <v>897</v>
      </c>
      <c r="AV270" s="198">
        <v>934</v>
      </c>
      <c r="AW270" s="198">
        <v>969</v>
      </c>
      <c r="AX270" s="198">
        <v>1142</v>
      </c>
      <c r="AY270" s="198">
        <v>1066</v>
      </c>
      <c r="AZ270" s="198">
        <v>1198</v>
      </c>
      <c r="BA270" s="198">
        <v>909</v>
      </c>
      <c r="BB270" s="198">
        <v>947</v>
      </c>
      <c r="BC270" s="198">
        <v>935</v>
      </c>
      <c r="BD270" s="198">
        <v>1089</v>
      </c>
      <c r="BE270" s="198">
        <v>1060</v>
      </c>
      <c r="BF270" s="198">
        <v>976</v>
      </c>
      <c r="BG270" s="198">
        <v>869</v>
      </c>
      <c r="BH270" s="198">
        <v>956</v>
      </c>
      <c r="BI270" s="198">
        <v>957</v>
      </c>
      <c r="BJ270" s="198">
        <v>576</v>
      </c>
      <c r="BK270" s="198">
        <v>98</v>
      </c>
      <c r="BL270" s="198">
        <v>155</v>
      </c>
      <c r="BM270" s="198">
        <v>308</v>
      </c>
      <c r="BN270" s="198">
        <v>532</v>
      </c>
      <c r="BO270" s="198">
        <v>537</v>
      </c>
      <c r="BP270" s="198">
        <v>682</v>
      </c>
      <c r="BQ270" s="198">
        <f ca="1">SUMIFS(Operations, Dates, BQ$6, Hospitals, $B269)</f>
        <v>654</v>
      </c>
    </row>
    <row r="271" spans="1:69" ht="15" hidden="1" customHeight="1" outlineLevel="2" x14ac:dyDescent="0.2">
      <c r="A271" s="179" t="s">
        <v>336</v>
      </c>
      <c r="B271" s="195"/>
      <c r="C271" s="185" t="s">
        <v>4</v>
      </c>
      <c r="D271" s="197">
        <v>176</v>
      </c>
      <c r="E271" s="198">
        <v>131</v>
      </c>
      <c r="F271" s="198">
        <v>121</v>
      </c>
      <c r="G271" s="198">
        <v>146</v>
      </c>
      <c r="H271" s="199">
        <v>133</v>
      </c>
      <c r="I271" s="198">
        <v>124</v>
      </c>
      <c r="J271" s="198">
        <v>90</v>
      </c>
      <c r="K271" s="198">
        <v>107</v>
      </c>
      <c r="L271" s="198">
        <v>151</v>
      </c>
      <c r="M271" s="198">
        <v>137</v>
      </c>
      <c r="N271" s="198">
        <v>110</v>
      </c>
      <c r="O271" s="198">
        <v>92</v>
      </c>
      <c r="P271" s="198">
        <v>121</v>
      </c>
      <c r="Q271" s="198">
        <v>122</v>
      </c>
      <c r="R271" s="198">
        <v>87</v>
      </c>
      <c r="S271" s="198">
        <v>161</v>
      </c>
      <c r="T271" s="199">
        <v>139</v>
      </c>
      <c r="U271" s="214">
        <v>99</v>
      </c>
      <c r="V271" s="209">
        <v>145</v>
      </c>
      <c r="W271" s="198">
        <v>168</v>
      </c>
      <c r="X271" s="198">
        <v>107</v>
      </c>
      <c r="Y271" s="198">
        <v>117</v>
      </c>
      <c r="Z271" s="198">
        <v>159</v>
      </c>
      <c r="AA271" s="198">
        <v>101</v>
      </c>
      <c r="AB271" s="198">
        <v>100</v>
      </c>
      <c r="AC271" s="198">
        <v>105</v>
      </c>
      <c r="AD271" s="198">
        <v>89</v>
      </c>
      <c r="AE271" s="198">
        <v>95</v>
      </c>
      <c r="AF271" s="198">
        <v>93</v>
      </c>
      <c r="AG271" s="198">
        <v>122</v>
      </c>
      <c r="AH271" s="198">
        <v>115</v>
      </c>
      <c r="AI271" s="198">
        <v>102</v>
      </c>
      <c r="AJ271" s="198">
        <v>230</v>
      </c>
      <c r="AK271" s="198">
        <v>166</v>
      </c>
      <c r="AL271" s="198">
        <v>134</v>
      </c>
      <c r="AM271" s="198">
        <v>108</v>
      </c>
      <c r="AN271" s="198">
        <v>89</v>
      </c>
      <c r="AO271" s="198">
        <v>85</v>
      </c>
      <c r="AP271" s="198">
        <v>158</v>
      </c>
      <c r="AQ271" s="198">
        <v>159</v>
      </c>
      <c r="AR271" s="198">
        <v>113</v>
      </c>
      <c r="AS271" s="198">
        <v>119</v>
      </c>
      <c r="AT271" s="198">
        <v>107</v>
      </c>
      <c r="AU271" s="198">
        <v>102</v>
      </c>
      <c r="AV271" s="198">
        <v>119</v>
      </c>
      <c r="AW271" s="198">
        <v>141</v>
      </c>
      <c r="AX271" s="198">
        <v>91</v>
      </c>
      <c r="AY271" s="198">
        <v>133</v>
      </c>
      <c r="AZ271" s="198">
        <v>148</v>
      </c>
      <c r="BA271" s="198">
        <v>114</v>
      </c>
      <c r="BB271" s="198">
        <v>140</v>
      </c>
      <c r="BC271" s="198">
        <v>116</v>
      </c>
      <c r="BD271" s="198">
        <v>133</v>
      </c>
      <c r="BE271" s="198">
        <v>105</v>
      </c>
      <c r="BF271" s="198">
        <v>139</v>
      </c>
      <c r="BG271" s="198">
        <v>140</v>
      </c>
      <c r="BH271" s="198">
        <v>159</v>
      </c>
      <c r="BI271" s="198">
        <v>114</v>
      </c>
      <c r="BJ271" s="198">
        <v>208</v>
      </c>
      <c r="BK271" s="198">
        <v>0</v>
      </c>
      <c r="BL271" s="198">
        <v>4</v>
      </c>
      <c r="BM271" s="198">
        <v>16</v>
      </c>
      <c r="BN271" s="198">
        <v>41</v>
      </c>
      <c r="BO271" s="198">
        <v>26</v>
      </c>
      <c r="BP271" s="198">
        <v>82</v>
      </c>
      <c r="BQ271" s="198">
        <f ca="1">SUMIFS(Cancelled, Dates, BQ$6, Hospitals, $B269)</f>
        <v>52</v>
      </c>
    </row>
    <row r="272" spans="1:69" ht="15" hidden="1" customHeight="1" outlineLevel="2" x14ac:dyDescent="0.2">
      <c r="A272" s="179" t="s">
        <v>337</v>
      </c>
      <c r="B272" s="195"/>
      <c r="C272" s="187" t="s">
        <v>5</v>
      </c>
      <c r="D272" s="197">
        <v>35</v>
      </c>
      <c r="E272" s="198">
        <v>25</v>
      </c>
      <c r="F272" s="198">
        <v>36</v>
      </c>
      <c r="G272" s="198">
        <v>32</v>
      </c>
      <c r="H272" s="199">
        <v>47</v>
      </c>
      <c r="I272" s="198">
        <v>32</v>
      </c>
      <c r="J272" s="198">
        <v>23</v>
      </c>
      <c r="K272" s="198">
        <v>21</v>
      </c>
      <c r="L272" s="198">
        <v>40</v>
      </c>
      <c r="M272" s="198">
        <v>33</v>
      </c>
      <c r="N272" s="198">
        <v>28</v>
      </c>
      <c r="O272" s="198">
        <v>25</v>
      </c>
      <c r="P272" s="198">
        <v>30</v>
      </c>
      <c r="Q272" s="198">
        <v>34</v>
      </c>
      <c r="R272" s="198">
        <v>25</v>
      </c>
      <c r="S272" s="198">
        <v>27</v>
      </c>
      <c r="T272" s="199">
        <v>30</v>
      </c>
      <c r="U272" s="214">
        <v>27</v>
      </c>
      <c r="V272" s="209">
        <v>49</v>
      </c>
      <c r="W272" s="198">
        <v>33</v>
      </c>
      <c r="X272" s="198">
        <v>24</v>
      </c>
      <c r="Y272" s="198">
        <v>34</v>
      </c>
      <c r="Z272" s="198">
        <v>40</v>
      </c>
      <c r="AA272" s="198">
        <v>23</v>
      </c>
      <c r="AB272" s="198">
        <v>33</v>
      </c>
      <c r="AC272" s="198">
        <v>33</v>
      </c>
      <c r="AD272" s="198">
        <v>22</v>
      </c>
      <c r="AE272" s="198">
        <v>30</v>
      </c>
      <c r="AF272" s="198">
        <v>27</v>
      </c>
      <c r="AG272" s="198">
        <v>26</v>
      </c>
      <c r="AH272" s="198">
        <v>36</v>
      </c>
      <c r="AI272" s="198">
        <v>25</v>
      </c>
      <c r="AJ272" s="198">
        <v>21</v>
      </c>
      <c r="AK272" s="198">
        <v>14</v>
      </c>
      <c r="AL272" s="198">
        <v>21</v>
      </c>
      <c r="AM272" s="198">
        <v>33</v>
      </c>
      <c r="AN272" s="198">
        <v>29</v>
      </c>
      <c r="AO272" s="198">
        <v>26</v>
      </c>
      <c r="AP272" s="198">
        <v>27</v>
      </c>
      <c r="AQ272" s="198">
        <v>40</v>
      </c>
      <c r="AR272" s="198">
        <v>30</v>
      </c>
      <c r="AS272" s="198">
        <v>28</v>
      </c>
      <c r="AT272" s="198">
        <v>33</v>
      </c>
      <c r="AU272" s="198">
        <v>31</v>
      </c>
      <c r="AV272" s="198">
        <v>24</v>
      </c>
      <c r="AW272" s="198">
        <v>35</v>
      </c>
      <c r="AX272" s="198">
        <v>30</v>
      </c>
      <c r="AY272" s="198">
        <v>28</v>
      </c>
      <c r="AZ272" s="198">
        <v>35</v>
      </c>
      <c r="BA272" s="198">
        <v>26</v>
      </c>
      <c r="BB272" s="198">
        <v>29</v>
      </c>
      <c r="BC272" s="198">
        <v>36</v>
      </c>
      <c r="BD272" s="198">
        <v>35</v>
      </c>
      <c r="BE272" s="198">
        <v>30</v>
      </c>
      <c r="BF272" s="198">
        <v>29</v>
      </c>
      <c r="BG272" s="198">
        <v>31</v>
      </c>
      <c r="BH272" s="198">
        <v>25</v>
      </c>
      <c r="BI272" s="198">
        <v>43</v>
      </c>
      <c r="BJ272" s="198">
        <v>15</v>
      </c>
      <c r="BK272" s="198">
        <v>0</v>
      </c>
      <c r="BL272" s="198">
        <v>3</v>
      </c>
      <c r="BM272" s="198">
        <v>9</v>
      </c>
      <c r="BN272" s="198">
        <v>18</v>
      </c>
      <c r="BO272" s="198">
        <v>14</v>
      </c>
      <c r="BP272" s="198">
        <v>33</v>
      </c>
      <c r="BQ272" s="198">
        <f ca="1">SUMIFS(Clinical, Dates, BQ$6, Hospitals, $B269)</f>
        <v>28</v>
      </c>
    </row>
    <row r="273" spans="1:69" ht="15" hidden="1" customHeight="1" outlineLevel="2" x14ac:dyDescent="0.2">
      <c r="A273" s="179" t="s">
        <v>338</v>
      </c>
      <c r="B273" s="195"/>
      <c r="C273" s="187" t="s">
        <v>6</v>
      </c>
      <c r="D273" s="197">
        <v>86</v>
      </c>
      <c r="E273" s="198">
        <v>58</v>
      </c>
      <c r="F273" s="198">
        <v>40</v>
      </c>
      <c r="G273" s="198">
        <v>52</v>
      </c>
      <c r="H273" s="199">
        <v>32</v>
      </c>
      <c r="I273" s="198">
        <v>43</v>
      </c>
      <c r="J273" s="198">
        <v>30</v>
      </c>
      <c r="K273" s="198">
        <v>51</v>
      </c>
      <c r="L273" s="198">
        <v>69</v>
      </c>
      <c r="M273" s="198">
        <v>52</v>
      </c>
      <c r="N273" s="198">
        <v>31</v>
      </c>
      <c r="O273" s="198">
        <v>16</v>
      </c>
      <c r="P273" s="198">
        <v>50</v>
      </c>
      <c r="Q273" s="198">
        <v>37</v>
      </c>
      <c r="R273" s="198">
        <v>15</v>
      </c>
      <c r="S273" s="198">
        <v>97</v>
      </c>
      <c r="T273" s="199">
        <v>52</v>
      </c>
      <c r="U273" s="214">
        <v>31</v>
      </c>
      <c r="V273" s="209">
        <v>55</v>
      </c>
      <c r="W273" s="198">
        <v>99</v>
      </c>
      <c r="X273" s="198">
        <v>45</v>
      </c>
      <c r="Y273" s="198">
        <v>44</v>
      </c>
      <c r="Z273" s="198">
        <v>62</v>
      </c>
      <c r="AA273" s="198">
        <v>40</v>
      </c>
      <c r="AB273" s="198">
        <v>18</v>
      </c>
      <c r="AC273" s="198">
        <v>19</v>
      </c>
      <c r="AD273" s="198">
        <v>20</v>
      </c>
      <c r="AE273" s="198">
        <v>23</v>
      </c>
      <c r="AF273" s="198">
        <v>23</v>
      </c>
      <c r="AG273" s="198">
        <v>37</v>
      </c>
      <c r="AH273" s="198">
        <v>23</v>
      </c>
      <c r="AI273" s="198">
        <v>26</v>
      </c>
      <c r="AJ273" s="198">
        <v>161</v>
      </c>
      <c r="AK273" s="198">
        <v>122</v>
      </c>
      <c r="AL273" s="198">
        <v>67</v>
      </c>
      <c r="AM273" s="198">
        <v>22</v>
      </c>
      <c r="AN273" s="198">
        <v>23</v>
      </c>
      <c r="AO273" s="198">
        <v>21</v>
      </c>
      <c r="AP273" s="198">
        <v>87</v>
      </c>
      <c r="AQ273" s="198">
        <v>69</v>
      </c>
      <c r="AR273" s="198">
        <v>32</v>
      </c>
      <c r="AS273" s="198">
        <v>36</v>
      </c>
      <c r="AT273" s="198">
        <v>35</v>
      </c>
      <c r="AU273" s="198">
        <v>24</v>
      </c>
      <c r="AV273" s="198">
        <v>53</v>
      </c>
      <c r="AW273" s="198">
        <v>51</v>
      </c>
      <c r="AX273" s="198">
        <v>18</v>
      </c>
      <c r="AY273" s="198">
        <v>54</v>
      </c>
      <c r="AZ273" s="198">
        <v>39</v>
      </c>
      <c r="BA273" s="198">
        <v>50</v>
      </c>
      <c r="BB273" s="198">
        <v>55</v>
      </c>
      <c r="BC273" s="198">
        <v>30</v>
      </c>
      <c r="BD273" s="198">
        <v>36</v>
      </c>
      <c r="BE273" s="198">
        <v>22</v>
      </c>
      <c r="BF273" s="198">
        <v>68</v>
      </c>
      <c r="BG273" s="198">
        <v>69</v>
      </c>
      <c r="BH273" s="198">
        <v>101</v>
      </c>
      <c r="BI273" s="198">
        <v>38</v>
      </c>
      <c r="BJ273" s="198">
        <v>172</v>
      </c>
      <c r="BK273" s="198">
        <v>0</v>
      </c>
      <c r="BL273" s="198">
        <v>0</v>
      </c>
      <c r="BM273" s="198">
        <v>2</v>
      </c>
      <c r="BN273" s="198">
        <v>12</v>
      </c>
      <c r="BO273" s="198">
        <v>6</v>
      </c>
      <c r="BP273" s="198">
        <v>25</v>
      </c>
      <c r="BQ273" s="198">
        <f ca="1">SUMIFS(NonClinical, Dates, BQ$6, Hospitals, $B269)</f>
        <v>8</v>
      </c>
    </row>
    <row r="274" spans="1:69" ht="15" hidden="1" customHeight="1" outlineLevel="2" x14ac:dyDescent="0.2">
      <c r="A274" s="179" t="s">
        <v>339</v>
      </c>
      <c r="B274" s="195"/>
      <c r="C274" s="187" t="s">
        <v>7</v>
      </c>
      <c r="D274" s="197">
        <v>55</v>
      </c>
      <c r="E274" s="198">
        <v>48</v>
      </c>
      <c r="F274" s="198">
        <v>45</v>
      </c>
      <c r="G274" s="198">
        <v>62</v>
      </c>
      <c r="H274" s="199">
        <v>54</v>
      </c>
      <c r="I274" s="198">
        <v>49</v>
      </c>
      <c r="J274" s="198">
        <v>37</v>
      </c>
      <c r="K274" s="198">
        <v>34</v>
      </c>
      <c r="L274" s="198">
        <v>40</v>
      </c>
      <c r="M274" s="198">
        <v>52</v>
      </c>
      <c r="N274" s="198">
        <v>51</v>
      </c>
      <c r="O274" s="198">
        <v>51</v>
      </c>
      <c r="P274" s="198">
        <v>41</v>
      </c>
      <c r="Q274" s="198">
        <v>51</v>
      </c>
      <c r="R274" s="198">
        <v>47</v>
      </c>
      <c r="S274" s="198">
        <v>37</v>
      </c>
      <c r="T274" s="199">
        <v>56</v>
      </c>
      <c r="U274" s="214">
        <v>41</v>
      </c>
      <c r="V274" s="209">
        <v>41</v>
      </c>
      <c r="W274" s="198">
        <v>36</v>
      </c>
      <c r="X274" s="198">
        <v>37</v>
      </c>
      <c r="Y274" s="198">
        <v>38</v>
      </c>
      <c r="Z274" s="198">
        <v>57</v>
      </c>
      <c r="AA274" s="198">
        <v>38</v>
      </c>
      <c r="AB274" s="198">
        <v>49</v>
      </c>
      <c r="AC274" s="198">
        <v>53</v>
      </c>
      <c r="AD274" s="198">
        <v>47</v>
      </c>
      <c r="AE274" s="198">
        <v>42</v>
      </c>
      <c r="AF274" s="198">
        <v>43</v>
      </c>
      <c r="AG274" s="198">
        <v>59</v>
      </c>
      <c r="AH274" s="198">
        <v>55</v>
      </c>
      <c r="AI274" s="198">
        <v>48</v>
      </c>
      <c r="AJ274" s="198">
        <v>43</v>
      </c>
      <c r="AK274" s="198">
        <v>26</v>
      </c>
      <c r="AL274" s="198">
        <v>41</v>
      </c>
      <c r="AM274" s="198">
        <v>53</v>
      </c>
      <c r="AN274" s="198">
        <v>37</v>
      </c>
      <c r="AO274" s="198">
        <v>38</v>
      </c>
      <c r="AP274" s="198">
        <v>44</v>
      </c>
      <c r="AQ274" s="198">
        <v>50</v>
      </c>
      <c r="AR274" s="198">
        <v>51</v>
      </c>
      <c r="AS274" s="198">
        <v>55</v>
      </c>
      <c r="AT274" s="198">
        <v>39</v>
      </c>
      <c r="AU274" s="198">
        <v>47</v>
      </c>
      <c r="AV274" s="198">
        <v>36</v>
      </c>
      <c r="AW274" s="198">
        <v>54</v>
      </c>
      <c r="AX274" s="198">
        <v>42</v>
      </c>
      <c r="AY274" s="198">
        <v>51</v>
      </c>
      <c r="AZ274" s="198">
        <v>74</v>
      </c>
      <c r="BA274" s="198">
        <v>38</v>
      </c>
      <c r="BB274" s="198">
        <v>56</v>
      </c>
      <c r="BC274" s="198">
        <v>50</v>
      </c>
      <c r="BD274" s="198">
        <v>62</v>
      </c>
      <c r="BE274" s="198">
        <v>53</v>
      </c>
      <c r="BF274" s="198">
        <v>42</v>
      </c>
      <c r="BG274" s="198">
        <v>40</v>
      </c>
      <c r="BH274" s="198">
        <v>33</v>
      </c>
      <c r="BI274" s="198">
        <v>32</v>
      </c>
      <c r="BJ274" s="198">
        <v>21</v>
      </c>
      <c r="BK274" s="198">
        <v>0</v>
      </c>
      <c r="BL274" s="198">
        <v>1</v>
      </c>
      <c r="BM274" s="198">
        <v>5</v>
      </c>
      <c r="BN274" s="198">
        <v>11</v>
      </c>
      <c r="BO274" s="198">
        <v>6</v>
      </c>
      <c r="BP274" s="198">
        <v>24</v>
      </c>
      <c r="BQ274" s="198">
        <f ca="1">SUMIFS(Patient, Dates, BQ$6, Hospitals, $B269)</f>
        <v>16</v>
      </c>
    </row>
    <row r="275" spans="1:69" ht="15" hidden="1" customHeight="1" outlineLevel="2" x14ac:dyDescent="0.2">
      <c r="A275" s="179" t="s">
        <v>340</v>
      </c>
      <c r="B275" s="195"/>
      <c r="C275" s="187" t="s">
        <v>8</v>
      </c>
      <c r="D275" s="197">
        <v>0</v>
      </c>
      <c r="E275" s="198">
        <v>0</v>
      </c>
      <c r="F275" s="198">
        <v>0</v>
      </c>
      <c r="G275" s="198">
        <v>0</v>
      </c>
      <c r="H275" s="199">
        <v>0</v>
      </c>
      <c r="I275" s="198">
        <v>0</v>
      </c>
      <c r="J275" s="198">
        <v>0</v>
      </c>
      <c r="K275" s="198">
        <v>1</v>
      </c>
      <c r="L275" s="198">
        <v>2</v>
      </c>
      <c r="M275" s="198">
        <v>0</v>
      </c>
      <c r="N275" s="198">
        <v>0</v>
      </c>
      <c r="O275" s="198">
        <v>0</v>
      </c>
      <c r="P275" s="198">
        <v>0</v>
      </c>
      <c r="Q275" s="198">
        <v>0</v>
      </c>
      <c r="R275" s="198">
        <v>0</v>
      </c>
      <c r="S275" s="198">
        <v>0</v>
      </c>
      <c r="T275" s="199">
        <v>1</v>
      </c>
      <c r="U275" s="214">
        <v>0</v>
      </c>
      <c r="V275" s="209">
        <v>0</v>
      </c>
      <c r="W275" s="198">
        <v>0</v>
      </c>
      <c r="X275" s="198">
        <v>1</v>
      </c>
      <c r="Y275" s="198">
        <v>1</v>
      </c>
      <c r="Z275" s="198">
        <v>0</v>
      </c>
      <c r="AA275" s="198">
        <v>0</v>
      </c>
      <c r="AB275" s="198">
        <v>0</v>
      </c>
      <c r="AC275" s="198">
        <v>0</v>
      </c>
      <c r="AD275" s="198">
        <v>0</v>
      </c>
      <c r="AE275" s="198">
        <v>0</v>
      </c>
      <c r="AF275" s="198">
        <v>0</v>
      </c>
      <c r="AG275" s="198">
        <v>0</v>
      </c>
      <c r="AH275" s="198">
        <v>1</v>
      </c>
      <c r="AI275" s="198">
        <v>3</v>
      </c>
      <c r="AJ275" s="198">
        <v>5</v>
      </c>
      <c r="AK275" s="198">
        <v>4</v>
      </c>
      <c r="AL275" s="198">
        <v>5</v>
      </c>
      <c r="AM275" s="198">
        <v>0</v>
      </c>
      <c r="AN275" s="198">
        <v>0</v>
      </c>
      <c r="AO275" s="198">
        <v>0</v>
      </c>
      <c r="AP275" s="198">
        <v>0</v>
      </c>
      <c r="AQ275" s="198">
        <v>0</v>
      </c>
      <c r="AR275" s="198">
        <v>0</v>
      </c>
      <c r="AS275" s="198">
        <v>0</v>
      </c>
      <c r="AT275" s="198">
        <v>0</v>
      </c>
      <c r="AU275" s="198">
        <v>0</v>
      </c>
      <c r="AV275" s="198">
        <v>6</v>
      </c>
      <c r="AW275" s="198">
        <v>1</v>
      </c>
      <c r="AX275" s="198">
        <v>1</v>
      </c>
      <c r="AY275" s="198">
        <v>0</v>
      </c>
      <c r="AZ275" s="198">
        <v>0</v>
      </c>
      <c r="BA275" s="198">
        <v>0</v>
      </c>
      <c r="BB275" s="198">
        <v>0</v>
      </c>
      <c r="BC275" s="198">
        <v>0</v>
      </c>
      <c r="BD275" s="198">
        <v>0</v>
      </c>
      <c r="BE275" s="198">
        <v>0</v>
      </c>
      <c r="BF275" s="198">
        <v>0</v>
      </c>
      <c r="BG275" s="198">
        <v>0</v>
      </c>
      <c r="BH275" s="198">
        <v>0</v>
      </c>
      <c r="BI275" s="198">
        <v>1</v>
      </c>
      <c r="BJ275" s="198">
        <v>0</v>
      </c>
      <c r="BK275" s="198">
        <v>0</v>
      </c>
      <c r="BL275" s="198">
        <v>0</v>
      </c>
      <c r="BM275" s="198">
        <v>0</v>
      </c>
      <c r="BN275" s="198">
        <v>0</v>
      </c>
      <c r="BO275" s="198">
        <v>0</v>
      </c>
      <c r="BP275" s="198">
        <v>0</v>
      </c>
      <c r="BQ275" s="198">
        <f ca="1">SUMIFS(Other, Dates, BQ$6, Hospitals, $B269)</f>
        <v>0</v>
      </c>
    </row>
    <row r="276" spans="1:69" ht="15" hidden="1" customHeight="1" outlineLevel="1" collapsed="1" x14ac:dyDescent="0.2">
      <c r="B276" s="195" t="s">
        <v>64</v>
      </c>
      <c r="C276" s="196" t="s">
        <v>65</v>
      </c>
      <c r="D276" s="193"/>
      <c r="E276" s="194"/>
      <c r="F276" s="194"/>
      <c r="G276" s="194"/>
      <c r="H276" s="194"/>
      <c r="I276" s="194"/>
      <c r="J276" s="194"/>
      <c r="K276" s="194"/>
      <c r="L276" s="194"/>
      <c r="M276" s="194"/>
      <c r="N276" s="194"/>
      <c r="O276" s="194"/>
      <c r="P276" s="194"/>
      <c r="Q276" s="194"/>
      <c r="R276" s="194"/>
      <c r="S276" s="194"/>
      <c r="T276" s="194"/>
      <c r="U276" s="194"/>
      <c r="V276" s="194"/>
      <c r="W276" s="194"/>
      <c r="X276" s="194"/>
      <c r="Y276" s="194"/>
      <c r="Z276" s="194"/>
      <c r="AA276" s="194"/>
      <c r="AB276" s="194"/>
      <c r="AC276" s="194"/>
      <c r="AD276" s="194"/>
      <c r="AE276" s="194"/>
      <c r="AF276" s="194"/>
      <c r="AG276" s="194"/>
      <c r="AH276" s="194"/>
      <c r="AI276" s="194"/>
      <c r="AJ276" s="194"/>
      <c r="AK276" s="194"/>
      <c r="AL276" s="194"/>
      <c r="AM276" s="194"/>
      <c r="AN276" s="194"/>
      <c r="AO276" s="194"/>
      <c r="AP276" s="194"/>
      <c r="AQ276" s="194"/>
      <c r="AR276" s="194"/>
      <c r="AS276" s="194"/>
      <c r="AT276" s="194"/>
      <c r="AU276" s="194"/>
      <c r="AV276" s="194"/>
      <c r="AW276" s="194"/>
      <c r="AX276" s="194"/>
      <c r="AY276" s="194"/>
      <c r="AZ276" s="194"/>
      <c r="BA276" s="194"/>
      <c r="BB276" s="194"/>
      <c r="BC276" s="194"/>
      <c r="BD276" s="194"/>
      <c r="BE276" s="194"/>
      <c r="BF276" s="194"/>
      <c r="BG276" s="194"/>
      <c r="BH276" s="194"/>
      <c r="BI276" s="194"/>
      <c r="BJ276" s="194"/>
      <c r="BK276" s="194"/>
      <c r="BL276" s="194"/>
      <c r="BM276" s="194"/>
      <c r="BN276" s="194"/>
      <c r="BO276" s="194"/>
      <c r="BP276" s="194"/>
      <c r="BQ276" s="194"/>
    </row>
    <row r="277" spans="1:69" ht="15" hidden="1" customHeight="1" outlineLevel="2" x14ac:dyDescent="0.2">
      <c r="A277" s="179" t="s">
        <v>341</v>
      </c>
      <c r="B277" s="195"/>
      <c r="C277" s="181" t="s">
        <v>3</v>
      </c>
      <c r="D277" s="197">
        <v>140</v>
      </c>
      <c r="E277" s="198">
        <v>151</v>
      </c>
      <c r="F277" s="198">
        <v>153</v>
      </c>
      <c r="G277" s="198">
        <v>125</v>
      </c>
      <c r="H277" s="199">
        <v>138</v>
      </c>
      <c r="I277" s="198">
        <v>126</v>
      </c>
      <c r="J277" s="198">
        <v>109</v>
      </c>
      <c r="K277" s="198">
        <v>92</v>
      </c>
      <c r="L277" s="198">
        <v>85</v>
      </c>
      <c r="M277" s="198">
        <v>37</v>
      </c>
      <c r="N277" s="198">
        <v>37</v>
      </c>
      <c r="O277" s="198">
        <v>34</v>
      </c>
      <c r="P277" s="198">
        <v>41</v>
      </c>
      <c r="Q277" s="198">
        <v>41</v>
      </c>
      <c r="R277" s="198">
        <v>36</v>
      </c>
      <c r="S277" s="198">
        <v>31</v>
      </c>
      <c r="T277" s="199">
        <v>41</v>
      </c>
      <c r="U277" s="214">
        <v>38</v>
      </c>
      <c r="V277" s="209">
        <v>40</v>
      </c>
      <c r="W277" s="198">
        <v>30</v>
      </c>
      <c r="X277" s="198">
        <v>37</v>
      </c>
      <c r="Y277" s="198">
        <v>37</v>
      </c>
      <c r="Z277" s="198">
        <v>36</v>
      </c>
      <c r="AA277" s="198">
        <v>32</v>
      </c>
      <c r="AB277" s="198">
        <v>32</v>
      </c>
      <c r="AC277" s="198">
        <v>27</v>
      </c>
      <c r="AD277" s="198">
        <v>20</v>
      </c>
      <c r="AE277" s="198">
        <v>33</v>
      </c>
      <c r="AF277" s="198">
        <v>32</v>
      </c>
      <c r="AG277" s="198">
        <v>39</v>
      </c>
      <c r="AH277" s="198">
        <v>54</v>
      </c>
      <c r="AI277" s="198">
        <v>30</v>
      </c>
      <c r="AJ277" s="198">
        <v>48</v>
      </c>
      <c r="AK277" s="198">
        <v>52</v>
      </c>
      <c r="AL277" s="198">
        <v>55</v>
      </c>
      <c r="AM277" s="198">
        <v>65</v>
      </c>
      <c r="AN277" s="198">
        <v>45</v>
      </c>
      <c r="AO277" s="198">
        <v>61</v>
      </c>
      <c r="AP277" s="198">
        <v>44</v>
      </c>
      <c r="AQ277" s="198">
        <v>37</v>
      </c>
      <c r="AR277" s="198">
        <v>51</v>
      </c>
      <c r="AS277" s="198">
        <v>64</v>
      </c>
      <c r="AT277" s="198">
        <v>57</v>
      </c>
      <c r="AU277" s="198">
        <v>43</v>
      </c>
      <c r="AV277" s="198">
        <v>53</v>
      </c>
      <c r="AW277" s="198">
        <v>43</v>
      </c>
      <c r="AX277" s="198">
        <v>55</v>
      </c>
      <c r="AY277" s="198">
        <v>70</v>
      </c>
      <c r="AZ277" s="198">
        <v>45</v>
      </c>
      <c r="BA277" s="198">
        <v>64</v>
      </c>
      <c r="BB277" s="198">
        <v>55</v>
      </c>
      <c r="BC277" s="198">
        <v>56</v>
      </c>
      <c r="BD277" s="198">
        <v>39</v>
      </c>
      <c r="BE277" s="198">
        <v>59</v>
      </c>
      <c r="BF277" s="198">
        <v>64</v>
      </c>
      <c r="BG277" s="198">
        <v>33</v>
      </c>
      <c r="BH277" s="198">
        <v>47</v>
      </c>
      <c r="BI277" s="198">
        <v>61</v>
      </c>
      <c r="BJ277" s="198">
        <v>26</v>
      </c>
      <c r="BK277" s="198">
        <v>0</v>
      </c>
      <c r="BL277" s="198">
        <v>1</v>
      </c>
      <c r="BM277" s="198">
        <v>1</v>
      </c>
      <c r="BN277" s="198">
        <v>40</v>
      </c>
      <c r="BO277" s="198">
        <v>49</v>
      </c>
      <c r="BP277" s="198">
        <v>64</v>
      </c>
      <c r="BQ277" s="198">
        <f ca="1">SUMIFS(Operations, Dates, BQ$6, Hospitals, $B276)</f>
        <v>52</v>
      </c>
    </row>
    <row r="278" spans="1:69" ht="15" hidden="1" customHeight="1" outlineLevel="2" x14ac:dyDescent="0.2">
      <c r="A278" s="179" t="s">
        <v>342</v>
      </c>
      <c r="B278" s="195"/>
      <c r="C278" s="185" t="s">
        <v>4</v>
      </c>
      <c r="D278" s="197">
        <v>21</v>
      </c>
      <c r="E278" s="198">
        <v>21</v>
      </c>
      <c r="F278" s="198">
        <v>20</v>
      </c>
      <c r="G278" s="198">
        <v>23</v>
      </c>
      <c r="H278" s="199">
        <v>18</v>
      </c>
      <c r="I278" s="198">
        <v>22</v>
      </c>
      <c r="J278" s="198">
        <v>23</v>
      </c>
      <c r="K278" s="198">
        <v>17</v>
      </c>
      <c r="L278" s="198">
        <v>12</v>
      </c>
      <c r="M278" s="198">
        <v>8</v>
      </c>
      <c r="N278" s="198">
        <v>3</v>
      </c>
      <c r="O278" s="198">
        <v>4</v>
      </c>
      <c r="P278" s="198">
        <v>5</v>
      </c>
      <c r="Q278" s="198">
        <v>7</v>
      </c>
      <c r="R278" s="198">
        <v>3</v>
      </c>
      <c r="S278" s="198">
        <v>2</v>
      </c>
      <c r="T278" s="199">
        <v>12</v>
      </c>
      <c r="U278" s="214">
        <v>12</v>
      </c>
      <c r="V278" s="209">
        <v>4</v>
      </c>
      <c r="W278" s="198">
        <v>6</v>
      </c>
      <c r="X278" s="198">
        <v>13</v>
      </c>
      <c r="Y278" s="198">
        <v>7</v>
      </c>
      <c r="Z278" s="198">
        <v>9</v>
      </c>
      <c r="AA278" s="198">
        <v>7</v>
      </c>
      <c r="AB278" s="198">
        <v>5</v>
      </c>
      <c r="AC278" s="198">
        <v>5</v>
      </c>
      <c r="AD278" s="198">
        <v>2</v>
      </c>
      <c r="AE278" s="198">
        <v>2</v>
      </c>
      <c r="AF278" s="198">
        <v>7</v>
      </c>
      <c r="AG278" s="198">
        <v>7</v>
      </c>
      <c r="AH278" s="198">
        <v>7</v>
      </c>
      <c r="AI278" s="198">
        <v>8</v>
      </c>
      <c r="AJ278" s="198">
        <v>8</v>
      </c>
      <c r="AK278" s="198">
        <v>6</v>
      </c>
      <c r="AL278" s="198">
        <v>8</v>
      </c>
      <c r="AM278" s="198">
        <v>9</v>
      </c>
      <c r="AN278" s="198">
        <v>3</v>
      </c>
      <c r="AO278" s="198">
        <v>7</v>
      </c>
      <c r="AP278" s="198">
        <v>7</v>
      </c>
      <c r="AQ278" s="198">
        <v>6</v>
      </c>
      <c r="AR278" s="198">
        <v>10</v>
      </c>
      <c r="AS278" s="198">
        <v>7</v>
      </c>
      <c r="AT278" s="198">
        <v>8</v>
      </c>
      <c r="AU278" s="198">
        <v>6</v>
      </c>
      <c r="AV278" s="198">
        <v>5</v>
      </c>
      <c r="AW278" s="198">
        <v>11</v>
      </c>
      <c r="AX278" s="198">
        <v>9</v>
      </c>
      <c r="AY278" s="198">
        <v>10</v>
      </c>
      <c r="AZ278" s="198">
        <v>6</v>
      </c>
      <c r="BA278" s="198">
        <v>11</v>
      </c>
      <c r="BB278" s="198">
        <v>4</v>
      </c>
      <c r="BC278" s="198">
        <v>5</v>
      </c>
      <c r="BD278" s="198">
        <v>10</v>
      </c>
      <c r="BE278" s="198">
        <v>9</v>
      </c>
      <c r="BF278" s="198">
        <v>7</v>
      </c>
      <c r="BG278" s="198">
        <v>7</v>
      </c>
      <c r="BH278" s="198">
        <v>4</v>
      </c>
      <c r="BI278" s="198">
        <v>8</v>
      </c>
      <c r="BJ278" s="198">
        <v>8</v>
      </c>
      <c r="BK278" s="198">
        <v>0</v>
      </c>
      <c r="BL278" s="198">
        <v>1</v>
      </c>
      <c r="BM278" s="198">
        <v>0</v>
      </c>
      <c r="BN278" s="198">
        <v>12</v>
      </c>
      <c r="BO278" s="198">
        <v>5</v>
      </c>
      <c r="BP278" s="198">
        <v>6</v>
      </c>
      <c r="BQ278" s="198">
        <f ca="1">SUMIFS(Cancelled, Dates, BQ$6, Hospitals, $B276)</f>
        <v>4</v>
      </c>
    </row>
    <row r="279" spans="1:69" ht="15" hidden="1" customHeight="1" outlineLevel="2" x14ac:dyDescent="0.2">
      <c r="A279" s="179" t="s">
        <v>343</v>
      </c>
      <c r="B279" s="195"/>
      <c r="C279" s="187" t="s">
        <v>5</v>
      </c>
      <c r="D279" s="197">
        <v>5</v>
      </c>
      <c r="E279" s="198">
        <v>8</v>
      </c>
      <c r="F279" s="198">
        <v>8</v>
      </c>
      <c r="G279" s="198">
        <v>9</v>
      </c>
      <c r="H279" s="199">
        <v>3</v>
      </c>
      <c r="I279" s="198">
        <v>11</v>
      </c>
      <c r="J279" s="198">
        <v>10</v>
      </c>
      <c r="K279" s="198">
        <v>3</v>
      </c>
      <c r="L279" s="198">
        <v>5</v>
      </c>
      <c r="M279" s="198">
        <v>3</v>
      </c>
      <c r="N279" s="198">
        <v>2</v>
      </c>
      <c r="O279" s="198">
        <v>1</v>
      </c>
      <c r="P279" s="198">
        <v>2</v>
      </c>
      <c r="Q279" s="198">
        <v>4</v>
      </c>
      <c r="R279" s="198">
        <v>1</v>
      </c>
      <c r="S279" s="198">
        <v>0</v>
      </c>
      <c r="T279" s="199">
        <v>2</v>
      </c>
      <c r="U279" s="214">
        <v>6</v>
      </c>
      <c r="V279" s="209">
        <v>1</v>
      </c>
      <c r="W279" s="198">
        <v>1</v>
      </c>
      <c r="X279" s="198">
        <v>9</v>
      </c>
      <c r="Y279" s="198">
        <v>3</v>
      </c>
      <c r="Z279" s="198">
        <v>4</v>
      </c>
      <c r="AA279" s="198">
        <v>1</v>
      </c>
      <c r="AB279" s="198">
        <v>1</v>
      </c>
      <c r="AC279" s="198">
        <v>1</v>
      </c>
      <c r="AD279" s="198">
        <v>0</v>
      </c>
      <c r="AE279" s="198">
        <v>1</v>
      </c>
      <c r="AF279" s="198">
        <v>1</v>
      </c>
      <c r="AG279" s="198">
        <v>2</v>
      </c>
      <c r="AH279" s="198">
        <v>0</v>
      </c>
      <c r="AI279" s="198">
        <v>1</v>
      </c>
      <c r="AJ279" s="198">
        <v>3</v>
      </c>
      <c r="AK279" s="198">
        <v>2</v>
      </c>
      <c r="AL279" s="198">
        <v>1</v>
      </c>
      <c r="AM279" s="198">
        <v>1</v>
      </c>
      <c r="AN279" s="198">
        <v>1</v>
      </c>
      <c r="AO279" s="198">
        <v>1</v>
      </c>
      <c r="AP279" s="198">
        <v>3</v>
      </c>
      <c r="AQ279" s="198">
        <v>1</v>
      </c>
      <c r="AR279" s="198">
        <v>2</v>
      </c>
      <c r="AS279" s="198">
        <v>0</v>
      </c>
      <c r="AT279" s="198">
        <v>4</v>
      </c>
      <c r="AU279" s="198">
        <v>3</v>
      </c>
      <c r="AV279" s="198">
        <v>3</v>
      </c>
      <c r="AW279" s="198">
        <v>2</v>
      </c>
      <c r="AX279" s="198">
        <v>2</v>
      </c>
      <c r="AY279" s="198">
        <v>2</v>
      </c>
      <c r="AZ279" s="198">
        <v>0</v>
      </c>
      <c r="BA279" s="198">
        <v>6</v>
      </c>
      <c r="BB279" s="198">
        <v>2</v>
      </c>
      <c r="BC279" s="198">
        <v>1</v>
      </c>
      <c r="BD279" s="198">
        <v>1</v>
      </c>
      <c r="BE279" s="198">
        <v>5</v>
      </c>
      <c r="BF279" s="198">
        <v>3</v>
      </c>
      <c r="BG279" s="198">
        <v>2</v>
      </c>
      <c r="BH279" s="198">
        <v>1</v>
      </c>
      <c r="BI279" s="198">
        <v>3</v>
      </c>
      <c r="BJ279" s="198">
        <v>2</v>
      </c>
      <c r="BK279" s="198">
        <v>0</v>
      </c>
      <c r="BL279" s="198">
        <v>0</v>
      </c>
      <c r="BM279" s="198">
        <v>0</v>
      </c>
      <c r="BN279" s="198">
        <v>3</v>
      </c>
      <c r="BO279" s="198">
        <v>5</v>
      </c>
      <c r="BP279" s="198">
        <v>3</v>
      </c>
      <c r="BQ279" s="198">
        <f ca="1">SUMIFS(Clinical, Dates, BQ$6, Hospitals, $B276)</f>
        <v>2</v>
      </c>
    </row>
    <row r="280" spans="1:69" ht="15" hidden="1" customHeight="1" outlineLevel="2" x14ac:dyDescent="0.2">
      <c r="A280" s="179" t="s">
        <v>344</v>
      </c>
      <c r="B280" s="195"/>
      <c r="C280" s="187" t="s">
        <v>6</v>
      </c>
      <c r="D280" s="197">
        <v>3</v>
      </c>
      <c r="E280" s="198">
        <v>0</v>
      </c>
      <c r="F280" s="198">
        <v>0</v>
      </c>
      <c r="G280" s="198">
        <v>0</v>
      </c>
      <c r="H280" s="199">
        <v>0</v>
      </c>
      <c r="I280" s="198">
        <v>1</v>
      </c>
      <c r="J280" s="198">
        <v>0</v>
      </c>
      <c r="K280" s="198">
        <v>7</v>
      </c>
      <c r="L280" s="198">
        <v>4</v>
      </c>
      <c r="M280" s="198">
        <v>0</v>
      </c>
      <c r="N280" s="198">
        <v>0</v>
      </c>
      <c r="O280" s="198">
        <v>1</v>
      </c>
      <c r="P280" s="198">
        <v>0</v>
      </c>
      <c r="Q280" s="198">
        <v>0</v>
      </c>
      <c r="R280" s="198">
        <v>0</v>
      </c>
      <c r="S280" s="198">
        <v>0</v>
      </c>
      <c r="T280" s="199">
        <v>0</v>
      </c>
      <c r="U280" s="214">
        <v>0</v>
      </c>
      <c r="V280" s="209">
        <v>0</v>
      </c>
      <c r="W280" s="198">
        <v>0</v>
      </c>
      <c r="X280" s="198">
        <v>0</v>
      </c>
      <c r="Y280" s="198">
        <v>0</v>
      </c>
      <c r="Z280" s="198">
        <v>1</v>
      </c>
      <c r="AA280" s="198">
        <v>0</v>
      </c>
      <c r="AB280" s="198">
        <v>1</v>
      </c>
      <c r="AC280" s="198">
        <v>0</v>
      </c>
      <c r="AD280" s="198">
        <v>0</v>
      </c>
      <c r="AE280" s="198">
        <v>1</v>
      </c>
      <c r="AF280" s="198">
        <v>2</v>
      </c>
      <c r="AG280" s="198">
        <v>0</v>
      </c>
      <c r="AH280" s="198">
        <v>0</v>
      </c>
      <c r="AI280" s="198">
        <v>0</v>
      </c>
      <c r="AJ280" s="198">
        <v>4</v>
      </c>
      <c r="AK280" s="198">
        <v>0</v>
      </c>
      <c r="AL280" s="198">
        <v>0</v>
      </c>
      <c r="AM280" s="198">
        <v>0</v>
      </c>
      <c r="AN280" s="198">
        <v>0</v>
      </c>
      <c r="AO280" s="198">
        <v>0</v>
      </c>
      <c r="AP280" s="198">
        <v>1</v>
      </c>
      <c r="AQ280" s="198">
        <v>1</v>
      </c>
      <c r="AR280" s="198">
        <v>0</v>
      </c>
      <c r="AS280" s="198">
        <v>1</v>
      </c>
      <c r="AT280" s="198">
        <v>0</v>
      </c>
      <c r="AU280" s="198">
        <v>1</v>
      </c>
      <c r="AV280" s="198">
        <v>0</v>
      </c>
      <c r="AW280" s="198">
        <v>6</v>
      </c>
      <c r="AX280" s="198">
        <v>3</v>
      </c>
      <c r="AY280" s="198">
        <v>0</v>
      </c>
      <c r="AZ280" s="198">
        <v>3</v>
      </c>
      <c r="BA280" s="198">
        <v>0</v>
      </c>
      <c r="BB280" s="198">
        <v>0</v>
      </c>
      <c r="BC280" s="198">
        <v>1</v>
      </c>
      <c r="BD280" s="198">
        <v>3</v>
      </c>
      <c r="BE280" s="198">
        <v>0</v>
      </c>
      <c r="BF280" s="198">
        <v>0</v>
      </c>
      <c r="BG280" s="198">
        <v>2</v>
      </c>
      <c r="BH280" s="198">
        <v>2</v>
      </c>
      <c r="BI280" s="198">
        <v>3</v>
      </c>
      <c r="BJ280" s="198">
        <v>5</v>
      </c>
      <c r="BK280" s="198">
        <v>0</v>
      </c>
      <c r="BL280" s="198">
        <v>1</v>
      </c>
      <c r="BM280" s="198">
        <v>0</v>
      </c>
      <c r="BN280" s="198">
        <v>3</v>
      </c>
      <c r="BO280" s="198">
        <v>0</v>
      </c>
      <c r="BP280" s="198">
        <v>1</v>
      </c>
      <c r="BQ280" s="198">
        <f ca="1">SUMIFS(NonClinical, Dates, BQ$6, Hospitals, $B276)</f>
        <v>0</v>
      </c>
    </row>
    <row r="281" spans="1:69" ht="15" hidden="1" customHeight="1" outlineLevel="2" x14ac:dyDescent="0.2">
      <c r="A281" s="179" t="s">
        <v>345</v>
      </c>
      <c r="B281" s="195"/>
      <c r="C281" s="187" t="s">
        <v>7</v>
      </c>
      <c r="D281" s="197">
        <v>13</v>
      </c>
      <c r="E281" s="198">
        <v>13</v>
      </c>
      <c r="F281" s="198">
        <v>12</v>
      </c>
      <c r="G281" s="198">
        <v>14</v>
      </c>
      <c r="H281" s="199">
        <v>15</v>
      </c>
      <c r="I281" s="198">
        <v>10</v>
      </c>
      <c r="J281" s="198">
        <v>13</v>
      </c>
      <c r="K281" s="198">
        <v>7</v>
      </c>
      <c r="L281" s="198">
        <v>3</v>
      </c>
      <c r="M281" s="198">
        <v>5</v>
      </c>
      <c r="N281" s="198">
        <v>1</v>
      </c>
      <c r="O281" s="198">
        <v>2</v>
      </c>
      <c r="P281" s="198">
        <v>3</v>
      </c>
      <c r="Q281" s="198">
        <v>3</v>
      </c>
      <c r="R281" s="198">
        <v>2</v>
      </c>
      <c r="S281" s="198">
        <v>2</v>
      </c>
      <c r="T281" s="199">
        <v>10</v>
      </c>
      <c r="U281" s="214">
        <v>6</v>
      </c>
      <c r="V281" s="209">
        <v>3</v>
      </c>
      <c r="W281" s="198">
        <v>5</v>
      </c>
      <c r="X281" s="198">
        <v>4</v>
      </c>
      <c r="Y281" s="198">
        <v>4</v>
      </c>
      <c r="Z281" s="198">
        <v>4</v>
      </c>
      <c r="AA281" s="198">
        <v>6</v>
      </c>
      <c r="AB281" s="198">
        <v>3</v>
      </c>
      <c r="AC281" s="198">
        <v>4</v>
      </c>
      <c r="AD281" s="198">
        <v>2</v>
      </c>
      <c r="AE281" s="198">
        <v>0</v>
      </c>
      <c r="AF281" s="198">
        <v>4</v>
      </c>
      <c r="AG281" s="198">
        <v>5</v>
      </c>
      <c r="AH281" s="198">
        <v>7</v>
      </c>
      <c r="AI281" s="198">
        <v>7</v>
      </c>
      <c r="AJ281" s="198">
        <v>1</v>
      </c>
      <c r="AK281" s="198">
        <v>4</v>
      </c>
      <c r="AL281" s="198">
        <v>7</v>
      </c>
      <c r="AM281" s="198">
        <v>8</v>
      </c>
      <c r="AN281" s="198">
        <v>2</v>
      </c>
      <c r="AO281" s="198">
        <v>6</v>
      </c>
      <c r="AP281" s="198">
        <v>3</v>
      </c>
      <c r="AQ281" s="198">
        <v>4</v>
      </c>
      <c r="AR281" s="198">
        <v>8</v>
      </c>
      <c r="AS281" s="198">
        <v>6</v>
      </c>
      <c r="AT281" s="198">
        <v>4</v>
      </c>
      <c r="AU281" s="198">
        <v>2</v>
      </c>
      <c r="AV281" s="198">
        <v>2</v>
      </c>
      <c r="AW281" s="198">
        <v>3</v>
      </c>
      <c r="AX281" s="198">
        <v>4</v>
      </c>
      <c r="AY281" s="198">
        <v>8</v>
      </c>
      <c r="AZ281" s="198">
        <v>3</v>
      </c>
      <c r="BA281" s="198">
        <v>5</v>
      </c>
      <c r="BB281" s="198">
        <v>2</v>
      </c>
      <c r="BC281" s="198">
        <v>3</v>
      </c>
      <c r="BD281" s="198">
        <v>6</v>
      </c>
      <c r="BE281" s="198">
        <v>4</v>
      </c>
      <c r="BF281" s="198">
        <v>4</v>
      </c>
      <c r="BG281" s="198">
        <v>3</v>
      </c>
      <c r="BH281" s="198">
        <v>1</v>
      </c>
      <c r="BI281" s="198">
        <v>2</v>
      </c>
      <c r="BJ281" s="198">
        <v>1</v>
      </c>
      <c r="BK281" s="198">
        <v>0</v>
      </c>
      <c r="BL281" s="198">
        <v>0</v>
      </c>
      <c r="BM281" s="198">
        <v>0</v>
      </c>
      <c r="BN281" s="198">
        <v>6</v>
      </c>
      <c r="BO281" s="198">
        <v>0</v>
      </c>
      <c r="BP281" s="198">
        <v>2</v>
      </c>
      <c r="BQ281" s="198">
        <f ca="1">SUMIFS(Patient, Dates, BQ$6, Hospitals, $B276)</f>
        <v>2</v>
      </c>
    </row>
    <row r="282" spans="1:69" ht="15" hidden="1" customHeight="1" outlineLevel="2" x14ac:dyDescent="0.2">
      <c r="A282" s="179" t="s">
        <v>346</v>
      </c>
      <c r="B282" s="195"/>
      <c r="C282" s="187" t="s">
        <v>8</v>
      </c>
      <c r="D282" s="197">
        <v>0</v>
      </c>
      <c r="E282" s="198">
        <v>0</v>
      </c>
      <c r="F282" s="198">
        <v>0</v>
      </c>
      <c r="G282" s="198">
        <v>0</v>
      </c>
      <c r="H282" s="199">
        <v>0</v>
      </c>
      <c r="I282" s="198">
        <v>0</v>
      </c>
      <c r="J282" s="198">
        <v>0</v>
      </c>
      <c r="K282" s="198">
        <v>0</v>
      </c>
      <c r="L282" s="198">
        <v>0</v>
      </c>
      <c r="M282" s="198">
        <v>0</v>
      </c>
      <c r="N282" s="198">
        <v>0</v>
      </c>
      <c r="O282" s="198">
        <v>0</v>
      </c>
      <c r="P282" s="198">
        <v>0</v>
      </c>
      <c r="Q282" s="198">
        <v>0</v>
      </c>
      <c r="R282" s="198">
        <v>0</v>
      </c>
      <c r="S282" s="198">
        <v>0</v>
      </c>
      <c r="T282" s="199">
        <v>0</v>
      </c>
      <c r="U282" s="214">
        <v>0</v>
      </c>
      <c r="V282" s="209">
        <v>0</v>
      </c>
      <c r="W282" s="198">
        <v>0</v>
      </c>
      <c r="X282" s="198">
        <v>0</v>
      </c>
      <c r="Y282" s="198">
        <v>0</v>
      </c>
      <c r="Z282" s="198">
        <v>0</v>
      </c>
      <c r="AA282" s="198">
        <v>0</v>
      </c>
      <c r="AB282" s="198">
        <v>0</v>
      </c>
      <c r="AC282" s="198">
        <v>0</v>
      </c>
      <c r="AD282" s="198">
        <v>0</v>
      </c>
      <c r="AE282" s="198">
        <v>0</v>
      </c>
      <c r="AF282" s="198">
        <v>0</v>
      </c>
      <c r="AG282" s="198">
        <v>0</v>
      </c>
      <c r="AH282" s="198">
        <v>0</v>
      </c>
      <c r="AI282" s="198">
        <v>0</v>
      </c>
      <c r="AJ282" s="198">
        <v>0</v>
      </c>
      <c r="AK282" s="198">
        <v>0</v>
      </c>
      <c r="AL282" s="198">
        <v>0</v>
      </c>
      <c r="AM282" s="198">
        <v>0</v>
      </c>
      <c r="AN282" s="198">
        <v>0</v>
      </c>
      <c r="AO282" s="198">
        <v>0</v>
      </c>
      <c r="AP282" s="198">
        <v>0</v>
      </c>
      <c r="AQ282" s="198">
        <v>0</v>
      </c>
      <c r="AR282" s="198">
        <v>0</v>
      </c>
      <c r="AS282" s="198">
        <v>0</v>
      </c>
      <c r="AT282" s="198">
        <v>0</v>
      </c>
      <c r="AU282" s="198">
        <v>0</v>
      </c>
      <c r="AV282" s="198">
        <v>0</v>
      </c>
      <c r="AW282" s="198">
        <v>0</v>
      </c>
      <c r="AX282" s="198">
        <v>0</v>
      </c>
      <c r="AY282" s="198">
        <v>0</v>
      </c>
      <c r="AZ282" s="198">
        <v>0</v>
      </c>
      <c r="BA282" s="198">
        <v>0</v>
      </c>
      <c r="BB282" s="198">
        <v>0</v>
      </c>
      <c r="BC282" s="198">
        <v>0</v>
      </c>
      <c r="BD282" s="198">
        <v>0</v>
      </c>
      <c r="BE282" s="198">
        <v>0</v>
      </c>
      <c r="BF282" s="198">
        <v>0</v>
      </c>
      <c r="BG282" s="198">
        <v>0</v>
      </c>
      <c r="BH282" s="198">
        <v>0</v>
      </c>
      <c r="BI282" s="198">
        <v>0</v>
      </c>
      <c r="BJ282" s="198">
        <v>0</v>
      </c>
      <c r="BK282" s="198">
        <v>0</v>
      </c>
      <c r="BL282" s="198">
        <v>0</v>
      </c>
      <c r="BM282" s="198">
        <v>0</v>
      </c>
      <c r="BN282" s="198">
        <v>0</v>
      </c>
      <c r="BO282" s="198">
        <v>0</v>
      </c>
      <c r="BP282" s="198">
        <v>0</v>
      </c>
      <c r="BQ282" s="198">
        <f ca="1">SUMIFS(Other, Dates, BQ$6, Hospitals, $B276)</f>
        <v>0</v>
      </c>
    </row>
    <row r="283" spans="1:69" ht="15" customHeight="1" x14ac:dyDescent="0.2">
      <c r="B283" s="195"/>
      <c r="C283" s="231"/>
      <c r="D283" s="189"/>
      <c r="E283" s="190"/>
      <c r="F283" s="190"/>
      <c r="G283" s="190"/>
      <c r="H283" s="190"/>
      <c r="I283" s="190"/>
      <c r="J283" s="190"/>
      <c r="K283" s="190"/>
      <c r="L283" s="190"/>
      <c r="M283" s="190"/>
      <c r="N283" s="190"/>
      <c r="O283" s="190"/>
      <c r="P283" s="190"/>
      <c r="Q283" s="190"/>
      <c r="R283" s="190"/>
      <c r="S283" s="190"/>
      <c r="T283" s="190"/>
      <c r="U283" s="190"/>
      <c r="V283" s="190"/>
      <c r="W283" s="190"/>
      <c r="X283" s="190"/>
      <c r="Y283" s="190"/>
      <c r="Z283" s="190"/>
      <c r="AA283" s="190"/>
      <c r="AB283" s="190"/>
      <c r="AC283" s="190"/>
      <c r="AD283" s="190"/>
      <c r="AE283" s="190"/>
      <c r="AF283" s="190"/>
      <c r="AG283" s="190"/>
      <c r="AH283" s="190"/>
      <c r="AI283" s="190"/>
      <c r="AJ283" s="190"/>
      <c r="AK283" s="190"/>
      <c r="AL283" s="190"/>
      <c r="AM283" s="190"/>
      <c r="AN283" s="190"/>
      <c r="AO283" s="190"/>
      <c r="AP283" s="190"/>
      <c r="AQ283" s="190"/>
      <c r="AR283" s="190"/>
      <c r="AS283" s="190"/>
      <c r="AT283" s="190"/>
      <c r="AU283" s="190"/>
      <c r="AV283" s="190"/>
      <c r="AW283" s="190"/>
      <c r="AX283" s="190"/>
      <c r="AY283" s="190"/>
      <c r="AZ283" s="190"/>
      <c r="BA283" s="190"/>
      <c r="BB283" s="190"/>
      <c r="BC283" s="190"/>
      <c r="BD283" s="190"/>
      <c r="BE283" s="190"/>
      <c r="BF283" s="190"/>
      <c r="BG283" s="190"/>
      <c r="BH283" s="190"/>
      <c r="BI283" s="190"/>
      <c r="BJ283" s="190"/>
      <c r="BK283" s="190"/>
      <c r="BL283" s="190"/>
      <c r="BM283" s="190"/>
      <c r="BN283" s="190"/>
      <c r="BO283" s="190"/>
      <c r="BP283" s="190"/>
      <c r="BQ283" s="190"/>
    </row>
    <row r="284" spans="1:69" ht="15" customHeight="1" x14ac:dyDescent="0.25">
      <c r="B284" s="195"/>
      <c r="C284" s="192" t="s">
        <v>66</v>
      </c>
      <c r="D284" s="193"/>
      <c r="E284" s="194"/>
      <c r="F284" s="194"/>
      <c r="G284" s="194"/>
      <c r="H284" s="194"/>
      <c r="I284" s="194"/>
      <c r="J284" s="194"/>
      <c r="K284" s="194"/>
      <c r="L284" s="194"/>
      <c r="M284" s="194"/>
      <c r="N284" s="194"/>
      <c r="O284" s="194"/>
      <c r="P284" s="194"/>
      <c r="Q284" s="194"/>
      <c r="R284" s="194"/>
      <c r="S284" s="194"/>
      <c r="T284" s="194"/>
      <c r="U284" s="194"/>
      <c r="V284" s="194"/>
      <c r="W284" s="194"/>
      <c r="X284" s="194"/>
      <c r="Y284" s="194"/>
      <c r="Z284" s="194"/>
      <c r="AA284" s="194"/>
      <c r="AB284" s="194"/>
      <c r="AC284" s="194"/>
      <c r="AD284" s="194"/>
      <c r="AE284" s="194"/>
      <c r="AF284" s="194"/>
      <c r="AG284" s="194"/>
      <c r="AH284" s="194"/>
      <c r="AI284" s="194"/>
      <c r="AJ284" s="194"/>
      <c r="AK284" s="194"/>
      <c r="AL284" s="194"/>
      <c r="AM284" s="194"/>
      <c r="AN284" s="194"/>
      <c r="AO284" s="194"/>
      <c r="AP284" s="194"/>
      <c r="AQ284" s="194"/>
      <c r="AR284" s="194"/>
      <c r="AS284" s="194"/>
      <c r="AT284" s="194"/>
      <c r="AU284" s="194"/>
      <c r="AV284" s="194"/>
      <c r="AW284" s="194"/>
      <c r="AX284" s="194"/>
      <c r="AY284" s="194"/>
      <c r="AZ284" s="194"/>
      <c r="BA284" s="194"/>
      <c r="BB284" s="194"/>
      <c r="BC284" s="194"/>
      <c r="BD284" s="194"/>
      <c r="BE284" s="194"/>
      <c r="BF284" s="194"/>
      <c r="BG284" s="194"/>
      <c r="BH284" s="194"/>
      <c r="BI284" s="194"/>
      <c r="BJ284" s="194"/>
      <c r="BK284" s="194"/>
      <c r="BL284" s="194"/>
      <c r="BM284" s="194"/>
      <c r="BN284" s="194"/>
      <c r="BO284" s="194"/>
      <c r="BP284" s="194"/>
      <c r="BQ284" s="194"/>
    </row>
    <row r="285" spans="1:69" ht="15" customHeight="1" x14ac:dyDescent="0.2">
      <c r="A285" s="179" t="s">
        <v>347</v>
      </c>
      <c r="B285" s="195"/>
      <c r="C285" s="181" t="s">
        <v>3</v>
      </c>
      <c r="D285" s="182">
        <v>2419</v>
      </c>
      <c r="E285" s="183">
        <v>2486</v>
      </c>
      <c r="F285" s="183">
        <v>2302</v>
      </c>
      <c r="G285" s="183">
        <v>2465</v>
      </c>
      <c r="H285" s="182">
        <v>2414</v>
      </c>
      <c r="I285" s="184">
        <v>2523</v>
      </c>
      <c r="J285" s="183">
        <v>2503</v>
      </c>
      <c r="K285" s="183">
        <v>2494</v>
      </c>
      <c r="L285" s="183">
        <v>2500</v>
      </c>
      <c r="M285" s="183">
        <v>2466</v>
      </c>
      <c r="N285" s="183">
        <v>2542</v>
      </c>
      <c r="O285" s="183">
        <v>2628</v>
      </c>
      <c r="P285" s="183">
        <v>2635</v>
      </c>
      <c r="Q285" s="183">
        <v>2493</v>
      </c>
      <c r="R285" s="183">
        <v>2030</v>
      </c>
      <c r="S285" s="183">
        <v>2574</v>
      </c>
      <c r="T285" s="183">
        <v>2491</v>
      </c>
      <c r="U285" s="183">
        <v>2577</v>
      </c>
      <c r="V285" s="183">
        <v>2578</v>
      </c>
      <c r="W285" s="183">
        <v>2345</v>
      </c>
      <c r="X285" s="183">
        <v>2414</v>
      </c>
      <c r="Y285" s="183">
        <v>2427</v>
      </c>
      <c r="Z285" s="183">
        <v>2838</v>
      </c>
      <c r="AA285" s="183">
        <v>2072</v>
      </c>
      <c r="AB285" s="183">
        <v>2570</v>
      </c>
      <c r="AC285" s="183">
        <v>2643</v>
      </c>
      <c r="AD285" s="183">
        <v>2237</v>
      </c>
      <c r="AE285" s="183">
        <v>2636</v>
      </c>
      <c r="AF285" s="183">
        <v>2435</v>
      </c>
      <c r="AG285" s="183">
        <v>2593</v>
      </c>
      <c r="AH285" s="183">
        <v>2824</v>
      </c>
      <c r="AI285" s="183">
        <v>2165</v>
      </c>
      <c r="AJ285" s="183">
        <v>2642</v>
      </c>
      <c r="AK285" s="183">
        <v>2520</v>
      </c>
      <c r="AL285" s="183">
        <v>2601</v>
      </c>
      <c r="AM285" s="183">
        <v>2411</v>
      </c>
      <c r="AN285" s="183">
        <v>2739</v>
      </c>
      <c r="AO285" s="183">
        <v>2218</v>
      </c>
      <c r="AP285" s="183">
        <v>2127</v>
      </c>
      <c r="AQ285" s="183">
        <v>2446</v>
      </c>
      <c r="AR285" s="183">
        <v>2277</v>
      </c>
      <c r="AS285" s="183">
        <v>2765</v>
      </c>
      <c r="AT285" s="183">
        <v>2847</v>
      </c>
      <c r="AU285" s="183">
        <v>2250</v>
      </c>
      <c r="AV285" s="183">
        <v>2722</v>
      </c>
      <c r="AW285" s="183">
        <v>2488</v>
      </c>
      <c r="AX285" s="183">
        <v>2274</v>
      </c>
      <c r="AY285" s="183">
        <v>2124</v>
      </c>
      <c r="AZ285" s="183">
        <v>2479</v>
      </c>
      <c r="BA285" s="183">
        <v>2175</v>
      </c>
      <c r="BB285" s="183">
        <v>2090</v>
      </c>
      <c r="BC285" s="183">
        <v>2211</v>
      </c>
      <c r="BD285" s="183">
        <v>2119</v>
      </c>
      <c r="BE285" s="183">
        <v>2253</v>
      </c>
      <c r="BF285" s="183">
        <v>2477</v>
      </c>
      <c r="BG285" s="183">
        <v>1892</v>
      </c>
      <c r="BH285" s="183">
        <v>2365</v>
      </c>
      <c r="BI285" s="183">
        <v>2159</v>
      </c>
      <c r="BJ285" s="183">
        <v>1385</v>
      </c>
      <c r="BK285" s="183">
        <v>136</v>
      </c>
      <c r="BL285" s="183">
        <v>143</v>
      </c>
      <c r="BM285" s="183">
        <v>231</v>
      </c>
      <c r="BN285" s="183">
        <v>370</v>
      </c>
      <c r="BO285" s="183">
        <v>830</v>
      </c>
      <c r="BP285" s="183">
        <v>1074</v>
      </c>
      <c r="BQ285" s="183">
        <f t="shared" ref="BQ285:BQ290" ca="1" si="9">BQ293+BQ300+BQ307</f>
        <v>1231</v>
      </c>
    </row>
    <row r="286" spans="1:69" ht="15" customHeight="1" x14ac:dyDescent="0.2">
      <c r="A286" s="179" t="s">
        <v>348</v>
      </c>
      <c r="B286" s="195"/>
      <c r="C286" s="185" t="s">
        <v>4</v>
      </c>
      <c r="D286" s="182">
        <v>223</v>
      </c>
      <c r="E286" s="183">
        <v>207</v>
      </c>
      <c r="F286" s="183">
        <v>224</v>
      </c>
      <c r="G286" s="183">
        <v>214</v>
      </c>
      <c r="H286" s="182">
        <v>222</v>
      </c>
      <c r="I286" s="184">
        <v>213</v>
      </c>
      <c r="J286" s="183">
        <v>236</v>
      </c>
      <c r="K286" s="183">
        <v>227</v>
      </c>
      <c r="L286" s="183">
        <v>266</v>
      </c>
      <c r="M286" s="183">
        <v>247</v>
      </c>
      <c r="N286" s="183">
        <v>228</v>
      </c>
      <c r="O286" s="183">
        <v>302</v>
      </c>
      <c r="P286" s="183">
        <v>212</v>
      </c>
      <c r="Q286" s="183">
        <v>238</v>
      </c>
      <c r="R286" s="183">
        <v>178</v>
      </c>
      <c r="S286" s="183">
        <v>246</v>
      </c>
      <c r="T286" s="183">
        <v>270</v>
      </c>
      <c r="U286" s="183">
        <v>217</v>
      </c>
      <c r="V286" s="183">
        <v>193</v>
      </c>
      <c r="W286" s="183">
        <v>224</v>
      </c>
      <c r="X286" s="183">
        <v>250</v>
      </c>
      <c r="Y286" s="183">
        <v>238</v>
      </c>
      <c r="Z286" s="183">
        <v>273</v>
      </c>
      <c r="AA286" s="183">
        <v>160</v>
      </c>
      <c r="AB286" s="183">
        <v>240</v>
      </c>
      <c r="AC286" s="183">
        <v>247</v>
      </c>
      <c r="AD286" s="183">
        <v>202</v>
      </c>
      <c r="AE286" s="183">
        <v>270</v>
      </c>
      <c r="AF286" s="183">
        <v>228</v>
      </c>
      <c r="AG286" s="183">
        <v>269</v>
      </c>
      <c r="AH286" s="183">
        <v>256</v>
      </c>
      <c r="AI286" s="183">
        <v>247</v>
      </c>
      <c r="AJ286" s="183">
        <v>250</v>
      </c>
      <c r="AK286" s="183">
        <v>296</v>
      </c>
      <c r="AL286" s="183">
        <v>288</v>
      </c>
      <c r="AM286" s="183">
        <v>231</v>
      </c>
      <c r="AN286" s="183">
        <v>244</v>
      </c>
      <c r="AO286" s="183">
        <v>187</v>
      </c>
      <c r="AP286" s="183">
        <v>208</v>
      </c>
      <c r="AQ286" s="183">
        <v>228</v>
      </c>
      <c r="AR286" s="183">
        <v>209</v>
      </c>
      <c r="AS286" s="183">
        <v>243</v>
      </c>
      <c r="AT286" s="183">
        <v>260</v>
      </c>
      <c r="AU286" s="183">
        <v>248</v>
      </c>
      <c r="AV286" s="183">
        <v>275</v>
      </c>
      <c r="AW286" s="183">
        <v>283</v>
      </c>
      <c r="AX286" s="183">
        <v>269</v>
      </c>
      <c r="AY286" s="183">
        <v>281</v>
      </c>
      <c r="AZ286" s="183">
        <v>247</v>
      </c>
      <c r="BA286" s="183">
        <v>230</v>
      </c>
      <c r="BB286" s="183">
        <v>219</v>
      </c>
      <c r="BC286" s="183">
        <v>245</v>
      </c>
      <c r="BD286" s="183">
        <v>219</v>
      </c>
      <c r="BE286" s="183">
        <v>242</v>
      </c>
      <c r="BF286" s="183">
        <v>246</v>
      </c>
      <c r="BG286" s="183">
        <v>222</v>
      </c>
      <c r="BH286" s="183">
        <v>273</v>
      </c>
      <c r="BI286" s="183">
        <v>268</v>
      </c>
      <c r="BJ286" s="183">
        <v>177</v>
      </c>
      <c r="BK286" s="183">
        <v>34</v>
      </c>
      <c r="BL286" s="183">
        <v>12</v>
      </c>
      <c r="BM286" s="183">
        <v>28</v>
      </c>
      <c r="BN286" s="183">
        <v>30</v>
      </c>
      <c r="BO286" s="183">
        <v>47</v>
      </c>
      <c r="BP286" s="183">
        <v>84</v>
      </c>
      <c r="BQ286" s="183">
        <f t="shared" ca="1" si="9"/>
        <v>107</v>
      </c>
    </row>
    <row r="287" spans="1:69" ht="15" customHeight="1" x14ac:dyDescent="0.2">
      <c r="A287" s="179" t="s">
        <v>349</v>
      </c>
      <c r="B287" s="195"/>
      <c r="C287" s="187" t="s">
        <v>5</v>
      </c>
      <c r="D287" s="182">
        <v>76</v>
      </c>
      <c r="E287" s="183">
        <v>62</v>
      </c>
      <c r="F287" s="183">
        <v>63</v>
      </c>
      <c r="G287" s="183">
        <v>68</v>
      </c>
      <c r="H287" s="182">
        <v>86</v>
      </c>
      <c r="I287" s="184">
        <v>84</v>
      </c>
      <c r="J287" s="183">
        <v>74</v>
      </c>
      <c r="K287" s="183">
        <v>64</v>
      </c>
      <c r="L287" s="183">
        <v>80</v>
      </c>
      <c r="M287" s="183">
        <v>105</v>
      </c>
      <c r="N287" s="183">
        <v>89</v>
      </c>
      <c r="O287" s="183">
        <v>104</v>
      </c>
      <c r="P287" s="183">
        <v>107</v>
      </c>
      <c r="Q287" s="183">
        <v>77</v>
      </c>
      <c r="R287" s="183">
        <v>60</v>
      </c>
      <c r="S287" s="183">
        <v>89</v>
      </c>
      <c r="T287" s="183">
        <v>85</v>
      </c>
      <c r="U287" s="183">
        <v>72</v>
      </c>
      <c r="V287" s="183">
        <v>71</v>
      </c>
      <c r="W287" s="183">
        <v>84</v>
      </c>
      <c r="X287" s="183">
        <v>82</v>
      </c>
      <c r="Y287" s="183">
        <v>63</v>
      </c>
      <c r="Z287" s="183">
        <v>94</v>
      </c>
      <c r="AA287" s="183">
        <v>57</v>
      </c>
      <c r="AB287" s="183">
        <v>87</v>
      </c>
      <c r="AC287" s="183">
        <v>78</v>
      </c>
      <c r="AD287" s="183">
        <v>64</v>
      </c>
      <c r="AE287" s="183">
        <v>96</v>
      </c>
      <c r="AF287" s="183">
        <v>86</v>
      </c>
      <c r="AG287" s="183">
        <v>96</v>
      </c>
      <c r="AH287" s="183">
        <v>99</v>
      </c>
      <c r="AI287" s="183">
        <v>88</v>
      </c>
      <c r="AJ287" s="183">
        <v>97</v>
      </c>
      <c r="AK287" s="183">
        <v>89</v>
      </c>
      <c r="AL287" s="183">
        <v>98</v>
      </c>
      <c r="AM287" s="183">
        <v>83</v>
      </c>
      <c r="AN287" s="183">
        <v>70</v>
      </c>
      <c r="AO287" s="183">
        <v>66</v>
      </c>
      <c r="AP287" s="183">
        <v>67</v>
      </c>
      <c r="AQ287" s="183">
        <v>91</v>
      </c>
      <c r="AR287" s="183">
        <v>68</v>
      </c>
      <c r="AS287" s="183">
        <v>75</v>
      </c>
      <c r="AT287" s="183">
        <v>100</v>
      </c>
      <c r="AU287" s="183">
        <v>93</v>
      </c>
      <c r="AV287" s="183">
        <v>102</v>
      </c>
      <c r="AW287" s="183">
        <v>75</v>
      </c>
      <c r="AX287" s="183">
        <v>97</v>
      </c>
      <c r="AY287" s="183">
        <v>86</v>
      </c>
      <c r="AZ287" s="183">
        <v>104</v>
      </c>
      <c r="BA287" s="183">
        <v>95</v>
      </c>
      <c r="BB287" s="183">
        <v>91</v>
      </c>
      <c r="BC287" s="183">
        <v>79</v>
      </c>
      <c r="BD287" s="183">
        <v>77</v>
      </c>
      <c r="BE287" s="183">
        <v>77</v>
      </c>
      <c r="BF287" s="183">
        <v>89</v>
      </c>
      <c r="BG287" s="183">
        <v>64</v>
      </c>
      <c r="BH287" s="183">
        <v>75</v>
      </c>
      <c r="BI287" s="183">
        <v>81</v>
      </c>
      <c r="BJ287" s="183">
        <v>88</v>
      </c>
      <c r="BK287" s="183">
        <v>17</v>
      </c>
      <c r="BL287" s="183">
        <v>5</v>
      </c>
      <c r="BM287" s="183">
        <v>9</v>
      </c>
      <c r="BN287" s="183">
        <v>13</v>
      </c>
      <c r="BO287" s="183">
        <v>21</v>
      </c>
      <c r="BP287" s="183">
        <v>35</v>
      </c>
      <c r="BQ287" s="183">
        <f t="shared" ca="1" si="9"/>
        <v>44</v>
      </c>
    </row>
    <row r="288" spans="1:69" ht="15" customHeight="1" x14ac:dyDescent="0.2">
      <c r="A288" s="179" t="s">
        <v>350</v>
      </c>
      <c r="B288" s="195"/>
      <c r="C288" s="187" t="s">
        <v>6</v>
      </c>
      <c r="D288" s="182">
        <v>35</v>
      </c>
      <c r="E288" s="183">
        <v>36</v>
      </c>
      <c r="F288" s="183">
        <v>48</v>
      </c>
      <c r="G288" s="183">
        <v>32</v>
      </c>
      <c r="H288" s="182">
        <v>30</v>
      </c>
      <c r="I288" s="184">
        <v>41</v>
      </c>
      <c r="J288" s="183">
        <v>55</v>
      </c>
      <c r="K288" s="183">
        <v>66</v>
      </c>
      <c r="L288" s="183">
        <v>80</v>
      </c>
      <c r="M288" s="183">
        <v>54</v>
      </c>
      <c r="N288" s="183">
        <v>39</v>
      </c>
      <c r="O288" s="183">
        <v>46</v>
      </c>
      <c r="P288" s="183">
        <v>28</v>
      </c>
      <c r="Q288" s="183">
        <v>53</v>
      </c>
      <c r="R288" s="183">
        <v>35</v>
      </c>
      <c r="S288" s="183">
        <v>45</v>
      </c>
      <c r="T288" s="183">
        <v>82</v>
      </c>
      <c r="U288" s="183">
        <v>34</v>
      </c>
      <c r="V288" s="183">
        <v>36</v>
      </c>
      <c r="W288" s="183">
        <v>37</v>
      </c>
      <c r="X288" s="183">
        <v>50</v>
      </c>
      <c r="Y288" s="183">
        <v>55</v>
      </c>
      <c r="Z288" s="183">
        <v>73</v>
      </c>
      <c r="AA288" s="183">
        <v>25</v>
      </c>
      <c r="AB288" s="183">
        <v>60</v>
      </c>
      <c r="AC288" s="183">
        <v>47</v>
      </c>
      <c r="AD288" s="183">
        <v>42</v>
      </c>
      <c r="AE288" s="183">
        <v>64</v>
      </c>
      <c r="AF288" s="183">
        <v>54</v>
      </c>
      <c r="AG288" s="183">
        <v>49</v>
      </c>
      <c r="AH288" s="183">
        <v>36</v>
      </c>
      <c r="AI288" s="183">
        <v>66</v>
      </c>
      <c r="AJ288" s="183">
        <v>57</v>
      </c>
      <c r="AK288" s="183">
        <v>71</v>
      </c>
      <c r="AL288" s="183">
        <v>69</v>
      </c>
      <c r="AM288" s="183">
        <v>40</v>
      </c>
      <c r="AN288" s="183">
        <v>57</v>
      </c>
      <c r="AO288" s="183">
        <v>41</v>
      </c>
      <c r="AP288" s="183">
        <v>38</v>
      </c>
      <c r="AQ288" s="183">
        <v>43</v>
      </c>
      <c r="AR288" s="183">
        <v>50</v>
      </c>
      <c r="AS288" s="183">
        <v>48</v>
      </c>
      <c r="AT288" s="183">
        <v>49</v>
      </c>
      <c r="AU288" s="183">
        <v>33</v>
      </c>
      <c r="AV288" s="183">
        <v>52</v>
      </c>
      <c r="AW288" s="183">
        <v>52</v>
      </c>
      <c r="AX288" s="183">
        <v>50</v>
      </c>
      <c r="AY288" s="183">
        <v>54</v>
      </c>
      <c r="AZ288" s="183">
        <v>52</v>
      </c>
      <c r="BA288" s="183">
        <v>47</v>
      </c>
      <c r="BB288" s="183">
        <v>40</v>
      </c>
      <c r="BC288" s="183">
        <v>48</v>
      </c>
      <c r="BD288" s="183">
        <v>50</v>
      </c>
      <c r="BE288" s="183">
        <v>44</v>
      </c>
      <c r="BF288" s="183">
        <v>50</v>
      </c>
      <c r="BG288" s="183">
        <v>60</v>
      </c>
      <c r="BH288" s="183">
        <v>68</v>
      </c>
      <c r="BI288" s="183">
        <v>39</v>
      </c>
      <c r="BJ288" s="183">
        <v>22</v>
      </c>
      <c r="BK288" s="183">
        <v>0</v>
      </c>
      <c r="BL288" s="183">
        <v>0</v>
      </c>
      <c r="BM288" s="183">
        <v>5</v>
      </c>
      <c r="BN288" s="183">
        <v>1</v>
      </c>
      <c r="BO288" s="183">
        <v>3</v>
      </c>
      <c r="BP288" s="183">
        <v>3</v>
      </c>
      <c r="BQ288" s="183">
        <f t="shared" ca="1" si="9"/>
        <v>34</v>
      </c>
    </row>
    <row r="289" spans="1:69" ht="15" customHeight="1" x14ac:dyDescent="0.2">
      <c r="A289" s="179" t="s">
        <v>351</v>
      </c>
      <c r="B289" s="195"/>
      <c r="C289" s="187" t="s">
        <v>7</v>
      </c>
      <c r="D289" s="182">
        <v>112</v>
      </c>
      <c r="E289" s="183">
        <v>109</v>
      </c>
      <c r="F289" s="183">
        <v>113</v>
      </c>
      <c r="G289" s="183">
        <v>114</v>
      </c>
      <c r="H289" s="182">
        <v>106</v>
      </c>
      <c r="I289" s="184">
        <v>88</v>
      </c>
      <c r="J289" s="183">
        <v>107</v>
      </c>
      <c r="K289" s="183">
        <v>97</v>
      </c>
      <c r="L289" s="183">
        <v>106</v>
      </c>
      <c r="M289" s="183">
        <v>88</v>
      </c>
      <c r="N289" s="183">
        <v>100</v>
      </c>
      <c r="O289" s="183">
        <v>152</v>
      </c>
      <c r="P289" s="183">
        <v>77</v>
      </c>
      <c r="Q289" s="183">
        <v>108</v>
      </c>
      <c r="R289" s="183">
        <v>83</v>
      </c>
      <c r="S289" s="183">
        <v>112</v>
      </c>
      <c r="T289" s="183">
        <v>103</v>
      </c>
      <c r="U289" s="183">
        <v>111</v>
      </c>
      <c r="V289" s="183">
        <v>86</v>
      </c>
      <c r="W289" s="183">
        <v>103</v>
      </c>
      <c r="X289" s="183">
        <v>118</v>
      </c>
      <c r="Y289" s="183">
        <v>120</v>
      </c>
      <c r="Z289" s="183">
        <v>106</v>
      </c>
      <c r="AA289" s="183">
        <v>78</v>
      </c>
      <c r="AB289" s="183">
        <v>93</v>
      </c>
      <c r="AC289" s="183">
        <v>122</v>
      </c>
      <c r="AD289" s="183">
        <v>96</v>
      </c>
      <c r="AE289" s="183">
        <v>110</v>
      </c>
      <c r="AF289" s="183">
        <v>88</v>
      </c>
      <c r="AG289" s="183">
        <v>124</v>
      </c>
      <c r="AH289" s="183">
        <v>121</v>
      </c>
      <c r="AI289" s="183">
        <v>93</v>
      </c>
      <c r="AJ289" s="183">
        <v>96</v>
      </c>
      <c r="AK289" s="183">
        <v>129</v>
      </c>
      <c r="AL289" s="183">
        <v>106</v>
      </c>
      <c r="AM289" s="183">
        <v>96</v>
      </c>
      <c r="AN289" s="183">
        <v>102</v>
      </c>
      <c r="AO289" s="183">
        <v>70</v>
      </c>
      <c r="AP289" s="183">
        <v>89</v>
      </c>
      <c r="AQ289" s="183">
        <v>76</v>
      </c>
      <c r="AR289" s="183">
        <v>85</v>
      </c>
      <c r="AS289" s="183">
        <v>103</v>
      </c>
      <c r="AT289" s="183">
        <v>96</v>
      </c>
      <c r="AU289" s="183">
        <v>111</v>
      </c>
      <c r="AV289" s="183">
        <v>114</v>
      </c>
      <c r="AW289" s="183">
        <v>120</v>
      </c>
      <c r="AX289" s="183">
        <v>107</v>
      </c>
      <c r="AY289" s="183">
        <v>135</v>
      </c>
      <c r="AZ289" s="183">
        <v>80</v>
      </c>
      <c r="BA289" s="183">
        <v>71</v>
      </c>
      <c r="BB289" s="183">
        <v>76</v>
      </c>
      <c r="BC289" s="183">
        <v>92</v>
      </c>
      <c r="BD289" s="183">
        <v>76</v>
      </c>
      <c r="BE289" s="183">
        <v>112</v>
      </c>
      <c r="BF289" s="183">
        <v>99</v>
      </c>
      <c r="BG289" s="183">
        <v>89</v>
      </c>
      <c r="BH289" s="183">
        <v>121</v>
      </c>
      <c r="BI289" s="183">
        <v>139</v>
      </c>
      <c r="BJ289" s="183">
        <v>61</v>
      </c>
      <c r="BK289" s="183">
        <v>4</v>
      </c>
      <c r="BL289" s="183">
        <v>3</v>
      </c>
      <c r="BM289" s="183">
        <v>1</v>
      </c>
      <c r="BN289" s="183">
        <v>6</v>
      </c>
      <c r="BO289" s="183">
        <v>15</v>
      </c>
      <c r="BP289" s="183">
        <v>36</v>
      </c>
      <c r="BQ289" s="183">
        <f t="shared" ca="1" si="9"/>
        <v>25</v>
      </c>
    </row>
    <row r="290" spans="1:69" ht="15" customHeight="1" x14ac:dyDescent="0.2">
      <c r="A290" s="179" t="s">
        <v>352</v>
      </c>
      <c r="B290" s="195"/>
      <c r="C290" s="187" t="s">
        <v>8</v>
      </c>
      <c r="D290" s="182">
        <v>0</v>
      </c>
      <c r="E290" s="183">
        <v>0</v>
      </c>
      <c r="F290" s="183">
        <v>0</v>
      </c>
      <c r="G290" s="183">
        <v>0</v>
      </c>
      <c r="H290" s="182">
        <v>0</v>
      </c>
      <c r="I290" s="184">
        <v>0</v>
      </c>
      <c r="J290" s="183">
        <v>0</v>
      </c>
      <c r="K290" s="183">
        <v>0</v>
      </c>
      <c r="L290" s="183">
        <v>0</v>
      </c>
      <c r="M290" s="183">
        <v>0</v>
      </c>
      <c r="N290" s="183">
        <v>0</v>
      </c>
      <c r="O290" s="183">
        <v>0</v>
      </c>
      <c r="P290" s="183">
        <v>0</v>
      </c>
      <c r="Q290" s="183">
        <v>0</v>
      </c>
      <c r="R290" s="183">
        <v>0</v>
      </c>
      <c r="S290" s="183">
        <v>0</v>
      </c>
      <c r="T290" s="183">
        <v>0</v>
      </c>
      <c r="U290" s="183">
        <v>0</v>
      </c>
      <c r="V290" s="183">
        <v>0</v>
      </c>
      <c r="W290" s="183">
        <v>0</v>
      </c>
      <c r="X290" s="183">
        <v>0</v>
      </c>
      <c r="Y290" s="183">
        <v>0</v>
      </c>
      <c r="Z290" s="183">
        <v>0</v>
      </c>
      <c r="AA290" s="183">
        <v>0</v>
      </c>
      <c r="AB290" s="183">
        <v>0</v>
      </c>
      <c r="AC290" s="183">
        <v>0</v>
      </c>
      <c r="AD290" s="183">
        <v>0</v>
      </c>
      <c r="AE290" s="183">
        <v>0</v>
      </c>
      <c r="AF290" s="183">
        <v>0</v>
      </c>
      <c r="AG290" s="183">
        <v>0</v>
      </c>
      <c r="AH290" s="183">
        <v>0</v>
      </c>
      <c r="AI290" s="183">
        <v>0</v>
      </c>
      <c r="AJ290" s="183">
        <v>0</v>
      </c>
      <c r="AK290" s="183">
        <v>7</v>
      </c>
      <c r="AL290" s="183">
        <v>15</v>
      </c>
      <c r="AM290" s="183">
        <v>12</v>
      </c>
      <c r="AN290" s="183">
        <v>15</v>
      </c>
      <c r="AO290" s="183">
        <v>10</v>
      </c>
      <c r="AP290" s="183">
        <v>14</v>
      </c>
      <c r="AQ290" s="183">
        <v>18</v>
      </c>
      <c r="AR290" s="183">
        <v>6</v>
      </c>
      <c r="AS290" s="183">
        <v>17</v>
      </c>
      <c r="AT290" s="183">
        <v>15</v>
      </c>
      <c r="AU290" s="183">
        <v>11</v>
      </c>
      <c r="AV290" s="183">
        <v>7</v>
      </c>
      <c r="AW290" s="183">
        <v>36</v>
      </c>
      <c r="AX290" s="183">
        <v>15</v>
      </c>
      <c r="AY290" s="183">
        <v>6</v>
      </c>
      <c r="AZ290" s="183">
        <v>11</v>
      </c>
      <c r="BA290" s="183">
        <v>17</v>
      </c>
      <c r="BB290" s="183">
        <v>12</v>
      </c>
      <c r="BC290" s="183">
        <v>26</v>
      </c>
      <c r="BD290" s="183">
        <v>16</v>
      </c>
      <c r="BE290" s="183">
        <v>9</v>
      </c>
      <c r="BF290" s="183">
        <v>8</v>
      </c>
      <c r="BG290" s="183">
        <v>9</v>
      </c>
      <c r="BH290" s="183">
        <v>9</v>
      </c>
      <c r="BI290" s="183">
        <v>9</v>
      </c>
      <c r="BJ290" s="183">
        <v>6</v>
      </c>
      <c r="BK290" s="183">
        <v>13</v>
      </c>
      <c r="BL290" s="183">
        <v>4</v>
      </c>
      <c r="BM290" s="183">
        <v>13</v>
      </c>
      <c r="BN290" s="183">
        <v>10</v>
      </c>
      <c r="BO290" s="183">
        <v>8</v>
      </c>
      <c r="BP290" s="183">
        <v>10</v>
      </c>
      <c r="BQ290" s="183">
        <f t="shared" ca="1" si="9"/>
        <v>4</v>
      </c>
    </row>
    <row r="291" spans="1:69" ht="15" customHeight="1" collapsed="1" x14ac:dyDescent="0.25">
      <c r="B291" s="195"/>
      <c r="C291" s="206" t="s">
        <v>10</v>
      </c>
      <c r="D291" s="193"/>
      <c r="E291" s="194"/>
      <c r="F291" s="194"/>
      <c r="G291" s="194"/>
      <c r="H291" s="194"/>
      <c r="I291" s="194"/>
      <c r="J291" s="194"/>
      <c r="K291" s="194"/>
      <c r="L291" s="194"/>
      <c r="M291" s="194"/>
      <c r="N291" s="194"/>
      <c r="O291" s="194"/>
      <c r="P291" s="194"/>
      <c r="Q291" s="194"/>
      <c r="R291" s="194"/>
      <c r="S291" s="194"/>
      <c r="T291" s="194"/>
      <c r="U291" s="194"/>
      <c r="V291" s="194"/>
      <c r="W291" s="194"/>
      <c r="X291" s="194"/>
      <c r="Y291" s="194"/>
      <c r="Z291" s="194"/>
      <c r="AA291" s="194"/>
      <c r="AB291" s="194"/>
      <c r="AC291" s="194"/>
      <c r="AD291" s="194"/>
      <c r="AE291" s="194"/>
      <c r="AF291" s="194"/>
      <c r="AG291" s="194"/>
      <c r="AH291" s="194"/>
      <c r="AI291" s="194"/>
      <c r="AJ291" s="194"/>
      <c r="AK291" s="194"/>
      <c r="AL291" s="194"/>
      <c r="AM291" s="194"/>
      <c r="AN291" s="194"/>
      <c r="AO291" s="194"/>
      <c r="AP291" s="194"/>
      <c r="AQ291" s="194"/>
      <c r="AR291" s="194"/>
      <c r="AS291" s="194"/>
      <c r="AT291" s="194"/>
      <c r="AU291" s="194"/>
      <c r="AV291" s="194"/>
      <c r="AW291" s="194"/>
      <c r="AX291" s="194"/>
      <c r="AY291" s="194"/>
      <c r="AZ291" s="194"/>
      <c r="BA291" s="194"/>
      <c r="BB291" s="194"/>
      <c r="BC291" s="194"/>
      <c r="BD291" s="194"/>
      <c r="BE291" s="194"/>
      <c r="BF291" s="194"/>
      <c r="BG291" s="194"/>
      <c r="BH291" s="194"/>
      <c r="BI291" s="194"/>
      <c r="BJ291" s="194"/>
      <c r="BK291" s="194"/>
      <c r="BL291" s="194"/>
      <c r="BM291" s="194"/>
      <c r="BN291" s="194"/>
      <c r="BO291" s="194"/>
      <c r="BP291" s="194"/>
      <c r="BQ291" s="194"/>
    </row>
    <row r="292" spans="1:69" ht="15" hidden="1" customHeight="1" outlineLevel="1" collapsed="1" x14ac:dyDescent="0.2">
      <c r="B292" s="195" t="s">
        <v>67</v>
      </c>
      <c r="C292" s="196" t="s">
        <v>68</v>
      </c>
      <c r="D292" s="193"/>
      <c r="E292" s="194"/>
      <c r="F292" s="194"/>
      <c r="G292" s="194"/>
      <c r="H292" s="194"/>
      <c r="I292" s="194"/>
      <c r="J292" s="194"/>
      <c r="K292" s="194"/>
      <c r="L292" s="194"/>
      <c r="M292" s="194"/>
      <c r="N292" s="194"/>
      <c r="O292" s="194"/>
      <c r="P292" s="194"/>
      <c r="Q292" s="194"/>
      <c r="R292" s="194"/>
      <c r="S292" s="194"/>
      <c r="T292" s="194"/>
      <c r="U292" s="194"/>
      <c r="V292" s="194"/>
      <c r="W292" s="194"/>
      <c r="X292" s="194"/>
      <c r="Y292" s="194"/>
      <c r="Z292" s="194"/>
      <c r="AA292" s="194"/>
      <c r="AB292" s="194"/>
      <c r="AC292" s="194"/>
      <c r="AD292" s="194"/>
      <c r="AE292" s="194"/>
      <c r="AF292" s="194"/>
      <c r="AG292" s="194"/>
      <c r="AH292" s="194"/>
      <c r="AI292" s="194"/>
      <c r="AJ292" s="194"/>
      <c r="AK292" s="194"/>
      <c r="AL292" s="194"/>
      <c r="AM292" s="194"/>
      <c r="AN292" s="194"/>
      <c r="AO292" s="194"/>
      <c r="AP292" s="194"/>
      <c r="AQ292" s="194"/>
      <c r="AR292" s="194"/>
      <c r="AS292" s="194"/>
      <c r="AT292" s="194"/>
      <c r="AU292" s="194"/>
      <c r="AV292" s="194"/>
      <c r="AW292" s="194"/>
      <c r="AX292" s="194"/>
      <c r="AY292" s="194"/>
      <c r="AZ292" s="194"/>
      <c r="BA292" s="194"/>
      <c r="BB292" s="194"/>
      <c r="BC292" s="194"/>
      <c r="BD292" s="194"/>
      <c r="BE292" s="194"/>
      <c r="BF292" s="194"/>
      <c r="BG292" s="194"/>
      <c r="BH292" s="194"/>
      <c r="BI292" s="194"/>
      <c r="BJ292" s="194"/>
      <c r="BK292" s="194"/>
      <c r="BL292" s="194"/>
      <c r="BM292" s="194"/>
      <c r="BN292" s="194"/>
      <c r="BO292" s="194"/>
      <c r="BP292" s="194"/>
      <c r="BQ292" s="194"/>
    </row>
    <row r="293" spans="1:69" ht="15" hidden="1" customHeight="1" outlineLevel="2" x14ac:dyDescent="0.25">
      <c r="A293" s="179" t="s">
        <v>353</v>
      </c>
      <c r="B293" s="195"/>
      <c r="C293" s="181" t="s">
        <v>3</v>
      </c>
      <c r="D293" s="197">
        <v>902</v>
      </c>
      <c r="E293" s="198">
        <v>874</v>
      </c>
      <c r="F293" s="198">
        <v>890</v>
      </c>
      <c r="G293" s="198">
        <v>933</v>
      </c>
      <c r="H293" s="199">
        <v>897</v>
      </c>
      <c r="I293" s="198">
        <v>1048</v>
      </c>
      <c r="J293" s="198">
        <v>1044</v>
      </c>
      <c r="K293" s="198">
        <v>1033</v>
      </c>
      <c r="L293" s="198">
        <v>1063</v>
      </c>
      <c r="M293" s="198">
        <v>963</v>
      </c>
      <c r="N293" s="198">
        <v>984</v>
      </c>
      <c r="O293" s="198">
        <v>1059</v>
      </c>
      <c r="P293" s="198">
        <v>1103</v>
      </c>
      <c r="Q293" s="198">
        <v>1013</v>
      </c>
      <c r="R293" s="198">
        <v>753</v>
      </c>
      <c r="S293" s="198">
        <v>1081</v>
      </c>
      <c r="T293" s="199">
        <v>968</v>
      </c>
      <c r="U293" s="242">
        <v>1163</v>
      </c>
      <c r="V293" s="209">
        <v>1015</v>
      </c>
      <c r="W293" s="198">
        <v>951</v>
      </c>
      <c r="X293" s="198">
        <v>989</v>
      </c>
      <c r="Y293" s="198">
        <v>946</v>
      </c>
      <c r="Z293" s="198">
        <v>1077</v>
      </c>
      <c r="AA293" s="198">
        <v>864</v>
      </c>
      <c r="AB293" s="198">
        <v>1003</v>
      </c>
      <c r="AC293" s="198">
        <v>1056</v>
      </c>
      <c r="AD293" s="198">
        <v>866</v>
      </c>
      <c r="AE293" s="198">
        <v>1041</v>
      </c>
      <c r="AF293" s="198">
        <v>917</v>
      </c>
      <c r="AG293" s="198">
        <v>886</v>
      </c>
      <c r="AH293" s="198">
        <v>997</v>
      </c>
      <c r="AI293" s="198">
        <v>812</v>
      </c>
      <c r="AJ293" s="198">
        <v>1031</v>
      </c>
      <c r="AK293" s="198">
        <v>896</v>
      </c>
      <c r="AL293" s="198">
        <v>993</v>
      </c>
      <c r="AM293" s="198">
        <v>966</v>
      </c>
      <c r="AN293" s="198">
        <v>1024</v>
      </c>
      <c r="AO293" s="198">
        <v>900</v>
      </c>
      <c r="AP293" s="198">
        <v>886</v>
      </c>
      <c r="AQ293" s="198">
        <v>997</v>
      </c>
      <c r="AR293" s="198">
        <v>960</v>
      </c>
      <c r="AS293" s="198">
        <v>1091</v>
      </c>
      <c r="AT293" s="198">
        <v>1251</v>
      </c>
      <c r="AU293" s="198">
        <v>960</v>
      </c>
      <c r="AV293" s="198">
        <v>1177</v>
      </c>
      <c r="AW293" s="198">
        <v>1042</v>
      </c>
      <c r="AX293" s="198">
        <v>773</v>
      </c>
      <c r="AY293" s="198">
        <v>745</v>
      </c>
      <c r="AZ293" s="198">
        <v>860</v>
      </c>
      <c r="BA293" s="198">
        <v>823</v>
      </c>
      <c r="BB293" s="198">
        <v>650</v>
      </c>
      <c r="BC293" s="198">
        <v>816</v>
      </c>
      <c r="BD293" s="198">
        <v>704</v>
      </c>
      <c r="BE293" s="198">
        <v>827</v>
      </c>
      <c r="BF293" s="198">
        <v>902</v>
      </c>
      <c r="BG293" s="198">
        <v>691</v>
      </c>
      <c r="BH293" s="198">
        <v>894</v>
      </c>
      <c r="BI293" s="198">
        <v>834</v>
      </c>
      <c r="BJ293" s="198">
        <v>479</v>
      </c>
      <c r="BK293" s="198">
        <v>11</v>
      </c>
      <c r="BL293" s="198">
        <v>39</v>
      </c>
      <c r="BM293" s="198">
        <v>61</v>
      </c>
      <c r="BN293" s="198">
        <v>78</v>
      </c>
      <c r="BO293" s="198">
        <v>191</v>
      </c>
      <c r="BP293" s="198">
        <v>265</v>
      </c>
      <c r="BQ293" s="198">
        <f ca="1">SUMIFS(Operations, Dates, BQ$6, Hospitals, $B292)</f>
        <v>323</v>
      </c>
    </row>
    <row r="294" spans="1:69" ht="15" hidden="1" customHeight="1" outlineLevel="2" x14ac:dyDescent="0.2">
      <c r="A294" s="179" t="s">
        <v>354</v>
      </c>
      <c r="B294" s="195"/>
      <c r="C294" s="185" t="s">
        <v>4</v>
      </c>
      <c r="D294" s="197">
        <v>61</v>
      </c>
      <c r="E294" s="198">
        <v>67</v>
      </c>
      <c r="F294" s="198">
        <v>86</v>
      </c>
      <c r="G294" s="198">
        <v>61</v>
      </c>
      <c r="H294" s="199">
        <v>74</v>
      </c>
      <c r="I294" s="198">
        <v>71</v>
      </c>
      <c r="J294" s="198">
        <v>96</v>
      </c>
      <c r="K294" s="198">
        <v>85</v>
      </c>
      <c r="L294" s="198">
        <v>97</v>
      </c>
      <c r="M294" s="198">
        <v>80</v>
      </c>
      <c r="N294" s="198">
        <v>81</v>
      </c>
      <c r="O294" s="198">
        <v>99</v>
      </c>
      <c r="P294" s="198">
        <v>85</v>
      </c>
      <c r="Q294" s="198">
        <v>106</v>
      </c>
      <c r="R294" s="198">
        <v>71</v>
      </c>
      <c r="S294" s="198">
        <v>117</v>
      </c>
      <c r="T294" s="199">
        <v>117</v>
      </c>
      <c r="U294" s="214">
        <v>103</v>
      </c>
      <c r="V294" s="209">
        <v>88</v>
      </c>
      <c r="W294" s="198">
        <v>100</v>
      </c>
      <c r="X294" s="198">
        <v>89</v>
      </c>
      <c r="Y294" s="198">
        <v>92</v>
      </c>
      <c r="Z294" s="198">
        <v>80</v>
      </c>
      <c r="AA294" s="198">
        <v>55</v>
      </c>
      <c r="AB294" s="198">
        <v>89</v>
      </c>
      <c r="AC294" s="198">
        <v>92</v>
      </c>
      <c r="AD294" s="198">
        <v>74</v>
      </c>
      <c r="AE294" s="198">
        <v>97</v>
      </c>
      <c r="AF294" s="198">
        <v>82</v>
      </c>
      <c r="AG294" s="198">
        <v>80</v>
      </c>
      <c r="AH294" s="198">
        <v>71</v>
      </c>
      <c r="AI294" s="198">
        <v>85</v>
      </c>
      <c r="AJ294" s="198">
        <v>102</v>
      </c>
      <c r="AK294" s="198">
        <v>116</v>
      </c>
      <c r="AL294" s="198">
        <v>99</v>
      </c>
      <c r="AM294" s="198">
        <v>105</v>
      </c>
      <c r="AN294" s="198">
        <v>88</v>
      </c>
      <c r="AO294" s="198">
        <v>89</v>
      </c>
      <c r="AP294" s="198">
        <v>78</v>
      </c>
      <c r="AQ294" s="198">
        <v>94</v>
      </c>
      <c r="AR294" s="198">
        <v>90</v>
      </c>
      <c r="AS294" s="198">
        <v>104</v>
      </c>
      <c r="AT294" s="198">
        <v>100</v>
      </c>
      <c r="AU294" s="198">
        <v>106</v>
      </c>
      <c r="AV294" s="198">
        <v>111</v>
      </c>
      <c r="AW294" s="198">
        <v>112</v>
      </c>
      <c r="AX294" s="198">
        <v>87</v>
      </c>
      <c r="AY294" s="198">
        <v>100</v>
      </c>
      <c r="AZ294" s="198">
        <v>88</v>
      </c>
      <c r="BA294" s="198">
        <v>83</v>
      </c>
      <c r="BB294" s="198">
        <v>91</v>
      </c>
      <c r="BC294" s="198">
        <v>91</v>
      </c>
      <c r="BD294" s="198">
        <v>71</v>
      </c>
      <c r="BE294" s="198">
        <v>92</v>
      </c>
      <c r="BF294" s="198">
        <v>101</v>
      </c>
      <c r="BG294" s="198">
        <v>89</v>
      </c>
      <c r="BH294" s="198">
        <v>118</v>
      </c>
      <c r="BI294" s="198">
        <v>126</v>
      </c>
      <c r="BJ294" s="198">
        <v>69</v>
      </c>
      <c r="BK294" s="198">
        <v>8</v>
      </c>
      <c r="BL294" s="198">
        <v>2</v>
      </c>
      <c r="BM294" s="198">
        <v>7</v>
      </c>
      <c r="BN294" s="198">
        <v>6</v>
      </c>
      <c r="BO294" s="198">
        <v>6</v>
      </c>
      <c r="BP294" s="198">
        <v>31</v>
      </c>
      <c r="BQ294" s="198">
        <f ca="1">SUMIFS(Cancelled, Dates, BQ$6, Hospitals, $B292)</f>
        <v>35</v>
      </c>
    </row>
    <row r="295" spans="1:69" ht="15" hidden="1" customHeight="1" outlineLevel="2" x14ac:dyDescent="0.2">
      <c r="A295" s="179" t="s">
        <v>355</v>
      </c>
      <c r="B295" s="195"/>
      <c r="C295" s="187" t="s">
        <v>5</v>
      </c>
      <c r="D295" s="197">
        <v>14</v>
      </c>
      <c r="E295" s="198">
        <v>13</v>
      </c>
      <c r="F295" s="198">
        <v>20</v>
      </c>
      <c r="G295" s="198">
        <v>13</v>
      </c>
      <c r="H295" s="199">
        <v>29</v>
      </c>
      <c r="I295" s="198">
        <v>28</v>
      </c>
      <c r="J295" s="198">
        <v>31</v>
      </c>
      <c r="K295" s="198">
        <v>17</v>
      </c>
      <c r="L295" s="198">
        <v>27</v>
      </c>
      <c r="M295" s="198">
        <v>34</v>
      </c>
      <c r="N295" s="198">
        <v>26</v>
      </c>
      <c r="O295" s="198">
        <v>32</v>
      </c>
      <c r="P295" s="198">
        <v>40</v>
      </c>
      <c r="Q295" s="198">
        <v>31</v>
      </c>
      <c r="R295" s="198">
        <v>23</v>
      </c>
      <c r="S295" s="198">
        <v>26</v>
      </c>
      <c r="T295" s="199">
        <v>28</v>
      </c>
      <c r="U295" s="214">
        <v>26</v>
      </c>
      <c r="V295" s="209">
        <v>27</v>
      </c>
      <c r="W295" s="198">
        <v>30</v>
      </c>
      <c r="X295" s="198">
        <v>15</v>
      </c>
      <c r="Y295" s="198">
        <v>18</v>
      </c>
      <c r="Z295" s="198">
        <v>25</v>
      </c>
      <c r="AA295" s="198">
        <v>15</v>
      </c>
      <c r="AB295" s="198">
        <v>31</v>
      </c>
      <c r="AC295" s="198">
        <v>21</v>
      </c>
      <c r="AD295" s="198">
        <v>20</v>
      </c>
      <c r="AE295" s="198">
        <v>35</v>
      </c>
      <c r="AF295" s="198">
        <v>27</v>
      </c>
      <c r="AG295" s="198">
        <v>25</v>
      </c>
      <c r="AH295" s="198">
        <v>23</v>
      </c>
      <c r="AI295" s="198">
        <v>25</v>
      </c>
      <c r="AJ295" s="198">
        <v>37</v>
      </c>
      <c r="AK295" s="198">
        <v>29</v>
      </c>
      <c r="AL295" s="198">
        <v>28</v>
      </c>
      <c r="AM295" s="198">
        <v>32</v>
      </c>
      <c r="AN295" s="198">
        <v>13</v>
      </c>
      <c r="AO295" s="198">
        <v>22</v>
      </c>
      <c r="AP295" s="198">
        <v>24</v>
      </c>
      <c r="AQ295" s="198">
        <v>31</v>
      </c>
      <c r="AR295" s="198">
        <v>31</v>
      </c>
      <c r="AS295" s="198">
        <v>28</v>
      </c>
      <c r="AT295" s="198">
        <v>39</v>
      </c>
      <c r="AU295" s="198">
        <v>43</v>
      </c>
      <c r="AV295" s="198">
        <v>36</v>
      </c>
      <c r="AW295" s="198">
        <v>26</v>
      </c>
      <c r="AX295" s="198">
        <v>29</v>
      </c>
      <c r="AY295" s="198">
        <v>27</v>
      </c>
      <c r="AZ295" s="198">
        <v>26</v>
      </c>
      <c r="BA295" s="198">
        <v>31</v>
      </c>
      <c r="BB295" s="198">
        <v>25</v>
      </c>
      <c r="BC295" s="198">
        <v>33</v>
      </c>
      <c r="BD295" s="198">
        <v>24</v>
      </c>
      <c r="BE295" s="198">
        <v>31</v>
      </c>
      <c r="BF295" s="198">
        <v>41</v>
      </c>
      <c r="BG295" s="198">
        <v>23</v>
      </c>
      <c r="BH295" s="198">
        <v>23</v>
      </c>
      <c r="BI295" s="198">
        <v>27</v>
      </c>
      <c r="BJ295" s="198">
        <v>34</v>
      </c>
      <c r="BK295" s="198">
        <v>1</v>
      </c>
      <c r="BL295" s="198">
        <v>1</v>
      </c>
      <c r="BM295" s="198">
        <v>2</v>
      </c>
      <c r="BN295" s="198">
        <v>2</v>
      </c>
      <c r="BO295" s="198">
        <v>3</v>
      </c>
      <c r="BP295" s="198">
        <v>12</v>
      </c>
      <c r="BQ295" s="198">
        <f ca="1">SUMIFS(Clinical, Dates, BQ$6, Hospitals, $B292)</f>
        <v>20</v>
      </c>
    </row>
    <row r="296" spans="1:69" ht="15" hidden="1" customHeight="1" outlineLevel="2" x14ac:dyDescent="0.2">
      <c r="A296" s="179" t="s">
        <v>356</v>
      </c>
      <c r="B296" s="195"/>
      <c r="C296" s="187" t="s">
        <v>6</v>
      </c>
      <c r="D296" s="197">
        <v>14</v>
      </c>
      <c r="E296" s="198">
        <v>17</v>
      </c>
      <c r="F296" s="198">
        <v>20</v>
      </c>
      <c r="G296" s="198">
        <v>7</v>
      </c>
      <c r="H296" s="199">
        <v>8</v>
      </c>
      <c r="I296" s="198">
        <v>6</v>
      </c>
      <c r="J296" s="198">
        <v>20</v>
      </c>
      <c r="K296" s="198">
        <v>27</v>
      </c>
      <c r="L296" s="198">
        <v>35</v>
      </c>
      <c r="M296" s="198">
        <v>17</v>
      </c>
      <c r="N296" s="198">
        <v>14</v>
      </c>
      <c r="O296" s="198">
        <v>18</v>
      </c>
      <c r="P296" s="198">
        <v>11</v>
      </c>
      <c r="Q296" s="198">
        <v>18</v>
      </c>
      <c r="R296" s="198">
        <v>12</v>
      </c>
      <c r="S296" s="198">
        <v>28</v>
      </c>
      <c r="T296" s="199">
        <v>47</v>
      </c>
      <c r="U296" s="214">
        <v>23</v>
      </c>
      <c r="V296" s="209">
        <v>18</v>
      </c>
      <c r="W296" s="198">
        <v>20</v>
      </c>
      <c r="X296" s="198">
        <v>21</v>
      </c>
      <c r="Y296" s="198">
        <v>18</v>
      </c>
      <c r="Z296" s="198">
        <v>20</v>
      </c>
      <c r="AA296" s="198">
        <v>6</v>
      </c>
      <c r="AB296" s="198">
        <v>19</v>
      </c>
      <c r="AC296" s="198">
        <v>23</v>
      </c>
      <c r="AD296" s="198">
        <v>20</v>
      </c>
      <c r="AE296" s="198">
        <v>13</v>
      </c>
      <c r="AF296" s="198">
        <v>16</v>
      </c>
      <c r="AG296" s="198">
        <v>24</v>
      </c>
      <c r="AH296" s="198">
        <v>12</v>
      </c>
      <c r="AI296" s="198">
        <v>23</v>
      </c>
      <c r="AJ296" s="198">
        <v>28</v>
      </c>
      <c r="AK296" s="198">
        <v>28</v>
      </c>
      <c r="AL296" s="198">
        <v>19</v>
      </c>
      <c r="AM296" s="198">
        <v>10</v>
      </c>
      <c r="AN296" s="198">
        <v>27</v>
      </c>
      <c r="AO296" s="198">
        <v>30</v>
      </c>
      <c r="AP296" s="198">
        <v>14</v>
      </c>
      <c r="AQ296" s="198">
        <v>12</v>
      </c>
      <c r="AR296" s="198">
        <v>20</v>
      </c>
      <c r="AS296" s="198">
        <v>21</v>
      </c>
      <c r="AT296" s="198">
        <v>18</v>
      </c>
      <c r="AU296" s="198">
        <v>16</v>
      </c>
      <c r="AV296" s="198">
        <v>18</v>
      </c>
      <c r="AW296" s="198">
        <v>17</v>
      </c>
      <c r="AX296" s="198">
        <v>17</v>
      </c>
      <c r="AY296" s="198">
        <v>17</v>
      </c>
      <c r="AZ296" s="198">
        <v>19</v>
      </c>
      <c r="BA296" s="198">
        <v>14</v>
      </c>
      <c r="BB296" s="198">
        <v>23</v>
      </c>
      <c r="BC296" s="198">
        <v>23</v>
      </c>
      <c r="BD296" s="198">
        <v>26</v>
      </c>
      <c r="BE296" s="198">
        <v>25</v>
      </c>
      <c r="BF296" s="198">
        <v>29</v>
      </c>
      <c r="BG296" s="198">
        <v>29</v>
      </c>
      <c r="BH296" s="198">
        <v>48</v>
      </c>
      <c r="BI296" s="198">
        <v>32</v>
      </c>
      <c r="BJ296" s="198">
        <v>12</v>
      </c>
      <c r="BK296" s="198">
        <v>0</v>
      </c>
      <c r="BL296" s="198">
        <v>0</v>
      </c>
      <c r="BM296" s="198">
        <v>3</v>
      </c>
      <c r="BN296" s="198">
        <v>0</v>
      </c>
      <c r="BO296" s="198">
        <v>1</v>
      </c>
      <c r="BP296" s="198">
        <v>2</v>
      </c>
      <c r="BQ296" s="198">
        <f ca="1">SUMIFS(NonClinical, Dates, BQ$6, Hospitals, $B292)</f>
        <v>11</v>
      </c>
    </row>
    <row r="297" spans="1:69" ht="15" hidden="1" customHeight="1" outlineLevel="2" x14ac:dyDescent="0.2">
      <c r="A297" s="179" t="s">
        <v>357</v>
      </c>
      <c r="B297" s="195"/>
      <c r="C297" s="187" t="s">
        <v>7</v>
      </c>
      <c r="D297" s="197">
        <v>33</v>
      </c>
      <c r="E297" s="198">
        <v>37</v>
      </c>
      <c r="F297" s="198">
        <v>46</v>
      </c>
      <c r="G297" s="198">
        <v>41</v>
      </c>
      <c r="H297" s="199">
        <v>37</v>
      </c>
      <c r="I297" s="198">
        <v>37</v>
      </c>
      <c r="J297" s="198">
        <v>45</v>
      </c>
      <c r="K297" s="198">
        <v>41</v>
      </c>
      <c r="L297" s="198">
        <v>35</v>
      </c>
      <c r="M297" s="198">
        <v>29</v>
      </c>
      <c r="N297" s="198">
        <v>41</v>
      </c>
      <c r="O297" s="198">
        <v>49</v>
      </c>
      <c r="P297" s="198">
        <v>34</v>
      </c>
      <c r="Q297" s="198">
        <v>57</v>
      </c>
      <c r="R297" s="198">
        <v>36</v>
      </c>
      <c r="S297" s="198">
        <v>63</v>
      </c>
      <c r="T297" s="199">
        <v>42</v>
      </c>
      <c r="U297" s="214">
        <v>54</v>
      </c>
      <c r="V297" s="209">
        <v>43</v>
      </c>
      <c r="W297" s="198">
        <v>50</v>
      </c>
      <c r="X297" s="198">
        <v>53</v>
      </c>
      <c r="Y297" s="198">
        <v>56</v>
      </c>
      <c r="Z297" s="198">
        <v>35</v>
      </c>
      <c r="AA297" s="198">
        <v>34</v>
      </c>
      <c r="AB297" s="198">
        <v>39</v>
      </c>
      <c r="AC297" s="198">
        <v>48</v>
      </c>
      <c r="AD297" s="198">
        <v>34</v>
      </c>
      <c r="AE297" s="198">
        <v>49</v>
      </c>
      <c r="AF297" s="198">
        <v>39</v>
      </c>
      <c r="AG297" s="198">
        <v>31</v>
      </c>
      <c r="AH297" s="198">
        <v>36</v>
      </c>
      <c r="AI297" s="198">
        <v>37</v>
      </c>
      <c r="AJ297" s="198">
        <v>37</v>
      </c>
      <c r="AK297" s="198">
        <v>55</v>
      </c>
      <c r="AL297" s="198">
        <v>46</v>
      </c>
      <c r="AM297" s="198">
        <v>54</v>
      </c>
      <c r="AN297" s="198">
        <v>37</v>
      </c>
      <c r="AO297" s="198">
        <v>32</v>
      </c>
      <c r="AP297" s="198">
        <v>38</v>
      </c>
      <c r="AQ297" s="198">
        <v>45</v>
      </c>
      <c r="AR297" s="198">
        <v>36</v>
      </c>
      <c r="AS297" s="198">
        <v>48</v>
      </c>
      <c r="AT297" s="198">
        <v>39</v>
      </c>
      <c r="AU297" s="198">
        <v>45</v>
      </c>
      <c r="AV297" s="198">
        <v>55</v>
      </c>
      <c r="AW297" s="198">
        <v>42</v>
      </c>
      <c r="AX297" s="198">
        <v>38</v>
      </c>
      <c r="AY297" s="198">
        <v>55</v>
      </c>
      <c r="AZ297" s="198">
        <v>40</v>
      </c>
      <c r="BA297" s="198">
        <v>32</v>
      </c>
      <c r="BB297" s="198">
        <v>41</v>
      </c>
      <c r="BC297" s="198">
        <v>31</v>
      </c>
      <c r="BD297" s="198">
        <v>18</v>
      </c>
      <c r="BE297" s="198">
        <v>36</v>
      </c>
      <c r="BF297" s="198">
        <v>31</v>
      </c>
      <c r="BG297" s="198">
        <v>35</v>
      </c>
      <c r="BH297" s="198">
        <v>47</v>
      </c>
      <c r="BI297" s="198">
        <v>67</v>
      </c>
      <c r="BJ297" s="198">
        <v>21</v>
      </c>
      <c r="BK297" s="198">
        <v>2</v>
      </c>
      <c r="BL297" s="198">
        <v>1</v>
      </c>
      <c r="BM297" s="198">
        <v>1</v>
      </c>
      <c r="BN297" s="198">
        <v>3</v>
      </c>
      <c r="BO297" s="198">
        <v>0</v>
      </c>
      <c r="BP297" s="198">
        <v>16</v>
      </c>
      <c r="BQ297" s="198">
        <f ca="1">SUMIFS(Patient, Dates, BQ$6, Hospitals, $B292)</f>
        <v>4</v>
      </c>
    </row>
    <row r="298" spans="1:69" ht="15" hidden="1" customHeight="1" outlineLevel="2" x14ac:dyDescent="0.2">
      <c r="A298" s="179" t="s">
        <v>358</v>
      </c>
      <c r="B298" s="195"/>
      <c r="C298" s="187" t="s">
        <v>8</v>
      </c>
      <c r="D298" s="197">
        <v>0</v>
      </c>
      <c r="E298" s="198">
        <v>0</v>
      </c>
      <c r="F298" s="198">
        <v>0</v>
      </c>
      <c r="G298" s="198">
        <v>0</v>
      </c>
      <c r="H298" s="199">
        <v>0</v>
      </c>
      <c r="I298" s="198">
        <v>0</v>
      </c>
      <c r="J298" s="198">
        <v>0</v>
      </c>
      <c r="K298" s="198">
        <v>0</v>
      </c>
      <c r="L298" s="198">
        <v>0</v>
      </c>
      <c r="M298" s="198">
        <v>0</v>
      </c>
      <c r="N298" s="198">
        <v>0</v>
      </c>
      <c r="O298" s="198">
        <v>0</v>
      </c>
      <c r="P298" s="198">
        <v>0</v>
      </c>
      <c r="Q298" s="198">
        <v>0</v>
      </c>
      <c r="R298" s="198">
        <v>0</v>
      </c>
      <c r="S298" s="198">
        <v>0</v>
      </c>
      <c r="T298" s="199">
        <v>0</v>
      </c>
      <c r="U298" s="214">
        <v>0</v>
      </c>
      <c r="V298" s="209">
        <v>0</v>
      </c>
      <c r="W298" s="198">
        <v>0</v>
      </c>
      <c r="X298" s="198">
        <v>0</v>
      </c>
      <c r="Y298" s="198">
        <v>0</v>
      </c>
      <c r="Z298" s="198">
        <v>0</v>
      </c>
      <c r="AA298" s="198">
        <v>0</v>
      </c>
      <c r="AB298" s="198">
        <v>0</v>
      </c>
      <c r="AC298" s="198">
        <v>0</v>
      </c>
      <c r="AD298" s="198">
        <v>0</v>
      </c>
      <c r="AE298" s="198">
        <v>0</v>
      </c>
      <c r="AF298" s="198">
        <v>0</v>
      </c>
      <c r="AG298" s="198">
        <v>0</v>
      </c>
      <c r="AH298" s="198">
        <v>0</v>
      </c>
      <c r="AI298" s="198">
        <v>0</v>
      </c>
      <c r="AJ298" s="198">
        <v>0</v>
      </c>
      <c r="AK298" s="198">
        <v>4</v>
      </c>
      <c r="AL298" s="198">
        <v>6</v>
      </c>
      <c r="AM298" s="198">
        <v>9</v>
      </c>
      <c r="AN298" s="198">
        <v>11</v>
      </c>
      <c r="AO298" s="198">
        <v>5</v>
      </c>
      <c r="AP298" s="198">
        <v>2</v>
      </c>
      <c r="AQ298" s="198">
        <v>6</v>
      </c>
      <c r="AR298" s="198">
        <v>3</v>
      </c>
      <c r="AS298" s="198">
        <v>7</v>
      </c>
      <c r="AT298" s="198">
        <v>4</v>
      </c>
      <c r="AU298" s="198">
        <v>2</v>
      </c>
      <c r="AV298" s="198">
        <v>2</v>
      </c>
      <c r="AW298" s="198">
        <v>27</v>
      </c>
      <c r="AX298" s="198">
        <v>3</v>
      </c>
      <c r="AY298" s="198">
        <v>1</v>
      </c>
      <c r="AZ298" s="198">
        <v>3</v>
      </c>
      <c r="BA298" s="198">
        <v>6</v>
      </c>
      <c r="BB298" s="198">
        <v>2</v>
      </c>
      <c r="BC298" s="198">
        <v>4</v>
      </c>
      <c r="BD298" s="198">
        <v>3</v>
      </c>
      <c r="BE298" s="198">
        <v>0</v>
      </c>
      <c r="BF298" s="198">
        <v>0</v>
      </c>
      <c r="BG298" s="198">
        <v>2</v>
      </c>
      <c r="BH298" s="198">
        <v>0</v>
      </c>
      <c r="BI298" s="198">
        <v>0</v>
      </c>
      <c r="BJ298" s="198">
        <v>2</v>
      </c>
      <c r="BK298" s="198">
        <v>5</v>
      </c>
      <c r="BL298" s="198">
        <v>0</v>
      </c>
      <c r="BM298" s="198">
        <v>1</v>
      </c>
      <c r="BN298" s="198">
        <v>1</v>
      </c>
      <c r="BO298" s="198">
        <v>2</v>
      </c>
      <c r="BP298" s="198">
        <v>1</v>
      </c>
      <c r="BQ298" s="198">
        <f ca="1">SUMIFS(Other, Dates, BQ$6, Hospitals, $B292)</f>
        <v>0</v>
      </c>
    </row>
    <row r="299" spans="1:69" ht="15" hidden="1" customHeight="1" outlineLevel="1" collapsed="1" x14ac:dyDescent="0.2">
      <c r="B299" s="195" t="s">
        <v>69</v>
      </c>
      <c r="C299" s="196" t="s">
        <v>70</v>
      </c>
      <c r="D299" s="193"/>
      <c r="E299" s="194"/>
      <c r="F299" s="194"/>
      <c r="G299" s="194"/>
      <c r="H299" s="194"/>
      <c r="I299" s="194"/>
      <c r="J299" s="194"/>
      <c r="K299" s="194"/>
      <c r="L299" s="194"/>
      <c r="M299" s="194"/>
      <c r="N299" s="194"/>
      <c r="O299" s="194"/>
      <c r="P299" s="194"/>
      <c r="Q299" s="194"/>
      <c r="R299" s="194"/>
      <c r="S299" s="194"/>
      <c r="T299" s="194"/>
      <c r="U299" s="194"/>
      <c r="V299" s="194"/>
      <c r="W299" s="194"/>
      <c r="X299" s="194"/>
      <c r="Y299" s="194"/>
      <c r="Z299" s="194"/>
      <c r="AA299" s="194"/>
      <c r="AB299" s="194"/>
      <c r="AC299" s="194"/>
      <c r="AD299" s="194"/>
      <c r="AE299" s="194"/>
      <c r="AF299" s="194"/>
      <c r="AG299" s="194"/>
      <c r="AH299" s="194"/>
      <c r="AI299" s="194"/>
      <c r="AJ299" s="194"/>
      <c r="AK299" s="194"/>
      <c r="AL299" s="194"/>
      <c r="AM299" s="194"/>
      <c r="AN299" s="194"/>
      <c r="AO299" s="194"/>
      <c r="AP299" s="194"/>
      <c r="AQ299" s="194"/>
      <c r="AR299" s="194"/>
      <c r="AS299" s="194"/>
      <c r="AT299" s="194"/>
      <c r="AU299" s="194"/>
      <c r="AV299" s="194"/>
      <c r="AW299" s="194"/>
      <c r="AX299" s="194"/>
      <c r="AY299" s="194"/>
      <c r="AZ299" s="194"/>
      <c r="BA299" s="194"/>
      <c r="BB299" s="194"/>
      <c r="BC299" s="194"/>
      <c r="BD299" s="194"/>
      <c r="BE299" s="194"/>
      <c r="BF299" s="194"/>
      <c r="BG299" s="194"/>
      <c r="BH299" s="194"/>
      <c r="BI299" s="194"/>
      <c r="BJ299" s="194"/>
      <c r="BK299" s="194"/>
      <c r="BL299" s="194"/>
      <c r="BM299" s="194"/>
      <c r="BN299" s="194"/>
      <c r="BO299" s="194"/>
      <c r="BP299" s="194"/>
      <c r="BQ299" s="194"/>
    </row>
    <row r="300" spans="1:69" ht="15" hidden="1" customHeight="1" outlineLevel="2" x14ac:dyDescent="0.25">
      <c r="A300" s="179" t="s">
        <v>359</v>
      </c>
      <c r="B300" s="195"/>
      <c r="C300" s="181" t="s">
        <v>3</v>
      </c>
      <c r="D300" s="197">
        <v>775</v>
      </c>
      <c r="E300" s="198">
        <v>947</v>
      </c>
      <c r="F300" s="198">
        <v>756</v>
      </c>
      <c r="G300" s="198">
        <v>910</v>
      </c>
      <c r="H300" s="199">
        <v>838</v>
      </c>
      <c r="I300" s="198">
        <v>788</v>
      </c>
      <c r="J300" s="198">
        <v>799</v>
      </c>
      <c r="K300" s="198">
        <v>794</v>
      </c>
      <c r="L300" s="198">
        <v>754</v>
      </c>
      <c r="M300" s="198">
        <v>810</v>
      </c>
      <c r="N300" s="198">
        <v>759</v>
      </c>
      <c r="O300" s="198">
        <v>845</v>
      </c>
      <c r="P300" s="198">
        <v>821</v>
      </c>
      <c r="Q300" s="198">
        <v>804</v>
      </c>
      <c r="R300" s="198">
        <v>743</v>
      </c>
      <c r="S300" s="198">
        <v>759</v>
      </c>
      <c r="T300" s="199">
        <v>730</v>
      </c>
      <c r="U300" s="242">
        <v>701</v>
      </c>
      <c r="V300" s="209">
        <v>791</v>
      </c>
      <c r="W300" s="198">
        <v>640</v>
      </c>
      <c r="X300" s="198">
        <v>710</v>
      </c>
      <c r="Y300" s="198">
        <v>684</v>
      </c>
      <c r="Z300" s="198">
        <v>839</v>
      </c>
      <c r="AA300" s="198">
        <v>558</v>
      </c>
      <c r="AB300" s="198">
        <v>745</v>
      </c>
      <c r="AC300" s="198">
        <v>792</v>
      </c>
      <c r="AD300" s="198">
        <v>644</v>
      </c>
      <c r="AE300" s="198">
        <v>694</v>
      </c>
      <c r="AF300" s="198">
        <v>632</v>
      </c>
      <c r="AG300" s="198">
        <v>793</v>
      </c>
      <c r="AH300" s="198">
        <v>862</v>
      </c>
      <c r="AI300" s="198">
        <v>648</v>
      </c>
      <c r="AJ300" s="198">
        <v>815</v>
      </c>
      <c r="AK300" s="198">
        <v>847</v>
      </c>
      <c r="AL300" s="198">
        <v>816</v>
      </c>
      <c r="AM300" s="198">
        <v>694</v>
      </c>
      <c r="AN300" s="198">
        <v>848</v>
      </c>
      <c r="AO300" s="198">
        <v>684</v>
      </c>
      <c r="AP300" s="198">
        <v>679</v>
      </c>
      <c r="AQ300" s="198">
        <v>764</v>
      </c>
      <c r="AR300" s="198">
        <v>779</v>
      </c>
      <c r="AS300" s="198">
        <v>931</v>
      </c>
      <c r="AT300" s="198">
        <v>860</v>
      </c>
      <c r="AU300" s="198">
        <v>673</v>
      </c>
      <c r="AV300" s="198">
        <v>805</v>
      </c>
      <c r="AW300" s="198">
        <v>789</v>
      </c>
      <c r="AX300" s="198">
        <v>820</v>
      </c>
      <c r="AY300" s="198">
        <v>759</v>
      </c>
      <c r="AZ300" s="198">
        <v>840</v>
      </c>
      <c r="BA300" s="198">
        <v>683</v>
      </c>
      <c r="BB300" s="198">
        <v>697</v>
      </c>
      <c r="BC300" s="198">
        <v>822</v>
      </c>
      <c r="BD300" s="198">
        <v>755</v>
      </c>
      <c r="BE300" s="198">
        <v>875</v>
      </c>
      <c r="BF300" s="198">
        <v>857</v>
      </c>
      <c r="BG300" s="198">
        <v>630</v>
      </c>
      <c r="BH300" s="198">
        <v>776</v>
      </c>
      <c r="BI300" s="198">
        <v>706</v>
      </c>
      <c r="BJ300" s="198">
        <v>469</v>
      </c>
      <c r="BK300" s="198">
        <v>8</v>
      </c>
      <c r="BL300" s="198">
        <v>7</v>
      </c>
      <c r="BM300" s="198">
        <v>52</v>
      </c>
      <c r="BN300" s="198">
        <v>144</v>
      </c>
      <c r="BO300" s="198">
        <v>472</v>
      </c>
      <c r="BP300" s="198">
        <v>631</v>
      </c>
      <c r="BQ300" s="198">
        <f ca="1">SUMIFS(Operations, Dates, BQ$6, Hospitals, $B299)</f>
        <v>772</v>
      </c>
    </row>
    <row r="301" spans="1:69" ht="15" hidden="1" customHeight="1" outlineLevel="2" x14ac:dyDescent="0.2">
      <c r="A301" s="179" t="s">
        <v>360</v>
      </c>
      <c r="B301" s="195"/>
      <c r="C301" s="185" t="s">
        <v>4</v>
      </c>
      <c r="D301" s="197">
        <v>84</v>
      </c>
      <c r="E301" s="198">
        <v>90</v>
      </c>
      <c r="F301" s="198">
        <v>88</v>
      </c>
      <c r="G301" s="198">
        <v>99</v>
      </c>
      <c r="H301" s="199">
        <v>92</v>
      </c>
      <c r="I301" s="198">
        <v>77</v>
      </c>
      <c r="J301" s="198">
        <v>89</v>
      </c>
      <c r="K301" s="198">
        <v>84</v>
      </c>
      <c r="L301" s="198">
        <v>82</v>
      </c>
      <c r="M301" s="198">
        <v>99</v>
      </c>
      <c r="N301" s="198">
        <v>98</v>
      </c>
      <c r="O301" s="198">
        <v>143</v>
      </c>
      <c r="P301" s="198">
        <v>76</v>
      </c>
      <c r="Q301" s="198">
        <v>70</v>
      </c>
      <c r="R301" s="198">
        <v>65</v>
      </c>
      <c r="S301" s="198">
        <v>72</v>
      </c>
      <c r="T301" s="199">
        <v>83</v>
      </c>
      <c r="U301" s="214">
        <v>59</v>
      </c>
      <c r="V301" s="209">
        <v>68</v>
      </c>
      <c r="W301" s="198">
        <v>73</v>
      </c>
      <c r="X301" s="198">
        <v>69</v>
      </c>
      <c r="Y301" s="198">
        <v>68</v>
      </c>
      <c r="Z301" s="198">
        <v>89</v>
      </c>
      <c r="AA301" s="198">
        <v>51</v>
      </c>
      <c r="AB301" s="198">
        <v>55</v>
      </c>
      <c r="AC301" s="198">
        <v>80</v>
      </c>
      <c r="AD301" s="198">
        <v>65</v>
      </c>
      <c r="AE301" s="198">
        <v>77</v>
      </c>
      <c r="AF301" s="198">
        <v>65</v>
      </c>
      <c r="AG301" s="198">
        <v>109</v>
      </c>
      <c r="AH301" s="198">
        <v>86</v>
      </c>
      <c r="AI301" s="198">
        <v>62</v>
      </c>
      <c r="AJ301" s="198">
        <v>56</v>
      </c>
      <c r="AK301" s="198">
        <v>98</v>
      </c>
      <c r="AL301" s="198">
        <v>79</v>
      </c>
      <c r="AM301" s="198">
        <v>57</v>
      </c>
      <c r="AN301" s="198">
        <v>81</v>
      </c>
      <c r="AO301" s="198">
        <v>50</v>
      </c>
      <c r="AP301" s="198">
        <v>60</v>
      </c>
      <c r="AQ301" s="198">
        <v>88</v>
      </c>
      <c r="AR301" s="198">
        <v>79</v>
      </c>
      <c r="AS301" s="198">
        <v>68</v>
      </c>
      <c r="AT301" s="198">
        <v>94</v>
      </c>
      <c r="AU301" s="198">
        <v>79</v>
      </c>
      <c r="AV301" s="198">
        <v>91</v>
      </c>
      <c r="AW301" s="198">
        <v>104</v>
      </c>
      <c r="AX301" s="198">
        <v>109</v>
      </c>
      <c r="AY301" s="198">
        <v>108</v>
      </c>
      <c r="AZ301" s="198">
        <v>79</v>
      </c>
      <c r="BA301" s="198">
        <v>53</v>
      </c>
      <c r="BB301" s="198">
        <v>66</v>
      </c>
      <c r="BC301" s="198">
        <v>99</v>
      </c>
      <c r="BD301" s="198">
        <v>79</v>
      </c>
      <c r="BE301" s="198">
        <v>108</v>
      </c>
      <c r="BF301" s="198">
        <v>83</v>
      </c>
      <c r="BG301" s="198">
        <v>67</v>
      </c>
      <c r="BH301" s="198">
        <v>84</v>
      </c>
      <c r="BI301" s="198">
        <v>95</v>
      </c>
      <c r="BJ301" s="198">
        <v>55</v>
      </c>
      <c r="BK301" s="198">
        <v>0</v>
      </c>
      <c r="BL301" s="198">
        <v>1</v>
      </c>
      <c r="BM301" s="198">
        <v>5</v>
      </c>
      <c r="BN301" s="198">
        <v>6</v>
      </c>
      <c r="BO301" s="198">
        <v>24</v>
      </c>
      <c r="BP301" s="198">
        <v>45</v>
      </c>
      <c r="BQ301" s="198">
        <f ca="1">SUMIFS(Cancelled, Dates, BQ$6, Hospitals, $B299)</f>
        <v>65</v>
      </c>
    </row>
    <row r="302" spans="1:69" ht="15" hidden="1" customHeight="1" outlineLevel="2" x14ac:dyDescent="0.2">
      <c r="A302" s="179" t="s">
        <v>361</v>
      </c>
      <c r="B302" s="195"/>
      <c r="C302" s="187" t="s">
        <v>5</v>
      </c>
      <c r="D302" s="197">
        <v>39</v>
      </c>
      <c r="E302" s="198">
        <v>32</v>
      </c>
      <c r="F302" s="198">
        <v>30</v>
      </c>
      <c r="G302" s="198">
        <v>39</v>
      </c>
      <c r="H302" s="199">
        <v>35</v>
      </c>
      <c r="I302" s="198">
        <v>34</v>
      </c>
      <c r="J302" s="198">
        <v>29</v>
      </c>
      <c r="K302" s="198">
        <v>38</v>
      </c>
      <c r="L302" s="198">
        <v>34</v>
      </c>
      <c r="M302" s="198">
        <v>49</v>
      </c>
      <c r="N302" s="198">
        <v>47</v>
      </c>
      <c r="O302" s="198">
        <v>47</v>
      </c>
      <c r="P302" s="198">
        <v>45</v>
      </c>
      <c r="Q302" s="198">
        <v>29</v>
      </c>
      <c r="R302" s="198">
        <v>27</v>
      </c>
      <c r="S302" s="198">
        <v>45</v>
      </c>
      <c r="T302" s="199">
        <v>35</v>
      </c>
      <c r="U302" s="214">
        <v>31</v>
      </c>
      <c r="V302" s="209">
        <v>33</v>
      </c>
      <c r="W302" s="198">
        <v>41</v>
      </c>
      <c r="X302" s="198">
        <v>29</v>
      </c>
      <c r="Y302" s="198">
        <v>31</v>
      </c>
      <c r="Z302" s="198">
        <v>43</v>
      </c>
      <c r="AA302" s="198">
        <v>20</v>
      </c>
      <c r="AB302" s="198">
        <v>27</v>
      </c>
      <c r="AC302" s="198">
        <v>27</v>
      </c>
      <c r="AD302" s="198">
        <v>25</v>
      </c>
      <c r="AE302" s="198">
        <v>38</v>
      </c>
      <c r="AF302" s="198">
        <v>23</v>
      </c>
      <c r="AG302" s="198">
        <v>33</v>
      </c>
      <c r="AH302" s="198">
        <v>37</v>
      </c>
      <c r="AI302" s="198">
        <v>34</v>
      </c>
      <c r="AJ302" s="198">
        <v>31</v>
      </c>
      <c r="AK302" s="198">
        <v>28</v>
      </c>
      <c r="AL302" s="198">
        <v>31</v>
      </c>
      <c r="AM302" s="198">
        <v>28</v>
      </c>
      <c r="AN302" s="198">
        <v>31</v>
      </c>
      <c r="AO302" s="198">
        <v>27</v>
      </c>
      <c r="AP302" s="198">
        <v>28</v>
      </c>
      <c r="AQ302" s="198">
        <v>42</v>
      </c>
      <c r="AR302" s="198">
        <v>27</v>
      </c>
      <c r="AS302" s="198">
        <v>22</v>
      </c>
      <c r="AT302" s="198">
        <v>39</v>
      </c>
      <c r="AU302" s="198">
        <v>28</v>
      </c>
      <c r="AV302" s="198">
        <v>42</v>
      </c>
      <c r="AW302" s="198">
        <v>27</v>
      </c>
      <c r="AX302" s="198">
        <v>46</v>
      </c>
      <c r="AY302" s="198">
        <v>38</v>
      </c>
      <c r="AZ302" s="198">
        <v>49</v>
      </c>
      <c r="BA302" s="198">
        <v>32</v>
      </c>
      <c r="BB302" s="198">
        <v>38</v>
      </c>
      <c r="BC302" s="198">
        <v>32</v>
      </c>
      <c r="BD302" s="198">
        <v>25</v>
      </c>
      <c r="BE302" s="198">
        <v>33</v>
      </c>
      <c r="BF302" s="198">
        <v>26</v>
      </c>
      <c r="BG302" s="198">
        <v>25</v>
      </c>
      <c r="BH302" s="198">
        <v>26</v>
      </c>
      <c r="BI302" s="198">
        <v>36</v>
      </c>
      <c r="BJ302" s="198">
        <v>26</v>
      </c>
      <c r="BK302" s="198">
        <v>0</v>
      </c>
      <c r="BL302" s="198">
        <v>0</v>
      </c>
      <c r="BM302" s="198">
        <v>0</v>
      </c>
      <c r="BN302" s="198">
        <v>2</v>
      </c>
      <c r="BO302" s="198">
        <v>8</v>
      </c>
      <c r="BP302" s="198">
        <v>19</v>
      </c>
      <c r="BQ302" s="198">
        <f ca="1">SUMIFS(Clinical, Dates, BQ$6, Hospitals, $B299)</f>
        <v>21</v>
      </c>
    </row>
    <row r="303" spans="1:69" ht="15" hidden="1" customHeight="1" outlineLevel="2" x14ac:dyDescent="0.2">
      <c r="A303" s="179" t="s">
        <v>362</v>
      </c>
      <c r="B303" s="195"/>
      <c r="C303" s="187" t="s">
        <v>6</v>
      </c>
      <c r="D303" s="197">
        <v>3</v>
      </c>
      <c r="E303" s="198">
        <v>10</v>
      </c>
      <c r="F303" s="198">
        <v>16</v>
      </c>
      <c r="G303" s="198">
        <v>11</v>
      </c>
      <c r="H303" s="199">
        <v>12</v>
      </c>
      <c r="I303" s="198">
        <v>23</v>
      </c>
      <c r="J303" s="198">
        <v>19</v>
      </c>
      <c r="K303" s="198">
        <v>24</v>
      </c>
      <c r="L303" s="198">
        <v>18</v>
      </c>
      <c r="M303" s="198">
        <v>18</v>
      </c>
      <c r="N303" s="198">
        <v>17</v>
      </c>
      <c r="O303" s="198">
        <v>23</v>
      </c>
      <c r="P303" s="198">
        <v>12</v>
      </c>
      <c r="Q303" s="198">
        <v>10</v>
      </c>
      <c r="R303" s="198">
        <v>10</v>
      </c>
      <c r="S303" s="198">
        <v>5</v>
      </c>
      <c r="T303" s="199">
        <v>21</v>
      </c>
      <c r="U303" s="214">
        <v>6</v>
      </c>
      <c r="V303" s="209">
        <v>6</v>
      </c>
      <c r="W303" s="198">
        <v>5</v>
      </c>
      <c r="X303" s="198">
        <v>6</v>
      </c>
      <c r="Y303" s="198">
        <v>8</v>
      </c>
      <c r="Z303" s="198">
        <v>13</v>
      </c>
      <c r="AA303" s="198">
        <v>6</v>
      </c>
      <c r="AB303" s="198">
        <v>6</v>
      </c>
      <c r="AC303" s="198">
        <v>13</v>
      </c>
      <c r="AD303" s="198">
        <v>7</v>
      </c>
      <c r="AE303" s="198">
        <v>16</v>
      </c>
      <c r="AF303" s="198">
        <v>20</v>
      </c>
      <c r="AG303" s="198">
        <v>16</v>
      </c>
      <c r="AH303" s="198">
        <v>9</v>
      </c>
      <c r="AI303" s="198">
        <v>9</v>
      </c>
      <c r="AJ303" s="198">
        <v>9</v>
      </c>
      <c r="AK303" s="198">
        <v>15</v>
      </c>
      <c r="AL303" s="198">
        <v>15</v>
      </c>
      <c r="AM303" s="198">
        <v>11</v>
      </c>
      <c r="AN303" s="198">
        <v>20</v>
      </c>
      <c r="AO303" s="198">
        <v>5</v>
      </c>
      <c r="AP303" s="198">
        <v>10</v>
      </c>
      <c r="AQ303" s="198">
        <v>18</v>
      </c>
      <c r="AR303" s="198">
        <v>14</v>
      </c>
      <c r="AS303" s="198">
        <v>10</v>
      </c>
      <c r="AT303" s="198">
        <v>17</v>
      </c>
      <c r="AU303" s="198">
        <v>2</v>
      </c>
      <c r="AV303" s="198">
        <v>6</v>
      </c>
      <c r="AW303" s="198">
        <v>10</v>
      </c>
      <c r="AX303" s="198">
        <v>8</v>
      </c>
      <c r="AY303" s="198">
        <v>14</v>
      </c>
      <c r="AZ303" s="198">
        <v>7</v>
      </c>
      <c r="BA303" s="198">
        <v>9</v>
      </c>
      <c r="BB303" s="198">
        <v>8</v>
      </c>
      <c r="BC303" s="198">
        <v>15</v>
      </c>
      <c r="BD303" s="198">
        <v>8</v>
      </c>
      <c r="BE303" s="198">
        <v>14</v>
      </c>
      <c r="BF303" s="198">
        <v>7</v>
      </c>
      <c r="BG303" s="198">
        <v>3</v>
      </c>
      <c r="BH303" s="198">
        <v>7</v>
      </c>
      <c r="BI303" s="198">
        <v>1</v>
      </c>
      <c r="BJ303" s="198">
        <v>2</v>
      </c>
      <c r="BK303" s="198">
        <v>0</v>
      </c>
      <c r="BL303" s="198">
        <v>0</v>
      </c>
      <c r="BM303" s="198">
        <v>2</v>
      </c>
      <c r="BN303" s="198">
        <v>1</v>
      </c>
      <c r="BO303" s="198">
        <v>2</v>
      </c>
      <c r="BP303" s="198">
        <v>1</v>
      </c>
      <c r="BQ303" s="198">
        <f ca="1">SUMIFS(NonClinical, Dates, BQ$6, Hospitals, $B299)</f>
        <v>23</v>
      </c>
    </row>
    <row r="304" spans="1:69" ht="15" hidden="1" customHeight="1" outlineLevel="2" x14ac:dyDescent="0.2">
      <c r="A304" s="179" t="s">
        <v>363</v>
      </c>
      <c r="B304" s="195"/>
      <c r="C304" s="187" t="s">
        <v>7</v>
      </c>
      <c r="D304" s="197">
        <v>42</v>
      </c>
      <c r="E304" s="198">
        <v>48</v>
      </c>
      <c r="F304" s="198">
        <v>42</v>
      </c>
      <c r="G304" s="198">
        <v>49</v>
      </c>
      <c r="H304" s="199">
        <v>45</v>
      </c>
      <c r="I304" s="198">
        <v>20</v>
      </c>
      <c r="J304" s="198">
        <v>41</v>
      </c>
      <c r="K304" s="198">
        <v>22</v>
      </c>
      <c r="L304" s="198">
        <v>30</v>
      </c>
      <c r="M304" s="198">
        <v>32</v>
      </c>
      <c r="N304" s="198">
        <v>34</v>
      </c>
      <c r="O304" s="198">
        <v>73</v>
      </c>
      <c r="P304" s="198">
        <v>19</v>
      </c>
      <c r="Q304" s="198">
        <v>31</v>
      </c>
      <c r="R304" s="198">
        <v>28</v>
      </c>
      <c r="S304" s="198">
        <v>22</v>
      </c>
      <c r="T304" s="199">
        <v>27</v>
      </c>
      <c r="U304" s="214">
        <v>22</v>
      </c>
      <c r="V304" s="209">
        <v>29</v>
      </c>
      <c r="W304" s="198">
        <v>27</v>
      </c>
      <c r="X304" s="198">
        <v>34</v>
      </c>
      <c r="Y304" s="198">
        <v>29</v>
      </c>
      <c r="Z304" s="198">
        <v>33</v>
      </c>
      <c r="AA304" s="198">
        <v>25</v>
      </c>
      <c r="AB304" s="198">
        <v>22</v>
      </c>
      <c r="AC304" s="198">
        <v>40</v>
      </c>
      <c r="AD304" s="198">
        <v>33</v>
      </c>
      <c r="AE304" s="198">
        <v>23</v>
      </c>
      <c r="AF304" s="198">
        <v>22</v>
      </c>
      <c r="AG304" s="198">
        <v>60</v>
      </c>
      <c r="AH304" s="198">
        <v>40</v>
      </c>
      <c r="AI304" s="198">
        <v>19</v>
      </c>
      <c r="AJ304" s="198">
        <v>16</v>
      </c>
      <c r="AK304" s="198">
        <v>53</v>
      </c>
      <c r="AL304" s="198">
        <v>32</v>
      </c>
      <c r="AM304" s="198">
        <v>18</v>
      </c>
      <c r="AN304" s="198">
        <v>28</v>
      </c>
      <c r="AO304" s="198">
        <v>15</v>
      </c>
      <c r="AP304" s="198">
        <v>20</v>
      </c>
      <c r="AQ304" s="198">
        <v>21</v>
      </c>
      <c r="AR304" s="198">
        <v>36</v>
      </c>
      <c r="AS304" s="198">
        <v>32</v>
      </c>
      <c r="AT304" s="198">
        <v>38</v>
      </c>
      <c r="AU304" s="198">
        <v>48</v>
      </c>
      <c r="AV304" s="198">
        <v>41</v>
      </c>
      <c r="AW304" s="198">
        <v>62</v>
      </c>
      <c r="AX304" s="198">
        <v>46</v>
      </c>
      <c r="AY304" s="198">
        <v>54</v>
      </c>
      <c r="AZ304" s="198">
        <v>20</v>
      </c>
      <c r="BA304" s="198">
        <v>11</v>
      </c>
      <c r="BB304" s="198">
        <v>13</v>
      </c>
      <c r="BC304" s="198">
        <v>50</v>
      </c>
      <c r="BD304" s="198">
        <v>44</v>
      </c>
      <c r="BE304" s="198">
        <v>59</v>
      </c>
      <c r="BF304" s="198">
        <v>50</v>
      </c>
      <c r="BG304" s="198">
        <v>37</v>
      </c>
      <c r="BH304" s="198">
        <v>50</v>
      </c>
      <c r="BI304" s="198">
        <v>50</v>
      </c>
      <c r="BJ304" s="198">
        <v>27</v>
      </c>
      <c r="BK304" s="198">
        <v>0</v>
      </c>
      <c r="BL304" s="198">
        <v>0</v>
      </c>
      <c r="BM304" s="198">
        <v>0</v>
      </c>
      <c r="BN304" s="198">
        <v>1</v>
      </c>
      <c r="BO304" s="198">
        <v>11</v>
      </c>
      <c r="BP304" s="198">
        <v>18</v>
      </c>
      <c r="BQ304" s="198">
        <f ca="1">SUMIFS(Patient, Dates, BQ$6, Hospitals, $B299)</f>
        <v>20</v>
      </c>
    </row>
    <row r="305" spans="1:69" ht="15" hidden="1" customHeight="1" outlineLevel="2" x14ac:dyDescent="0.2">
      <c r="A305" s="179" t="s">
        <v>364</v>
      </c>
      <c r="B305" s="195"/>
      <c r="C305" s="187" t="s">
        <v>8</v>
      </c>
      <c r="D305" s="197">
        <v>0</v>
      </c>
      <c r="E305" s="198">
        <v>0</v>
      </c>
      <c r="F305" s="198">
        <v>0</v>
      </c>
      <c r="G305" s="198">
        <v>0</v>
      </c>
      <c r="H305" s="199">
        <v>0</v>
      </c>
      <c r="I305" s="198">
        <v>0</v>
      </c>
      <c r="J305" s="198">
        <v>0</v>
      </c>
      <c r="K305" s="198">
        <v>0</v>
      </c>
      <c r="L305" s="198">
        <v>0</v>
      </c>
      <c r="M305" s="198">
        <v>0</v>
      </c>
      <c r="N305" s="198">
        <v>0</v>
      </c>
      <c r="O305" s="198">
        <v>0</v>
      </c>
      <c r="P305" s="198">
        <v>0</v>
      </c>
      <c r="Q305" s="198">
        <v>0</v>
      </c>
      <c r="R305" s="198">
        <v>0</v>
      </c>
      <c r="S305" s="198">
        <v>0</v>
      </c>
      <c r="T305" s="199">
        <v>0</v>
      </c>
      <c r="U305" s="214">
        <v>0</v>
      </c>
      <c r="V305" s="209">
        <v>0</v>
      </c>
      <c r="W305" s="198">
        <v>0</v>
      </c>
      <c r="X305" s="198">
        <v>0</v>
      </c>
      <c r="Y305" s="198">
        <v>0</v>
      </c>
      <c r="Z305" s="198">
        <v>0</v>
      </c>
      <c r="AA305" s="198">
        <v>0</v>
      </c>
      <c r="AB305" s="198">
        <v>0</v>
      </c>
      <c r="AC305" s="198">
        <v>0</v>
      </c>
      <c r="AD305" s="198">
        <v>0</v>
      </c>
      <c r="AE305" s="198">
        <v>0</v>
      </c>
      <c r="AF305" s="198">
        <v>0</v>
      </c>
      <c r="AG305" s="198">
        <v>0</v>
      </c>
      <c r="AH305" s="198">
        <v>0</v>
      </c>
      <c r="AI305" s="198">
        <v>0</v>
      </c>
      <c r="AJ305" s="198">
        <v>0</v>
      </c>
      <c r="AK305" s="198">
        <v>2</v>
      </c>
      <c r="AL305" s="198">
        <v>1</v>
      </c>
      <c r="AM305" s="198">
        <v>0</v>
      </c>
      <c r="AN305" s="198">
        <v>2</v>
      </c>
      <c r="AO305" s="198">
        <v>3</v>
      </c>
      <c r="AP305" s="198">
        <v>2</v>
      </c>
      <c r="AQ305" s="198">
        <v>7</v>
      </c>
      <c r="AR305" s="198">
        <v>2</v>
      </c>
      <c r="AS305" s="198">
        <v>4</v>
      </c>
      <c r="AT305" s="198">
        <v>0</v>
      </c>
      <c r="AU305" s="198">
        <v>1</v>
      </c>
      <c r="AV305" s="198">
        <v>2</v>
      </c>
      <c r="AW305" s="198">
        <v>5</v>
      </c>
      <c r="AX305" s="198">
        <v>9</v>
      </c>
      <c r="AY305" s="198">
        <v>2</v>
      </c>
      <c r="AZ305" s="198">
        <v>3</v>
      </c>
      <c r="BA305" s="198">
        <v>1</v>
      </c>
      <c r="BB305" s="198">
        <v>7</v>
      </c>
      <c r="BC305" s="198">
        <v>2</v>
      </c>
      <c r="BD305" s="198">
        <v>2</v>
      </c>
      <c r="BE305" s="198">
        <v>2</v>
      </c>
      <c r="BF305" s="198">
        <v>0</v>
      </c>
      <c r="BG305" s="198">
        <v>2</v>
      </c>
      <c r="BH305" s="198">
        <v>1</v>
      </c>
      <c r="BI305" s="198">
        <v>8</v>
      </c>
      <c r="BJ305" s="198">
        <v>0</v>
      </c>
      <c r="BK305" s="198">
        <v>0</v>
      </c>
      <c r="BL305" s="198">
        <v>1</v>
      </c>
      <c r="BM305" s="198">
        <v>3</v>
      </c>
      <c r="BN305" s="198">
        <v>2</v>
      </c>
      <c r="BO305" s="198">
        <v>3</v>
      </c>
      <c r="BP305" s="198">
        <v>7</v>
      </c>
      <c r="BQ305" s="198">
        <f ca="1">SUMIFS(Other, Dates, BQ$6, Hospitals, $B299)</f>
        <v>1</v>
      </c>
    </row>
    <row r="306" spans="1:69" ht="15" hidden="1" customHeight="1" outlineLevel="1" collapsed="1" x14ac:dyDescent="0.2">
      <c r="B306" s="195" t="s">
        <v>71</v>
      </c>
      <c r="C306" s="196" t="s">
        <v>72</v>
      </c>
      <c r="D306" s="193"/>
      <c r="E306" s="194"/>
      <c r="F306" s="194"/>
      <c r="G306" s="194"/>
      <c r="H306" s="194"/>
      <c r="I306" s="194"/>
      <c r="J306" s="194"/>
      <c r="K306" s="194"/>
      <c r="L306" s="194"/>
      <c r="M306" s="194"/>
      <c r="N306" s="194"/>
      <c r="O306" s="194"/>
      <c r="P306" s="194"/>
      <c r="Q306" s="194"/>
      <c r="R306" s="194"/>
      <c r="S306" s="194"/>
      <c r="T306" s="194"/>
      <c r="U306" s="194"/>
      <c r="V306" s="194"/>
      <c r="W306" s="194"/>
      <c r="X306" s="194"/>
      <c r="Y306" s="194"/>
      <c r="Z306" s="194"/>
      <c r="AA306" s="194"/>
      <c r="AB306" s="194"/>
      <c r="AC306" s="194"/>
      <c r="AD306" s="194"/>
      <c r="AE306" s="194"/>
      <c r="AF306" s="194"/>
      <c r="AG306" s="194"/>
      <c r="AH306" s="194"/>
      <c r="AI306" s="194"/>
      <c r="AJ306" s="194"/>
      <c r="AK306" s="194"/>
      <c r="AL306" s="194"/>
      <c r="AM306" s="194"/>
      <c r="AN306" s="194"/>
      <c r="AO306" s="194"/>
      <c r="AP306" s="194"/>
      <c r="AQ306" s="194"/>
      <c r="AR306" s="194"/>
      <c r="AS306" s="194"/>
      <c r="AT306" s="194"/>
      <c r="AU306" s="194"/>
      <c r="AV306" s="194"/>
      <c r="AW306" s="194"/>
      <c r="AX306" s="194"/>
      <c r="AY306" s="194"/>
      <c r="AZ306" s="194"/>
      <c r="BA306" s="194"/>
      <c r="BB306" s="194"/>
      <c r="BC306" s="194"/>
      <c r="BD306" s="194"/>
      <c r="BE306" s="194"/>
      <c r="BF306" s="194"/>
      <c r="BG306" s="194"/>
      <c r="BH306" s="194"/>
      <c r="BI306" s="194"/>
      <c r="BJ306" s="194"/>
      <c r="BK306" s="194"/>
      <c r="BL306" s="194"/>
      <c r="BM306" s="194"/>
      <c r="BN306" s="194"/>
      <c r="BO306" s="194"/>
      <c r="BP306" s="194"/>
      <c r="BQ306" s="194"/>
    </row>
    <row r="307" spans="1:69" ht="15" hidden="1" customHeight="1" outlineLevel="2" x14ac:dyDescent="0.2">
      <c r="A307" s="179" t="s">
        <v>365</v>
      </c>
      <c r="B307" s="195"/>
      <c r="C307" s="181" t="s">
        <v>3</v>
      </c>
      <c r="D307" s="197">
        <v>742</v>
      </c>
      <c r="E307" s="198">
        <v>665</v>
      </c>
      <c r="F307" s="198">
        <v>656</v>
      </c>
      <c r="G307" s="198">
        <v>622</v>
      </c>
      <c r="H307" s="199">
        <v>679</v>
      </c>
      <c r="I307" s="198">
        <v>687</v>
      </c>
      <c r="J307" s="198">
        <v>660</v>
      </c>
      <c r="K307" s="198">
        <v>667</v>
      </c>
      <c r="L307" s="198">
        <v>683</v>
      </c>
      <c r="M307" s="198">
        <v>693</v>
      </c>
      <c r="N307" s="198">
        <v>799</v>
      </c>
      <c r="O307" s="198">
        <v>724</v>
      </c>
      <c r="P307" s="198">
        <v>711</v>
      </c>
      <c r="Q307" s="198">
        <v>676</v>
      </c>
      <c r="R307" s="198">
        <v>534</v>
      </c>
      <c r="S307" s="198">
        <v>734</v>
      </c>
      <c r="T307" s="199">
        <v>793</v>
      </c>
      <c r="U307" s="214">
        <v>713</v>
      </c>
      <c r="V307" s="209">
        <v>772</v>
      </c>
      <c r="W307" s="198">
        <v>754</v>
      </c>
      <c r="X307" s="198">
        <v>715</v>
      </c>
      <c r="Y307" s="198">
        <v>797</v>
      </c>
      <c r="Z307" s="198">
        <v>922</v>
      </c>
      <c r="AA307" s="198">
        <v>650</v>
      </c>
      <c r="AB307" s="198">
        <v>822</v>
      </c>
      <c r="AC307" s="198">
        <v>795</v>
      </c>
      <c r="AD307" s="198">
        <v>727</v>
      </c>
      <c r="AE307" s="198">
        <v>901</v>
      </c>
      <c r="AF307" s="198">
        <v>886</v>
      </c>
      <c r="AG307" s="198">
        <v>914</v>
      </c>
      <c r="AH307" s="198">
        <v>965</v>
      </c>
      <c r="AI307" s="198">
        <v>705</v>
      </c>
      <c r="AJ307" s="198">
        <v>796</v>
      </c>
      <c r="AK307" s="198">
        <v>777</v>
      </c>
      <c r="AL307" s="198">
        <v>792</v>
      </c>
      <c r="AM307" s="198">
        <v>751</v>
      </c>
      <c r="AN307" s="198">
        <v>867</v>
      </c>
      <c r="AO307" s="198">
        <v>634</v>
      </c>
      <c r="AP307" s="198">
        <v>562</v>
      </c>
      <c r="AQ307" s="198">
        <v>685</v>
      </c>
      <c r="AR307" s="198">
        <v>538</v>
      </c>
      <c r="AS307" s="198">
        <v>743</v>
      </c>
      <c r="AT307" s="198">
        <v>736</v>
      </c>
      <c r="AU307" s="198">
        <v>617</v>
      </c>
      <c r="AV307" s="198">
        <v>740</v>
      </c>
      <c r="AW307" s="198">
        <v>657</v>
      </c>
      <c r="AX307" s="198">
        <v>681</v>
      </c>
      <c r="AY307" s="198">
        <v>620</v>
      </c>
      <c r="AZ307" s="198">
        <v>779</v>
      </c>
      <c r="BA307" s="198">
        <v>669</v>
      </c>
      <c r="BB307" s="198">
        <v>743</v>
      </c>
      <c r="BC307" s="198">
        <v>573</v>
      </c>
      <c r="BD307" s="198">
        <v>660</v>
      </c>
      <c r="BE307" s="198">
        <v>551</v>
      </c>
      <c r="BF307" s="198">
        <v>718</v>
      </c>
      <c r="BG307" s="198">
        <v>571</v>
      </c>
      <c r="BH307" s="198">
        <v>695</v>
      </c>
      <c r="BI307" s="198">
        <v>619</v>
      </c>
      <c r="BJ307" s="198">
        <v>437</v>
      </c>
      <c r="BK307" s="198">
        <v>117</v>
      </c>
      <c r="BL307" s="198">
        <v>97</v>
      </c>
      <c r="BM307" s="198">
        <v>118</v>
      </c>
      <c r="BN307" s="198">
        <v>148</v>
      </c>
      <c r="BO307" s="198">
        <v>167</v>
      </c>
      <c r="BP307" s="198">
        <v>178</v>
      </c>
      <c r="BQ307" s="198">
        <f ca="1">SUMIFS(Operations, Dates, BQ$6, Hospitals, $B306)</f>
        <v>136</v>
      </c>
    </row>
    <row r="308" spans="1:69" ht="15" hidden="1" customHeight="1" outlineLevel="2" x14ac:dyDescent="0.2">
      <c r="A308" s="179" t="s">
        <v>366</v>
      </c>
      <c r="B308" s="195"/>
      <c r="C308" s="185" t="s">
        <v>4</v>
      </c>
      <c r="D308" s="197">
        <v>78</v>
      </c>
      <c r="E308" s="198">
        <v>50</v>
      </c>
      <c r="F308" s="198">
        <v>50</v>
      </c>
      <c r="G308" s="198">
        <v>54</v>
      </c>
      <c r="H308" s="199">
        <v>56</v>
      </c>
      <c r="I308" s="198">
        <v>65</v>
      </c>
      <c r="J308" s="198">
        <v>51</v>
      </c>
      <c r="K308" s="198">
        <v>58</v>
      </c>
      <c r="L308" s="198">
        <v>87</v>
      </c>
      <c r="M308" s="198">
        <v>68</v>
      </c>
      <c r="N308" s="198">
        <v>49</v>
      </c>
      <c r="O308" s="198">
        <v>60</v>
      </c>
      <c r="P308" s="198">
        <v>51</v>
      </c>
      <c r="Q308" s="198">
        <v>62</v>
      </c>
      <c r="R308" s="198">
        <v>42</v>
      </c>
      <c r="S308" s="198">
        <v>57</v>
      </c>
      <c r="T308" s="199">
        <v>70</v>
      </c>
      <c r="U308" s="214">
        <v>55</v>
      </c>
      <c r="V308" s="209">
        <v>37</v>
      </c>
      <c r="W308" s="198">
        <v>51</v>
      </c>
      <c r="X308" s="198">
        <v>92</v>
      </c>
      <c r="Y308" s="198">
        <v>78</v>
      </c>
      <c r="Z308" s="198">
        <v>104</v>
      </c>
      <c r="AA308" s="198">
        <v>54</v>
      </c>
      <c r="AB308" s="198">
        <v>96</v>
      </c>
      <c r="AC308" s="198">
        <v>75</v>
      </c>
      <c r="AD308" s="198">
        <v>63</v>
      </c>
      <c r="AE308" s="198">
        <v>96</v>
      </c>
      <c r="AF308" s="198">
        <v>81</v>
      </c>
      <c r="AG308" s="198">
        <v>80</v>
      </c>
      <c r="AH308" s="198">
        <v>99</v>
      </c>
      <c r="AI308" s="198">
        <v>100</v>
      </c>
      <c r="AJ308" s="198">
        <v>92</v>
      </c>
      <c r="AK308" s="198">
        <v>82</v>
      </c>
      <c r="AL308" s="198">
        <v>110</v>
      </c>
      <c r="AM308" s="198">
        <v>69</v>
      </c>
      <c r="AN308" s="198">
        <v>75</v>
      </c>
      <c r="AO308" s="198">
        <v>48</v>
      </c>
      <c r="AP308" s="198">
        <v>70</v>
      </c>
      <c r="AQ308" s="198">
        <v>46</v>
      </c>
      <c r="AR308" s="198">
        <v>40</v>
      </c>
      <c r="AS308" s="198">
        <v>71</v>
      </c>
      <c r="AT308" s="198">
        <v>66</v>
      </c>
      <c r="AU308" s="198">
        <v>63</v>
      </c>
      <c r="AV308" s="198">
        <v>73</v>
      </c>
      <c r="AW308" s="198">
        <v>67</v>
      </c>
      <c r="AX308" s="198">
        <v>73</v>
      </c>
      <c r="AY308" s="198">
        <v>73</v>
      </c>
      <c r="AZ308" s="198">
        <v>80</v>
      </c>
      <c r="BA308" s="198">
        <v>94</v>
      </c>
      <c r="BB308" s="198">
        <v>62</v>
      </c>
      <c r="BC308" s="198">
        <v>55</v>
      </c>
      <c r="BD308" s="198">
        <v>69</v>
      </c>
      <c r="BE308" s="198">
        <v>42</v>
      </c>
      <c r="BF308" s="198">
        <v>62</v>
      </c>
      <c r="BG308" s="198">
        <v>66</v>
      </c>
      <c r="BH308" s="198">
        <v>71</v>
      </c>
      <c r="BI308" s="198">
        <v>47</v>
      </c>
      <c r="BJ308" s="198">
        <v>53</v>
      </c>
      <c r="BK308" s="198">
        <v>26</v>
      </c>
      <c r="BL308" s="198">
        <v>9</v>
      </c>
      <c r="BM308" s="198">
        <v>16</v>
      </c>
      <c r="BN308" s="198">
        <v>18</v>
      </c>
      <c r="BO308" s="198">
        <v>17</v>
      </c>
      <c r="BP308" s="198">
        <v>8</v>
      </c>
      <c r="BQ308" s="198">
        <f ca="1">SUMIFS(Cancelled, Dates, BQ$6, Hospitals, $B306)</f>
        <v>7</v>
      </c>
    </row>
    <row r="309" spans="1:69" ht="15" hidden="1" customHeight="1" outlineLevel="2" x14ac:dyDescent="0.2">
      <c r="A309" s="179" t="s">
        <v>367</v>
      </c>
      <c r="B309" s="195"/>
      <c r="C309" s="187" t="s">
        <v>5</v>
      </c>
      <c r="D309" s="197">
        <v>23</v>
      </c>
      <c r="E309" s="198">
        <v>17</v>
      </c>
      <c r="F309" s="198">
        <v>13</v>
      </c>
      <c r="G309" s="198">
        <v>16</v>
      </c>
      <c r="H309" s="199">
        <v>22</v>
      </c>
      <c r="I309" s="198">
        <v>22</v>
      </c>
      <c r="J309" s="198">
        <v>14</v>
      </c>
      <c r="K309" s="198">
        <v>9</v>
      </c>
      <c r="L309" s="198">
        <v>19</v>
      </c>
      <c r="M309" s="198">
        <v>22</v>
      </c>
      <c r="N309" s="198">
        <v>16</v>
      </c>
      <c r="O309" s="198">
        <v>25</v>
      </c>
      <c r="P309" s="198">
        <v>22</v>
      </c>
      <c r="Q309" s="198">
        <v>17</v>
      </c>
      <c r="R309" s="198">
        <v>10</v>
      </c>
      <c r="S309" s="198">
        <v>18</v>
      </c>
      <c r="T309" s="199">
        <v>22</v>
      </c>
      <c r="U309" s="214">
        <v>15</v>
      </c>
      <c r="V309" s="209">
        <v>11</v>
      </c>
      <c r="W309" s="198">
        <v>13</v>
      </c>
      <c r="X309" s="198">
        <v>38</v>
      </c>
      <c r="Y309" s="198">
        <v>14</v>
      </c>
      <c r="Z309" s="198">
        <v>26</v>
      </c>
      <c r="AA309" s="198">
        <v>22</v>
      </c>
      <c r="AB309" s="198">
        <v>29</v>
      </c>
      <c r="AC309" s="198">
        <v>30</v>
      </c>
      <c r="AD309" s="198">
        <v>19</v>
      </c>
      <c r="AE309" s="198">
        <v>23</v>
      </c>
      <c r="AF309" s="198">
        <v>36</v>
      </c>
      <c r="AG309" s="198">
        <v>38</v>
      </c>
      <c r="AH309" s="198">
        <v>39</v>
      </c>
      <c r="AI309" s="198">
        <v>29</v>
      </c>
      <c r="AJ309" s="198">
        <v>29</v>
      </c>
      <c r="AK309" s="198">
        <v>32</v>
      </c>
      <c r="AL309" s="198">
        <v>39</v>
      </c>
      <c r="AM309" s="198">
        <v>23</v>
      </c>
      <c r="AN309" s="198">
        <v>26</v>
      </c>
      <c r="AO309" s="198">
        <v>17</v>
      </c>
      <c r="AP309" s="198">
        <v>15</v>
      </c>
      <c r="AQ309" s="198">
        <v>18</v>
      </c>
      <c r="AR309" s="198">
        <v>10</v>
      </c>
      <c r="AS309" s="198">
        <v>25</v>
      </c>
      <c r="AT309" s="198">
        <v>22</v>
      </c>
      <c r="AU309" s="198">
        <v>22</v>
      </c>
      <c r="AV309" s="198">
        <v>24</v>
      </c>
      <c r="AW309" s="198">
        <v>22</v>
      </c>
      <c r="AX309" s="198">
        <v>22</v>
      </c>
      <c r="AY309" s="198">
        <v>21</v>
      </c>
      <c r="AZ309" s="198">
        <v>29</v>
      </c>
      <c r="BA309" s="198">
        <v>32</v>
      </c>
      <c r="BB309" s="198">
        <v>28</v>
      </c>
      <c r="BC309" s="198">
        <v>14</v>
      </c>
      <c r="BD309" s="198">
        <v>28</v>
      </c>
      <c r="BE309" s="198">
        <v>13</v>
      </c>
      <c r="BF309" s="198">
        <v>22</v>
      </c>
      <c r="BG309" s="198">
        <v>16</v>
      </c>
      <c r="BH309" s="198">
        <v>26</v>
      </c>
      <c r="BI309" s="198">
        <v>18</v>
      </c>
      <c r="BJ309" s="198">
        <v>28</v>
      </c>
      <c r="BK309" s="198">
        <v>16</v>
      </c>
      <c r="BL309" s="198">
        <v>4</v>
      </c>
      <c r="BM309" s="198">
        <v>7</v>
      </c>
      <c r="BN309" s="198">
        <v>9</v>
      </c>
      <c r="BO309" s="198">
        <v>10</v>
      </c>
      <c r="BP309" s="198">
        <v>4</v>
      </c>
      <c r="BQ309" s="198">
        <f ca="1">SUMIFS(Clinical, Dates, BQ$6, Hospitals, $B306)</f>
        <v>3</v>
      </c>
    </row>
    <row r="310" spans="1:69" ht="15" hidden="1" customHeight="1" outlineLevel="2" x14ac:dyDescent="0.2">
      <c r="A310" s="179" t="s">
        <v>368</v>
      </c>
      <c r="B310" s="195"/>
      <c r="C310" s="187" t="s">
        <v>6</v>
      </c>
      <c r="D310" s="197">
        <v>18</v>
      </c>
      <c r="E310" s="198">
        <v>9</v>
      </c>
      <c r="F310" s="198">
        <v>12</v>
      </c>
      <c r="G310" s="198">
        <v>14</v>
      </c>
      <c r="H310" s="199">
        <v>10</v>
      </c>
      <c r="I310" s="198">
        <v>12</v>
      </c>
      <c r="J310" s="198">
        <v>16</v>
      </c>
      <c r="K310" s="198">
        <v>15</v>
      </c>
      <c r="L310" s="198">
        <v>27</v>
      </c>
      <c r="M310" s="198">
        <v>19</v>
      </c>
      <c r="N310" s="198">
        <v>8</v>
      </c>
      <c r="O310" s="198">
        <v>5</v>
      </c>
      <c r="P310" s="198">
        <v>5</v>
      </c>
      <c r="Q310" s="198">
        <v>25</v>
      </c>
      <c r="R310" s="198">
        <v>13</v>
      </c>
      <c r="S310" s="198">
        <v>12</v>
      </c>
      <c r="T310" s="199">
        <v>14</v>
      </c>
      <c r="U310" s="214">
        <v>5</v>
      </c>
      <c r="V310" s="209">
        <v>12</v>
      </c>
      <c r="W310" s="198">
        <v>12</v>
      </c>
      <c r="X310" s="198">
        <v>23</v>
      </c>
      <c r="Y310" s="198">
        <v>29</v>
      </c>
      <c r="Z310" s="198">
        <v>40</v>
      </c>
      <c r="AA310" s="198">
        <v>13</v>
      </c>
      <c r="AB310" s="198">
        <v>35</v>
      </c>
      <c r="AC310" s="198">
        <v>11</v>
      </c>
      <c r="AD310" s="198">
        <v>15</v>
      </c>
      <c r="AE310" s="198">
        <v>35</v>
      </c>
      <c r="AF310" s="198">
        <v>18</v>
      </c>
      <c r="AG310" s="198">
        <v>9</v>
      </c>
      <c r="AH310" s="198">
        <v>15</v>
      </c>
      <c r="AI310" s="198">
        <v>34</v>
      </c>
      <c r="AJ310" s="198">
        <v>20</v>
      </c>
      <c r="AK310" s="198">
        <v>28</v>
      </c>
      <c r="AL310" s="198">
        <v>35</v>
      </c>
      <c r="AM310" s="198">
        <v>19</v>
      </c>
      <c r="AN310" s="198">
        <v>10</v>
      </c>
      <c r="AO310" s="198">
        <v>6</v>
      </c>
      <c r="AP310" s="198">
        <v>14</v>
      </c>
      <c r="AQ310" s="198">
        <v>13</v>
      </c>
      <c r="AR310" s="198">
        <v>16</v>
      </c>
      <c r="AS310" s="198">
        <v>17</v>
      </c>
      <c r="AT310" s="198">
        <v>14</v>
      </c>
      <c r="AU310" s="198">
        <v>15</v>
      </c>
      <c r="AV310" s="198">
        <v>28</v>
      </c>
      <c r="AW310" s="198">
        <v>25</v>
      </c>
      <c r="AX310" s="198">
        <v>25</v>
      </c>
      <c r="AY310" s="198">
        <v>23</v>
      </c>
      <c r="AZ310" s="198">
        <v>26</v>
      </c>
      <c r="BA310" s="198">
        <v>24</v>
      </c>
      <c r="BB310" s="198">
        <v>9</v>
      </c>
      <c r="BC310" s="198">
        <v>10</v>
      </c>
      <c r="BD310" s="198">
        <v>16</v>
      </c>
      <c r="BE310" s="198">
        <v>5</v>
      </c>
      <c r="BF310" s="198">
        <v>14</v>
      </c>
      <c r="BG310" s="198">
        <v>28</v>
      </c>
      <c r="BH310" s="198">
        <v>13</v>
      </c>
      <c r="BI310" s="198">
        <v>6</v>
      </c>
      <c r="BJ310" s="198">
        <v>8</v>
      </c>
      <c r="BK310" s="198">
        <v>0</v>
      </c>
      <c r="BL310" s="198">
        <v>0</v>
      </c>
      <c r="BM310" s="198">
        <v>0</v>
      </c>
      <c r="BN310" s="198">
        <v>0</v>
      </c>
      <c r="BO310" s="198">
        <v>0</v>
      </c>
      <c r="BP310" s="198">
        <v>0</v>
      </c>
      <c r="BQ310" s="198">
        <f ca="1">SUMIFS(NonClinical, Dates, BQ$6, Hospitals, $B306)</f>
        <v>0</v>
      </c>
    </row>
    <row r="311" spans="1:69" ht="15" hidden="1" customHeight="1" outlineLevel="2" x14ac:dyDescent="0.2">
      <c r="A311" s="179" t="s">
        <v>369</v>
      </c>
      <c r="B311" s="195"/>
      <c r="C311" s="187" t="s">
        <v>7</v>
      </c>
      <c r="D311" s="197">
        <v>37</v>
      </c>
      <c r="E311" s="198">
        <v>24</v>
      </c>
      <c r="F311" s="198">
        <v>25</v>
      </c>
      <c r="G311" s="198">
        <v>24</v>
      </c>
      <c r="H311" s="199">
        <v>24</v>
      </c>
      <c r="I311" s="198">
        <v>31</v>
      </c>
      <c r="J311" s="198">
        <v>21</v>
      </c>
      <c r="K311" s="198">
        <v>34</v>
      </c>
      <c r="L311" s="198">
        <v>41</v>
      </c>
      <c r="M311" s="198">
        <v>27</v>
      </c>
      <c r="N311" s="198">
        <v>25</v>
      </c>
      <c r="O311" s="198">
        <v>30</v>
      </c>
      <c r="P311" s="198">
        <v>24</v>
      </c>
      <c r="Q311" s="198">
        <v>20</v>
      </c>
      <c r="R311" s="198">
        <v>19</v>
      </c>
      <c r="S311" s="198">
        <v>27</v>
      </c>
      <c r="T311" s="199">
        <v>34</v>
      </c>
      <c r="U311" s="214">
        <v>35</v>
      </c>
      <c r="V311" s="209">
        <v>14</v>
      </c>
      <c r="W311" s="198">
        <v>26</v>
      </c>
      <c r="X311" s="198">
        <v>31</v>
      </c>
      <c r="Y311" s="198">
        <v>35</v>
      </c>
      <c r="Z311" s="198">
        <v>38</v>
      </c>
      <c r="AA311" s="198">
        <v>19</v>
      </c>
      <c r="AB311" s="198">
        <v>32</v>
      </c>
      <c r="AC311" s="198">
        <v>34</v>
      </c>
      <c r="AD311" s="198">
        <v>29</v>
      </c>
      <c r="AE311" s="198">
        <v>38</v>
      </c>
      <c r="AF311" s="198">
        <v>27</v>
      </c>
      <c r="AG311" s="198">
        <v>33</v>
      </c>
      <c r="AH311" s="198">
        <v>45</v>
      </c>
      <c r="AI311" s="198">
        <v>37</v>
      </c>
      <c r="AJ311" s="198">
        <v>43</v>
      </c>
      <c r="AK311" s="198">
        <v>21</v>
      </c>
      <c r="AL311" s="198">
        <v>28</v>
      </c>
      <c r="AM311" s="198">
        <v>24</v>
      </c>
      <c r="AN311" s="198">
        <v>37</v>
      </c>
      <c r="AO311" s="198">
        <v>23</v>
      </c>
      <c r="AP311" s="198">
        <v>31</v>
      </c>
      <c r="AQ311" s="198">
        <v>10</v>
      </c>
      <c r="AR311" s="198">
        <v>13</v>
      </c>
      <c r="AS311" s="198">
        <v>23</v>
      </c>
      <c r="AT311" s="198">
        <v>19</v>
      </c>
      <c r="AU311" s="198">
        <v>18</v>
      </c>
      <c r="AV311" s="198">
        <v>18</v>
      </c>
      <c r="AW311" s="198">
        <v>16</v>
      </c>
      <c r="AX311" s="198">
        <v>23</v>
      </c>
      <c r="AY311" s="198">
        <v>26</v>
      </c>
      <c r="AZ311" s="198">
        <v>20</v>
      </c>
      <c r="BA311" s="198">
        <v>28</v>
      </c>
      <c r="BB311" s="198">
        <v>22</v>
      </c>
      <c r="BC311" s="198">
        <v>11</v>
      </c>
      <c r="BD311" s="198">
        <v>14</v>
      </c>
      <c r="BE311" s="198">
        <v>17</v>
      </c>
      <c r="BF311" s="198">
        <v>18</v>
      </c>
      <c r="BG311" s="198">
        <v>17</v>
      </c>
      <c r="BH311" s="198">
        <v>24</v>
      </c>
      <c r="BI311" s="198">
        <v>22</v>
      </c>
      <c r="BJ311" s="198">
        <v>13</v>
      </c>
      <c r="BK311" s="198">
        <v>2</v>
      </c>
      <c r="BL311" s="198">
        <v>2</v>
      </c>
      <c r="BM311" s="198">
        <v>0</v>
      </c>
      <c r="BN311" s="198">
        <v>2</v>
      </c>
      <c r="BO311" s="198">
        <v>4</v>
      </c>
      <c r="BP311" s="198">
        <v>2</v>
      </c>
      <c r="BQ311" s="198">
        <f ca="1">SUMIFS(Patient, Dates, BQ$6, Hospitals, $B306)</f>
        <v>1</v>
      </c>
    </row>
    <row r="312" spans="1:69" ht="15" hidden="1" customHeight="1" outlineLevel="2" x14ac:dyDescent="0.2">
      <c r="A312" s="179" t="s">
        <v>370</v>
      </c>
      <c r="B312" s="195"/>
      <c r="C312" s="187" t="s">
        <v>8</v>
      </c>
      <c r="D312" s="197">
        <v>0</v>
      </c>
      <c r="E312" s="198">
        <v>0</v>
      </c>
      <c r="F312" s="198">
        <v>0</v>
      </c>
      <c r="G312" s="198">
        <v>0</v>
      </c>
      <c r="H312" s="199">
        <v>0</v>
      </c>
      <c r="I312" s="198">
        <v>0</v>
      </c>
      <c r="J312" s="198">
        <v>0</v>
      </c>
      <c r="K312" s="198">
        <v>0</v>
      </c>
      <c r="L312" s="198">
        <v>0</v>
      </c>
      <c r="M312" s="198">
        <v>0</v>
      </c>
      <c r="N312" s="198">
        <v>0</v>
      </c>
      <c r="O312" s="198">
        <v>0</v>
      </c>
      <c r="P312" s="198">
        <v>0</v>
      </c>
      <c r="Q312" s="198">
        <v>0</v>
      </c>
      <c r="R312" s="198">
        <v>0</v>
      </c>
      <c r="S312" s="198">
        <v>0</v>
      </c>
      <c r="T312" s="199">
        <v>0</v>
      </c>
      <c r="U312" s="214">
        <v>0</v>
      </c>
      <c r="V312" s="209">
        <v>0</v>
      </c>
      <c r="W312" s="198">
        <v>0</v>
      </c>
      <c r="X312" s="198">
        <v>0</v>
      </c>
      <c r="Y312" s="198">
        <v>0</v>
      </c>
      <c r="Z312" s="198">
        <v>0</v>
      </c>
      <c r="AA312" s="198">
        <v>0</v>
      </c>
      <c r="AB312" s="198">
        <v>0</v>
      </c>
      <c r="AC312" s="198">
        <v>0</v>
      </c>
      <c r="AD312" s="198">
        <v>0</v>
      </c>
      <c r="AE312" s="198">
        <v>0</v>
      </c>
      <c r="AF312" s="198">
        <v>0</v>
      </c>
      <c r="AG312" s="198">
        <v>0</v>
      </c>
      <c r="AH312" s="198">
        <v>0</v>
      </c>
      <c r="AI312" s="198">
        <v>0</v>
      </c>
      <c r="AJ312" s="198">
        <v>0</v>
      </c>
      <c r="AK312" s="198">
        <v>1</v>
      </c>
      <c r="AL312" s="198">
        <v>8</v>
      </c>
      <c r="AM312" s="198">
        <v>3</v>
      </c>
      <c r="AN312" s="198">
        <v>2</v>
      </c>
      <c r="AO312" s="198">
        <v>2</v>
      </c>
      <c r="AP312" s="198">
        <v>10</v>
      </c>
      <c r="AQ312" s="198">
        <v>5</v>
      </c>
      <c r="AR312" s="198">
        <v>1</v>
      </c>
      <c r="AS312" s="198">
        <v>6</v>
      </c>
      <c r="AT312" s="198">
        <v>11</v>
      </c>
      <c r="AU312" s="198">
        <v>8</v>
      </c>
      <c r="AV312" s="198">
        <v>3</v>
      </c>
      <c r="AW312" s="198">
        <v>4</v>
      </c>
      <c r="AX312" s="198">
        <v>3</v>
      </c>
      <c r="AY312" s="198">
        <v>3</v>
      </c>
      <c r="AZ312" s="198">
        <v>5</v>
      </c>
      <c r="BA312" s="198">
        <v>10</v>
      </c>
      <c r="BB312" s="198">
        <v>3</v>
      </c>
      <c r="BC312" s="198">
        <v>20</v>
      </c>
      <c r="BD312" s="198">
        <v>11</v>
      </c>
      <c r="BE312" s="198">
        <v>7</v>
      </c>
      <c r="BF312" s="198">
        <v>8</v>
      </c>
      <c r="BG312" s="198">
        <v>5</v>
      </c>
      <c r="BH312" s="198">
        <v>8</v>
      </c>
      <c r="BI312" s="198">
        <v>1</v>
      </c>
      <c r="BJ312" s="198">
        <v>4</v>
      </c>
      <c r="BK312" s="198">
        <v>8</v>
      </c>
      <c r="BL312" s="198">
        <v>3</v>
      </c>
      <c r="BM312" s="198">
        <v>9</v>
      </c>
      <c r="BN312" s="198">
        <v>7</v>
      </c>
      <c r="BO312" s="198">
        <v>3</v>
      </c>
      <c r="BP312" s="198">
        <v>2</v>
      </c>
      <c r="BQ312" s="198">
        <f ca="1">SUMIFS(Other, Dates, BQ$6, Hospitals, $B306)</f>
        <v>3</v>
      </c>
    </row>
    <row r="313" spans="1:69" ht="15" customHeight="1" x14ac:dyDescent="0.2">
      <c r="B313" s="195"/>
      <c r="C313" s="231"/>
      <c r="D313" s="189"/>
      <c r="E313" s="190"/>
      <c r="F313" s="190"/>
      <c r="G313" s="190"/>
      <c r="H313" s="190"/>
      <c r="I313" s="190"/>
      <c r="J313" s="190"/>
      <c r="K313" s="190"/>
      <c r="L313" s="190"/>
      <c r="M313" s="190"/>
      <c r="N313" s="190"/>
      <c r="O313" s="190"/>
      <c r="P313" s="190"/>
      <c r="Q313" s="190"/>
      <c r="R313" s="190"/>
      <c r="S313" s="190"/>
      <c r="T313" s="190"/>
      <c r="U313" s="190"/>
      <c r="V313" s="190"/>
      <c r="W313" s="190"/>
      <c r="X313" s="190"/>
      <c r="Y313" s="190"/>
      <c r="Z313" s="190"/>
      <c r="AA313" s="190"/>
      <c r="AB313" s="190"/>
      <c r="AC313" s="190"/>
      <c r="AD313" s="190"/>
      <c r="AE313" s="190"/>
      <c r="AF313" s="190"/>
      <c r="AG313" s="190"/>
      <c r="AH313" s="190"/>
      <c r="AI313" s="190"/>
      <c r="AJ313" s="190"/>
      <c r="AK313" s="190"/>
      <c r="AL313" s="190"/>
      <c r="AM313" s="190"/>
      <c r="AN313" s="190"/>
      <c r="AO313" s="190"/>
      <c r="AP313" s="190"/>
      <c r="AQ313" s="190"/>
      <c r="AR313" s="190"/>
      <c r="AS313" s="190"/>
      <c r="AT313" s="190"/>
      <c r="AU313" s="190"/>
      <c r="AV313" s="190"/>
      <c r="AW313" s="190"/>
      <c r="AX313" s="190"/>
      <c r="AY313" s="190"/>
      <c r="AZ313" s="190"/>
      <c r="BA313" s="190"/>
      <c r="BB313" s="190"/>
      <c r="BC313" s="190"/>
      <c r="BD313" s="190"/>
      <c r="BE313" s="190"/>
      <c r="BF313" s="190"/>
      <c r="BG313" s="190"/>
      <c r="BH313" s="190"/>
      <c r="BI313" s="190"/>
      <c r="BJ313" s="190"/>
      <c r="BK313" s="190"/>
      <c r="BL313" s="190"/>
      <c r="BM313" s="190"/>
      <c r="BN313" s="190"/>
      <c r="BO313" s="190"/>
      <c r="BP313" s="190"/>
      <c r="BQ313" s="190"/>
    </row>
    <row r="314" spans="1:69" ht="15" customHeight="1" x14ac:dyDescent="0.25">
      <c r="B314" s="195"/>
      <c r="C314" s="192" t="s">
        <v>73</v>
      </c>
      <c r="D314" s="193"/>
      <c r="E314" s="194"/>
      <c r="F314" s="194"/>
      <c r="G314" s="194"/>
      <c r="H314" s="194"/>
      <c r="I314" s="194"/>
      <c r="J314" s="194"/>
      <c r="K314" s="194"/>
      <c r="L314" s="194"/>
      <c r="M314" s="194"/>
      <c r="N314" s="194"/>
      <c r="O314" s="194"/>
      <c r="P314" s="194"/>
      <c r="Q314" s="194"/>
      <c r="R314" s="194"/>
      <c r="S314" s="194"/>
      <c r="T314" s="194"/>
      <c r="U314" s="194"/>
      <c r="V314" s="194"/>
      <c r="W314" s="194"/>
      <c r="X314" s="194"/>
      <c r="Y314" s="194"/>
      <c r="Z314" s="194"/>
      <c r="AA314" s="194"/>
      <c r="AB314" s="194"/>
      <c r="AC314" s="194"/>
      <c r="AD314" s="194"/>
      <c r="AE314" s="194"/>
      <c r="AF314" s="194"/>
      <c r="AG314" s="194"/>
      <c r="AH314" s="194"/>
      <c r="AI314" s="194"/>
      <c r="AJ314" s="194"/>
      <c r="AK314" s="194"/>
      <c r="AL314" s="194"/>
      <c r="AM314" s="194"/>
      <c r="AN314" s="194"/>
      <c r="AO314" s="194"/>
      <c r="AP314" s="194"/>
      <c r="AQ314" s="194"/>
      <c r="AR314" s="194"/>
      <c r="AS314" s="194"/>
      <c r="AT314" s="194"/>
      <c r="AU314" s="194"/>
      <c r="AV314" s="194"/>
      <c r="AW314" s="194"/>
      <c r="AX314" s="194"/>
      <c r="AY314" s="194"/>
      <c r="AZ314" s="194"/>
      <c r="BA314" s="194"/>
      <c r="BB314" s="194"/>
      <c r="BC314" s="194"/>
      <c r="BD314" s="194"/>
      <c r="BE314" s="194"/>
      <c r="BF314" s="194"/>
      <c r="BG314" s="194"/>
      <c r="BH314" s="194"/>
      <c r="BI314" s="194"/>
      <c r="BJ314" s="194"/>
      <c r="BK314" s="194"/>
      <c r="BL314" s="194"/>
      <c r="BM314" s="194"/>
      <c r="BN314" s="194"/>
      <c r="BO314" s="194"/>
      <c r="BP314" s="194"/>
      <c r="BQ314" s="194"/>
    </row>
    <row r="315" spans="1:69" ht="15" customHeight="1" x14ac:dyDescent="0.2">
      <c r="A315" s="179" t="s">
        <v>371</v>
      </c>
      <c r="B315" s="195"/>
      <c r="C315" s="181" t="s">
        <v>3</v>
      </c>
      <c r="D315" s="182">
        <v>4695</v>
      </c>
      <c r="E315" s="183">
        <v>5632</v>
      </c>
      <c r="F315" s="183">
        <v>4477</v>
      </c>
      <c r="G315" s="183">
        <v>5046</v>
      </c>
      <c r="H315" s="182">
        <v>5357</v>
      </c>
      <c r="I315" s="184">
        <v>5438</v>
      </c>
      <c r="J315" s="183">
        <v>5701</v>
      </c>
      <c r="K315" s="183">
        <v>5349</v>
      </c>
      <c r="L315" s="183">
        <v>4835</v>
      </c>
      <c r="M315" s="183">
        <v>5457</v>
      </c>
      <c r="N315" s="183">
        <v>5605</v>
      </c>
      <c r="O315" s="183">
        <v>5168</v>
      </c>
      <c r="P315" s="183">
        <v>5323</v>
      </c>
      <c r="Q315" s="183">
        <v>5780</v>
      </c>
      <c r="R315" s="183">
        <v>4773</v>
      </c>
      <c r="S315" s="183">
        <v>5472</v>
      </c>
      <c r="T315" s="183">
        <v>4956</v>
      </c>
      <c r="U315" s="183">
        <v>4814</v>
      </c>
      <c r="V315" s="183">
        <v>5456</v>
      </c>
      <c r="W315" s="183">
        <v>4976</v>
      </c>
      <c r="X315" s="183">
        <v>4742</v>
      </c>
      <c r="Y315" s="183">
        <v>4783</v>
      </c>
      <c r="Z315" s="183">
        <v>5651</v>
      </c>
      <c r="AA315" s="183">
        <v>4400</v>
      </c>
      <c r="AB315" s="183">
        <v>5435</v>
      </c>
      <c r="AC315" s="183">
        <v>5363</v>
      </c>
      <c r="AD315" s="183">
        <v>4960</v>
      </c>
      <c r="AE315" s="183">
        <v>6066</v>
      </c>
      <c r="AF315" s="183">
        <v>5233</v>
      </c>
      <c r="AG315" s="183">
        <v>5432</v>
      </c>
      <c r="AH315" s="183">
        <v>5703</v>
      </c>
      <c r="AI315" s="183">
        <v>4872</v>
      </c>
      <c r="AJ315" s="183">
        <v>5324</v>
      </c>
      <c r="AK315" s="183">
        <v>4698</v>
      </c>
      <c r="AL315" s="183">
        <v>5281</v>
      </c>
      <c r="AM315" s="183">
        <v>5200</v>
      </c>
      <c r="AN315" s="183">
        <v>5871</v>
      </c>
      <c r="AO315" s="183">
        <v>5508</v>
      </c>
      <c r="AP315" s="183">
        <v>5475</v>
      </c>
      <c r="AQ315" s="183">
        <v>6060</v>
      </c>
      <c r="AR315" s="183">
        <v>4828</v>
      </c>
      <c r="AS315" s="183">
        <v>5799</v>
      </c>
      <c r="AT315" s="183">
        <v>4982</v>
      </c>
      <c r="AU315" s="183">
        <v>4831</v>
      </c>
      <c r="AV315" s="183">
        <v>5252</v>
      </c>
      <c r="AW315" s="183">
        <v>4737</v>
      </c>
      <c r="AX315" s="183">
        <v>5304</v>
      </c>
      <c r="AY315" s="183">
        <v>5027</v>
      </c>
      <c r="AZ315" s="183">
        <v>5655</v>
      </c>
      <c r="BA315" s="183">
        <v>5230</v>
      </c>
      <c r="BB315" s="183">
        <v>5251</v>
      </c>
      <c r="BC315" s="183">
        <v>5094</v>
      </c>
      <c r="BD315" s="183">
        <v>4633</v>
      </c>
      <c r="BE315" s="183">
        <v>5413</v>
      </c>
      <c r="BF315" s="183">
        <v>5195</v>
      </c>
      <c r="BG315" s="183">
        <v>4759</v>
      </c>
      <c r="BH315" s="183">
        <v>4477</v>
      </c>
      <c r="BI315" s="183">
        <v>4078</v>
      </c>
      <c r="BJ315" s="183">
        <v>3429</v>
      </c>
      <c r="BK315" s="183">
        <v>1116</v>
      </c>
      <c r="BL315" s="183">
        <v>1154</v>
      </c>
      <c r="BM315" s="183">
        <v>1597</v>
      </c>
      <c r="BN315" s="183">
        <v>2179</v>
      </c>
      <c r="BO315" s="183">
        <v>2478</v>
      </c>
      <c r="BP315" s="183">
        <v>2934</v>
      </c>
      <c r="BQ315" s="183">
        <f t="shared" ref="BQ315:BQ320" ca="1" si="10">BQ323+BQ330+BQ337+BQ344+BQ351+BQ358</f>
        <v>3150</v>
      </c>
    </row>
    <row r="316" spans="1:69" ht="15" customHeight="1" x14ac:dyDescent="0.2">
      <c r="A316" s="179" t="s">
        <v>372</v>
      </c>
      <c r="B316" s="195"/>
      <c r="C316" s="185" t="s">
        <v>4</v>
      </c>
      <c r="D316" s="182">
        <v>551</v>
      </c>
      <c r="E316" s="183">
        <v>649</v>
      </c>
      <c r="F316" s="183">
        <v>587</v>
      </c>
      <c r="G316" s="183">
        <v>517</v>
      </c>
      <c r="H316" s="182">
        <v>600</v>
      </c>
      <c r="I316" s="184">
        <v>640</v>
      </c>
      <c r="J316" s="183">
        <v>749</v>
      </c>
      <c r="K316" s="183">
        <v>688</v>
      </c>
      <c r="L316" s="183">
        <v>645</v>
      </c>
      <c r="M316" s="183">
        <v>735</v>
      </c>
      <c r="N316" s="183">
        <v>740</v>
      </c>
      <c r="O316" s="183">
        <v>628</v>
      </c>
      <c r="P316" s="183">
        <v>606</v>
      </c>
      <c r="Q316" s="183">
        <v>692</v>
      </c>
      <c r="R316" s="183">
        <v>451</v>
      </c>
      <c r="S316" s="183">
        <v>527</v>
      </c>
      <c r="T316" s="183">
        <v>483</v>
      </c>
      <c r="U316" s="183">
        <v>538</v>
      </c>
      <c r="V316" s="183">
        <v>582</v>
      </c>
      <c r="W316" s="183">
        <v>550</v>
      </c>
      <c r="X316" s="183">
        <v>535</v>
      </c>
      <c r="Y316" s="183">
        <v>518</v>
      </c>
      <c r="Z316" s="183">
        <v>616</v>
      </c>
      <c r="AA316" s="183">
        <v>415</v>
      </c>
      <c r="AB316" s="183">
        <v>504</v>
      </c>
      <c r="AC316" s="183">
        <v>563</v>
      </c>
      <c r="AD316" s="183">
        <v>434</v>
      </c>
      <c r="AE316" s="183">
        <v>572</v>
      </c>
      <c r="AF316" s="183">
        <v>513</v>
      </c>
      <c r="AG316" s="183">
        <v>456</v>
      </c>
      <c r="AH316" s="183">
        <v>510</v>
      </c>
      <c r="AI316" s="183">
        <v>619</v>
      </c>
      <c r="AJ316" s="183">
        <v>869</v>
      </c>
      <c r="AK316" s="183">
        <v>483</v>
      </c>
      <c r="AL316" s="183">
        <v>898</v>
      </c>
      <c r="AM316" s="183">
        <v>525</v>
      </c>
      <c r="AN316" s="183">
        <v>528</v>
      </c>
      <c r="AO316" s="183">
        <v>496</v>
      </c>
      <c r="AP316" s="183">
        <v>594</v>
      </c>
      <c r="AQ316" s="183">
        <v>564</v>
      </c>
      <c r="AR316" s="183">
        <v>456</v>
      </c>
      <c r="AS316" s="183">
        <v>506</v>
      </c>
      <c r="AT316" s="183">
        <v>503</v>
      </c>
      <c r="AU316" s="183">
        <v>555</v>
      </c>
      <c r="AV316" s="183">
        <v>593</v>
      </c>
      <c r="AW316" s="183">
        <v>484</v>
      </c>
      <c r="AX316" s="183">
        <v>525</v>
      </c>
      <c r="AY316" s="183">
        <v>458</v>
      </c>
      <c r="AZ316" s="183">
        <v>520</v>
      </c>
      <c r="BA316" s="183">
        <v>574</v>
      </c>
      <c r="BB316" s="183">
        <v>556</v>
      </c>
      <c r="BC316" s="183">
        <v>494</v>
      </c>
      <c r="BD316" s="183">
        <v>396</v>
      </c>
      <c r="BE316" s="183">
        <v>480</v>
      </c>
      <c r="BF316" s="183">
        <v>597</v>
      </c>
      <c r="BG316" s="183">
        <v>500</v>
      </c>
      <c r="BH316" s="183">
        <v>473</v>
      </c>
      <c r="BI316" s="183">
        <v>491</v>
      </c>
      <c r="BJ316" s="183">
        <v>729</v>
      </c>
      <c r="BK316" s="183">
        <v>178</v>
      </c>
      <c r="BL316" s="183">
        <v>117</v>
      </c>
      <c r="BM316" s="183">
        <v>118</v>
      </c>
      <c r="BN316" s="183">
        <v>127</v>
      </c>
      <c r="BO316" s="183">
        <v>219</v>
      </c>
      <c r="BP316" s="183">
        <v>236</v>
      </c>
      <c r="BQ316" s="183">
        <f t="shared" ca="1" si="10"/>
        <v>300</v>
      </c>
    </row>
    <row r="317" spans="1:69" ht="15" customHeight="1" x14ac:dyDescent="0.2">
      <c r="A317" s="179" t="s">
        <v>373</v>
      </c>
      <c r="B317" s="195"/>
      <c r="C317" s="187" t="s">
        <v>5</v>
      </c>
      <c r="D317" s="182">
        <v>81</v>
      </c>
      <c r="E317" s="183">
        <v>93</v>
      </c>
      <c r="F317" s="183">
        <v>114</v>
      </c>
      <c r="G317" s="183">
        <v>152</v>
      </c>
      <c r="H317" s="182">
        <v>167</v>
      </c>
      <c r="I317" s="184">
        <v>144</v>
      </c>
      <c r="J317" s="183">
        <v>185</v>
      </c>
      <c r="K317" s="183">
        <v>181</v>
      </c>
      <c r="L317" s="183">
        <v>143</v>
      </c>
      <c r="M317" s="183">
        <v>196</v>
      </c>
      <c r="N317" s="183">
        <v>177</v>
      </c>
      <c r="O317" s="183">
        <v>182</v>
      </c>
      <c r="P317" s="183">
        <v>179</v>
      </c>
      <c r="Q317" s="183">
        <v>181</v>
      </c>
      <c r="R317" s="183">
        <v>132</v>
      </c>
      <c r="S317" s="183">
        <v>159</v>
      </c>
      <c r="T317" s="183">
        <v>129</v>
      </c>
      <c r="U317" s="183">
        <v>210</v>
      </c>
      <c r="V317" s="183">
        <v>195</v>
      </c>
      <c r="W317" s="183">
        <v>166</v>
      </c>
      <c r="X317" s="183">
        <v>186</v>
      </c>
      <c r="Y317" s="183">
        <v>163</v>
      </c>
      <c r="Z317" s="183">
        <v>219</v>
      </c>
      <c r="AA317" s="183">
        <v>133</v>
      </c>
      <c r="AB317" s="183">
        <v>157</v>
      </c>
      <c r="AC317" s="183">
        <v>194</v>
      </c>
      <c r="AD317" s="183">
        <v>134</v>
      </c>
      <c r="AE317" s="183">
        <v>184</v>
      </c>
      <c r="AF317" s="183">
        <v>167</v>
      </c>
      <c r="AG317" s="183">
        <v>149</v>
      </c>
      <c r="AH317" s="183">
        <v>158</v>
      </c>
      <c r="AI317" s="183">
        <v>150</v>
      </c>
      <c r="AJ317" s="183">
        <v>151</v>
      </c>
      <c r="AK317" s="183">
        <v>123</v>
      </c>
      <c r="AL317" s="183">
        <v>136</v>
      </c>
      <c r="AM317" s="183">
        <v>159</v>
      </c>
      <c r="AN317" s="183">
        <v>168</v>
      </c>
      <c r="AO317" s="183">
        <v>166</v>
      </c>
      <c r="AP317" s="183">
        <v>152</v>
      </c>
      <c r="AQ317" s="183">
        <v>170</v>
      </c>
      <c r="AR317" s="183">
        <v>161</v>
      </c>
      <c r="AS317" s="183">
        <v>184</v>
      </c>
      <c r="AT317" s="183">
        <v>205</v>
      </c>
      <c r="AU317" s="183">
        <v>142</v>
      </c>
      <c r="AV317" s="183">
        <v>162</v>
      </c>
      <c r="AW317" s="183">
        <v>152</v>
      </c>
      <c r="AX317" s="183">
        <v>164</v>
      </c>
      <c r="AY317" s="183">
        <v>145</v>
      </c>
      <c r="AZ317" s="183">
        <v>149</v>
      </c>
      <c r="BA317" s="183">
        <v>166</v>
      </c>
      <c r="BB317" s="183">
        <v>171</v>
      </c>
      <c r="BC317" s="183">
        <v>163</v>
      </c>
      <c r="BD317" s="183">
        <v>134</v>
      </c>
      <c r="BE317" s="183">
        <v>157</v>
      </c>
      <c r="BF317" s="183">
        <v>176</v>
      </c>
      <c r="BG317" s="183">
        <v>134</v>
      </c>
      <c r="BH317" s="183">
        <v>151</v>
      </c>
      <c r="BI317" s="183">
        <v>141</v>
      </c>
      <c r="BJ317" s="183">
        <v>129</v>
      </c>
      <c r="BK317" s="183">
        <v>45</v>
      </c>
      <c r="BL317" s="183">
        <v>56</v>
      </c>
      <c r="BM317" s="183">
        <v>66</v>
      </c>
      <c r="BN317" s="183">
        <v>59</v>
      </c>
      <c r="BO317" s="183">
        <v>93</v>
      </c>
      <c r="BP317" s="183">
        <v>92</v>
      </c>
      <c r="BQ317" s="183">
        <f t="shared" ca="1" si="10"/>
        <v>104</v>
      </c>
    </row>
    <row r="318" spans="1:69" ht="15" customHeight="1" x14ac:dyDescent="0.2">
      <c r="A318" s="179" t="s">
        <v>374</v>
      </c>
      <c r="B318" s="195"/>
      <c r="C318" s="187" t="s">
        <v>6</v>
      </c>
      <c r="D318" s="182">
        <v>27</v>
      </c>
      <c r="E318" s="183">
        <v>26</v>
      </c>
      <c r="F318" s="183">
        <v>54</v>
      </c>
      <c r="G318" s="183">
        <v>65</v>
      </c>
      <c r="H318" s="182">
        <v>84</v>
      </c>
      <c r="I318" s="184">
        <v>91</v>
      </c>
      <c r="J318" s="183">
        <v>102</v>
      </c>
      <c r="K318" s="183">
        <v>121</v>
      </c>
      <c r="L318" s="183">
        <v>149</v>
      </c>
      <c r="M318" s="183">
        <v>139</v>
      </c>
      <c r="N318" s="183">
        <v>113</v>
      </c>
      <c r="O318" s="183">
        <v>87</v>
      </c>
      <c r="P318" s="183">
        <v>88</v>
      </c>
      <c r="Q318" s="183">
        <v>107</v>
      </c>
      <c r="R318" s="183">
        <v>43</v>
      </c>
      <c r="S318" s="183">
        <v>78</v>
      </c>
      <c r="T318" s="183">
        <v>99</v>
      </c>
      <c r="U318" s="183">
        <v>87</v>
      </c>
      <c r="V318" s="183">
        <v>91</v>
      </c>
      <c r="W318" s="183">
        <v>99</v>
      </c>
      <c r="X318" s="183">
        <v>90</v>
      </c>
      <c r="Y318" s="183">
        <v>108</v>
      </c>
      <c r="Z318" s="183">
        <v>89</v>
      </c>
      <c r="AA318" s="183">
        <v>61</v>
      </c>
      <c r="AB318" s="183">
        <v>69</v>
      </c>
      <c r="AC318" s="183">
        <v>63</v>
      </c>
      <c r="AD318" s="183">
        <v>71</v>
      </c>
      <c r="AE318" s="183">
        <v>87</v>
      </c>
      <c r="AF318" s="183">
        <v>62</v>
      </c>
      <c r="AG318" s="183">
        <v>77</v>
      </c>
      <c r="AH318" s="183">
        <v>97</v>
      </c>
      <c r="AI318" s="183">
        <v>180</v>
      </c>
      <c r="AJ318" s="183">
        <v>370</v>
      </c>
      <c r="AK318" s="183">
        <v>106</v>
      </c>
      <c r="AL318" s="183">
        <v>417</v>
      </c>
      <c r="AM318" s="183">
        <v>118</v>
      </c>
      <c r="AN318" s="183">
        <v>67</v>
      </c>
      <c r="AO318" s="183">
        <v>55</v>
      </c>
      <c r="AP318" s="183">
        <v>106</v>
      </c>
      <c r="AQ318" s="183">
        <v>112</v>
      </c>
      <c r="AR318" s="183">
        <v>58</v>
      </c>
      <c r="AS318" s="183">
        <v>63</v>
      </c>
      <c r="AT318" s="183">
        <v>65</v>
      </c>
      <c r="AU318" s="183">
        <v>179</v>
      </c>
      <c r="AV318" s="183">
        <v>132</v>
      </c>
      <c r="AW318" s="183">
        <v>79</v>
      </c>
      <c r="AX318" s="183">
        <v>91</v>
      </c>
      <c r="AY318" s="183">
        <v>82</v>
      </c>
      <c r="AZ318" s="183">
        <v>66</v>
      </c>
      <c r="BA318" s="183">
        <v>95</v>
      </c>
      <c r="BB318" s="183">
        <v>192</v>
      </c>
      <c r="BC318" s="183">
        <v>134</v>
      </c>
      <c r="BD318" s="183">
        <v>69</v>
      </c>
      <c r="BE318" s="183">
        <v>64</v>
      </c>
      <c r="BF318" s="183">
        <v>220</v>
      </c>
      <c r="BG318" s="183">
        <v>133</v>
      </c>
      <c r="BH318" s="183">
        <v>84</v>
      </c>
      <c r="BI318" s="183">
        <v>130</v>
      </c>
      <c r="BJ318" s="183">
        <v>388</v>
      </c>
      <c r="BK318" s="183">
        <v>59</v>
      </c>
      <c r="BL318" s="183">
        <v>19</v>
      </c>
      <c r="BM318" s="183">
        <v>14</v>
      </c>
      <c r="BN318" s="183">
        <v>20</v>
      </c>
      <c r="BO318" s="183">
        <v>19</v>
      </c>
      <c r="BP318" s="183">
        <v>34</v>
      </c>
      <c r="BQ318" s="183">
        <f t="shared" ca="1" si="10"/>
        <v>82</v>
      </c>
    </row>
    <row r="319" spans="1:69" ht="15" customHeight="1" x14ac:dyDescent="0.2">
      <c r="A319" s="179" t="s">
        <v>375</v>
      </c>
      <c r="B319" s="195"/>
      <c r="C319" s="187" t="s">
        <v>7</v>
      </c>
      <c r="D319" s="182">
        <v>254</v>
      </c>
      <c r="E319" s="183">
        <v>329</v>
      </c>
      <c r="F319" s="183">
        <v>274</v>
      </c>
      <c r="G319" s="183">
        <v>261</v>
      </c>
      <c r="H319" s="182">
        <v>280</v>
      </c>
      <c r="I319" s="184">
        <v>304</v>
      </c>
      <c r="J319" s="183">
        <v>395</v>
      </c>
      <c r="K319" s="183">
        <v>347</v>
      </c>
      <c r="L319" s="183">
        <v>314</v>
      </c>
      <c r="M319" s="183">
        <v>337</v>
      </c>
      <c r="N319" s="183">
        <v>390</v>
      </c>
      <c r="O319" s="183">
        <v>310</v>
      </c>
      <c r="P319" s="183">
        <v>282</v>
      </c>
      <c r="Q319" s="183">
        <v>320</v>
      </c>
      <c r="R319" s="183">
        <v>228</v>
      </c>
      <c r="S319" s="183">
        <v>259</v>
      </c>
      <c r="T319" s="183">
        <v>223</v>
      </c>
      <c r="U319" s="183">
        <v>203</v>
      </c>
      <c r="V319" s="183">
        <v>280</v>
      </c>
      <c r="W319" s="183">
        <v>267</v>
      </c>
      <c r="X319" s="183">
        <v>240</v>
      </c>
      <c r="Y319" s="183">
        <v>227</v>
      </c>
      <c r="Z319" s="183">
        <v>270</v>
      </c>
      <c r="AA319" s="183">
        <v>192</v>
      </c>
      <c r="AB319" s="183">
        <v>251</v>
      </c>
      <c r="AC319" s="183">
        <v>285</v>
      </c>
      <c r="AD319" s="183">
        <v>214</v>
      </c>
      <c r="AE319" s="183">
        <v>272</v>
      </c>
      <c r="AF319" s="183">
        <v>254</v>
      </c>
      <c r="AG319" s="183">
        <v>215</v>
      </c>
      <c r="AH319" s="183">
        <v>228</v>
      </c>
      <c r="AI319" s="183">
        <v>261</v>
      </c>
      <c r="AJ319" s="183">
        <v>321</v>
      </c>
      <c r="AK319" s="183">
        <v>210</v>
      </c>
      <c r="AL319" s="183">
        <v>304</v>
      </c>
      <c r="AM319" s="183">
        <v>230</v>
      </c>
      <c r="AN319" s="183">
        <v>267</v>
      </c>
      <c r="AO319" s="183">
        <v>241</v>
      </c>
      <c r="AP319" s="183">
        <v>290</v>
      </c>
      <c r="AQ319" s="183">
        <v>237</v>
      </c>
      <c r="AR319" s="183">
        <v>205</v>
      </c>
      <c r="AS319" s="183">
        <v>245</v>
      </c>
      <c r="AT319" s="183">
        <v>208</v>
      </c>
      <c r="AU319" s="183">
        <v>209</v>
      </c>
      <c r="AV319" s="183">
        <v>245</v>
      </c>
      <c r="AW319" s="183">
        <v>212</v>
      </c>
      <c r="AX319" s="183">
        <v>221</v>
      </c>
      <c r="AY319" s="183">
        <v>208</v>
      </c>
      <c r="AZ319" s="183">
        <v>281</v>
      </c>
      <c r="BA319" s="183">
        <v>284</v>
      </c>
      <c r="BB319" s="183">
        <v>174</v>
      </c>
      <c r="BC319" s="183">
        <v>181</v>
      </c>
      <c r="BD319" s="183">
        <v>172</v>
      </c>
      <c r="BE319" s="183">
        <v>242</v>
      </c>
      <c r="BF319" s="183">
        <v>191</v>
      </c>
      <c r="BG319" s="183">
        <v>220</v>
      </c>
      <c r="BH319" s="183">
        <v>222</v>
      </c>
      <c r="BI319" s="183">
        <v>211</v>
      </c>
      <c r="BJ319" s="183">
        <v>208</v>
      </c>
      <c r="BK319" s="183">
        <v>61</v>
      </c>
      <c r="BL319" s="183">
        <v>38</v>
      </c>
      <c r="BM319" s="183">
        <v>31</v>
      </c>
      <c r="BN319" s="183">
        <v>45</v>
      </c>
      <c r="BO319" s="183">
        <v>97</v>
      </c>
      <c r="BP319" s="183">
        <v>90</v>
      </c>
      <c r="BQ319" s="183">
        <f t="shared" ca="1" si="10"/>
        <v>91</v>
      </c>
    </row>
    <row r="320" spans="1:69" ht="15" customHeight="1" x14ac:dyDescent="0.2">
      <c r="A320" s="179" t="s">
        <v>376</v>
      </c>
      <c r="B320" s="195"/>
      <c r="C320" s="187" t="s">
        <v>8</v>
      </c>
      <c r="D320" s="182">
        <v>189</v>
      </c>
      <c r="E320" s="183">
        <v>201</v>
      </c>
      <c r="F320" s="183">
        <v>145</v>
      </c>
      <c r="G320" s="183">
        <v>39</v>
      </c>
      <c r="H320" s="182">
        <v>69</v>
      </c>
      <c r="I320" s="184">
        <v>101</v>
      </c>
      <c r="J320" s="183">
        <v>67</v>
      </c>
      <c r="K320" s="183">
        <v>39</v>
      </c>
      <c r="L320" s="183">
        <v>39</v>
      </c>
      <c r="M320" s="183">
        <v>63</v>
      </c>
      <c r="N320" s="183">
        <v>60</v>
      </c>
      <c r="O320" s="183">
        <v>49</v>
      </c>
      <c r="P320" s="183">
        <v>57</v>
      </c>
      <c r="Q320" s="183">
        <v>84</v>
      </c>
      <c r="R320" s="183">
        <v>48</v>
      </c>
      <c r="S320" s="183">
        <v>31</v>
      </c>
      <c r="T320" s="183">
        <v>32</v>
      </c>
      <c r="U320" s="183">
        <v>38</v>
      </c>
      <c r="V320" s="183">
        <v>16</v>
      </c>
      <c r="W320" s="183">
        <v>18</v>
      </c>
      <c r="X320" s="183">
        <v>19</v>
      </c>
      <c r="Y320" s="183">
        <v>20</v>
      </c>
      <c r="Z320" s="183">
        <v>38</v>
      </c>
      <c r="AA320" s="183">
        <v>29</v>
      </c>
      <c r="AB320" s="183">
        <v>27</v>
      </c>
      <c r="AC320" s="183">
        <v>21</v>
      </c>
      <c r="AD320" s="183">
        <v>15</v>
      </c>
      <c r="AE320" s="183">
        <v>29</v>
      </c>
      <c r="AF320" s="183">
        <v>30</v>
      </c>
      <c r="AG320" s="183">
        <v>15</v>
      </c>
      <c r="AH320" s="183">
        <v>27</v>
      </c>
      <c r="AI320" s="183">
        <v>28</v>
      </c>
      <c r="AJ320" s="183">
        <v>27</v>
      </c>
      <c r="AK320" s="183">
        <v>44</v>
      </c>
      <c r="AL320" s="183">
        <v>41</v>
      </c>
      <c r="AM320" s="183">
        <v>18</v>
      </c>
      <c r="AN320" s="183">
        <v>26</v>
      </c>
      <c r="AO320" s="183">
        <v>34</v>
      </c>
      <c r="AP320" s="183">
        <v>46</v>
      </c>
      <c r="AQ320" s="183">
        <v>45</v>
      </c>
      <c r="AR320" s="183">
        <v>32</v>
      </c>
      <c r="AS320" s="183">
        <v>14</v>
      </c>
      <c r="AT320" s="183">
        <v>25</v>
      </c>
      <c r="AU320" s="183">
        <v>25</v>
      </c>
      <c r="AV320" s="183">
        <v>54</v>
      </c>
      <c r="AW320" s="183">
        <v>41</v>
      </c>
      <c r="AX320" s="183">
        <v>49</v>
      </c>
      <c r="AY320" s="183">
        <v>23</v>
      </c>
      <c r="AZ320" s="183">
        <v>24</v>
      </c>
      <c r="BA320" s="183">
        <v>29</v>
      </c>
      <c r="BB320" s="183">
        <v>19</v>
      </c>
      <c r="BC320" s="183">
        <v>16</v>
      </c>
      <c r="BD320" s="183">
        <v>21</v>
      </c>
      <c r="BE320" s="183">
        <v>17</v>
      </c>
      <c r="BF320" s="183">
        <v>10</v>
      </c>
      <c r="BG320" s="183">
        <v>13</v>
      </c>
      <c r="BH320" s="183">
        <v>16</v>
      </c>
      <c r="BI320" s="183">
        <v>9</v>
      </c>
      <c r="BJ320" s="183">
        <v>4</v>
      </c>
      <c r="BK320" s="183">
        <v>13</v>
      </c>
      <c r="BL320" s="183">
        <v>4</v>
      </c>
      <c r="BM320" s="183">
        <v>7</v>
      </c>
      <c r="BN320" s="183">
        <v>3</v>
      </c>
      <c r="BO320" s="183">
        <v>10</v>
      </c>
      <c r="BP320" s="183">
        <v>20</v>
      </c>
      <c r="BQ320" s="183">
        <f t="shared" ca="1" si="10"/>
        <v>23</v>
      </c>
    </row>
    <row r="321" spans="1:69" ht="15" customHeight="1" collapsed="1" x14ac:dyDescent="0.25">
      <c r="B321" s="195"/>
      <c r="C321" s="206" t="s">
        <v>10</v>
      </c>
      <c r="D321" s="193"/>
      <c r="E321" s="194"/>
      <c r="F321" s="194"/>
      <c r="G321" s="194"/>
      <c r="H321" s="194"/>
      <c r="I321" s="194"/>
      <c r="J321" s="194"/>
      <c r="K321" s="194"/>
      <c r="L321" s="194"/>
      <c r="M321" s="194"/>
      <c r="N321" s="194"/>
      <c r="O321" s="194"/>
      <c r="P321" s="194"/>
      <c r="Q321" s="194"/>
      <c r="R321" s="194"/>
      <c r="S321" s="194"/>
      <c r="T321" s="194"/>
      <c r="U321" s="194"/>
      <c r="V321" s="194"/>
      <c r="W321" s="194"/>
      <c r="X321" s="194"/>
      <c r="Y321" s="194"/>
      <c r="Z321" s="194"/>
      <c r="AA321" s="194"/>
      <c r="AB321" s="194"/>
      <c r="AC321" s="194"/>
      <c r="AD321" s="194"/>
      <c r="AE321" s="194"/>
      <c r="AF321" s="194"/>
      <c r="AG321" s="194"/>
      <c r="AH321" s="194"/>
      <c r="AI321" s="194"/>
      <c r="AJ321" s="194"/>
      <c r="AK321" s="194"/>
      <c r="AL321" s="194"/>
      <c r="AM321" s="194"/>
      <c r="AN321" s="194"/>
      <c r="AO321" s="194"/>
      <c r="AP321" s="194"/>
      <c r="AQ321" s="194"/>
      <c r="AR321" s="194"/>
      <c r="AS321" s="194"/>
      <c r="AT321" s="194"/>
      <c r="AU321" s="194"/>
      <c r="AV321" s="194"/>
      <c r="AW321" s="194"/>
      <c r="AX321" s="194"/>
      <c r="AY321" s="194"/>
      <c r="AZ321" s="194"/>
      <c r="BA321" s="194"/>
      <c r="BB321" s="194"/>
      <c r="BC321" s="194"/>
      <c r="BD321" s="194"/>
      <c r="BE321" s="194"/>
      <c r="BF321" s="194"/>
      <c r="BG321" s="194"/>
      <c r="BH321" s="194"/>
      <c r="BI321" s="194"/>
      <c r="BJ321" s="194"/>
      <c r="BK321" s="194"/>
      <c r="BL321" s="194"/>
      <c r="BM321" s="194"/>
      <c r="BN321" s="194"/>
      <c r="BO321" s="194"/>
      <c r="BP321" s="194"/>
      <c r="BQ321" s="194"/>
    </row>
    <row r="322" spans="1:69" ht="15" hidden="1" customHeight="1" outlineLevel="1" collapsed="1" x14ac:dyDescent="0.2">
      <c r="B322" s="195" t="s">
        <v>74</v>
      </c>
      <c r="C322" s="243" t="s">
        <v>75</v>
      </c>
      <c r="D322" s="193"/>
      <c r="E322" s="194"/>
      <c r="F322" s="194"/>
      <c r="G322" s="194"/>
      <c r="H322" s="194"/>
      <c r="I322" s="194"/>
      <c r="J322" s="194"/>
      <c r="K322" s="194"/>
      <c r="L322" s="194"/>
      <c r="M322" s="194"/>
      <c r="N322" s="194"/>
      <c r="O322" s="194"/>
      <c r="P322" s="194"/>
      <c r="Q322" s="194"/>
      <c r="R322" s="194"/>
      <c r="S322" s="194"/>
      <c r="T322" s="194"/>
      <c r="U322" s="194"/>
      <c r="V322" s="194"/>
      <c r="W322" s="194"/>
      <c r="X322" s="194"/>
      <c r="Y322" s="194"/>
      <c r="Z322" s="194"/>
      <c r="AA322" s="194"/>
      <c r="AB322" s="194"/>
      <c r="AC322" s="194"/>
      <c r="AD322" s="194"/>
      <c r="AE322" s="194"/>
      <c r="AF322" s="194"/>
      <c r="AG322" s="194"/>
      <c r="AH322" s="194"/>
      <c r="AI322" s="194"/>
      <c r="AJ322" s="194"/>
      <c r="AK322" s="194"/>
      <c r="AL322" s="194"/>
      <c r="AM322" s="194"/>
      <c r="AN322" s="194"/>
      <c r="AO322" s="194"/>
      <c r="AP322" s="194"/>
      <c r="AQ322" s="194"/>
      <c r="AR322" s="194"/>
      <c r="AS322" s="194"/>
      <c r="AT322" s="194"/>
      <c r="AU322" s="194"/>
      <c r="AV322" s="194"/>
      <c r="AW322" s="194"/>
      <c r="AX322" s="194"/>
      <c r="AY322" s="194"/>
      <c r="AZ322" s="194"/>
      <c r="BA322" s="194"/>
      <c r="BB322" s="194"/>
      <c r="BC322" s="194"/>
      <c r="BD322" s="194"/>
      <c r="BE322" s="194"/>
      <c r="BF322" s="194"/>
      <c r="BG322" s="194"/>
      <c r="BH322" s="194"/>
      <c r="BI322" s="194"/>
      <c r="BJ322" s="194"/>
      <c r="BK322" s="194"/>
      <c r="BL322" s="194"/>
      <c r="BM322" s="194"/>
      <c r="BN322" s="194"/>
      <c r="BO322" s="194"/>
      <c r="BP322" s="194"/>
      <c r="BQ322" s="194"/>
    </row>
    <row r="323" spans="1:69" ht="15" hidden="1" customHeight="1" outlineLevel="2" x14ac:dyDescent="0.2">
      <c r="A323" s="179" t="s">
        <v>377</v>
      </c>
      <c r="B323" s="195"/>
      <c r="C323" s="181" t="s">
        <v>3</v>
      </c>
      <c r="D323" s="197">
        <v>417</v>
      </c>
      <c r="E323" s="198">
        <v>535</v>
      </c>
      <c r="F323" s="198">
        <v>335</v>
      </c>
      <c r="G323" s="198">
        <v>443</v>
      </c>
      <c r="H323" s="199">
        <v>520</v>
      </c>
      <c r="I323" s="198">
        <v>558</v>
      </c>
      <c r="J323" s="198">
        <v>551</v>
      </c>
      <c r="K323" s="198">
        <v>542</v>
      </c>
      <c r="L323" s="198">
        <v>458</v>
      </c>
      <c r="M323" s="198">
        <v>517</v>
      </c>
      <c r="N323" s="198">
        <v>595</v>
      </c>
      <c r="O323" s="198">
        <v>531</v>
      </c>
      <c r="P323" s="198">
        <v>553</v>
      </c>
      <c r="Q323" s="198">
        <v>552</v>
      </c>
      <c r="R323" s="198">
        <v>392</v>
      </c>
      <c r="S323" s="198">
        <v>543</v>
      </c>
      <c r="T323" s="199">
        <v>533</v>
      </c>
      <c r="U323" s="244">
        <v>515</v>
      </c>
      <c r="V323" s="209">
        <v>578</v>
      </c>
      <c r="W323" s="198">
        <v>424</v>
      </c>
      <c r="X323" s="198">
        <v>462</v>
      </c>
      <c r="Y323" s="198">
        <v>436</v>
      </c>
      <c r="Z323" s="198">
        <v>525</v>
      </c>
      <c r="AA323" s="198">
        <v>394</v>
      </c>
      <c r="AB323" s="198">
        <v>536</v>
      </c>
      <c r="AC323" s="198">
        <v>482</v>
      </c>
      <c r="AD323" s="198">
        <v>351</v>
      </c>
      <c r="AE323" s="198">
        <v>605</v>
      </c>
      <c r="AF323" s="198">
        <v>487</v>
      </c>
      <c r="AG323" s="198">
        <v>505</v>
      </c>
      <c r="AH323" s="198">
        <v>499</v>
      </c>
      <c r="AI323" s="198">
        <v>419</v>
      </c>
      <c r="AJ323" s="198">
        <v>488</v>
      </c>
      <c r="AK323" s="198">
        <v>394</v>
      </c>
      <c r="AL323" s="198">
        <v>487</v>
      </c>
      <c r="AM323" s="198">
        <v>468</v>
      </c>
      <c r="AN323" s="198">
        <v>586</v>
      </c>
      <c r="AO323" s="198">
        <v>380</v>
      </c>
      <c r="AP323" s="198">
        <v>567</v>
      </c>
      <c r="AQ323" s="198">
        <v>560</v>
      </c>
      <c r="AR323" s="198">
        <v>473</v>
      </c>
      <c r="AS323" s="198">
        <v>611</v>
      </c>
      <c r="AT323" s="198">
        <v>559</v>
      </c>
      <c r="AU323" s="198">
        <v>451</v>
      </c>
      <c r="AV323" s="198">
        <v>573</v>
      </c>
      <c r="AW323" s="198">
        <v>472</v>
      </c>
      <c r="AX323" s="198">
        <v>509</v>
      </c>
      <c r="AY323" s="198">
        <v>504</v>
      </c>
      <c r="AZ323" s="198">
        <v>576</v>
      </c>
      <c r="BA323" s="198">
        <v>502</v>
      </c>
      <c r="BB323" s="198">
        <v>480</v>
      </c>
      <c r="BC323" s="198">
        <v>487</v>
      </c>
      <c r="BD323" s="198">
        <v>425</v>
      </c>
      <c r="BE323" s="198">
        <v>574</v>
      </c>
      <c r="BF323" s="198">
        <v>505</v>
      </c>
      <c r="BG323" s="198">
        <v>536</v>
      </c>
      <c r="BH323" s="198">
        <v>481</v>
      </c>
      <c r="BI323" s="198">
        <v>440</v>
      </c>
      <c r="BJ323" s="198">
        <v>348</v>
      </c>
      <c r="BK323" s="198">
        <v>47</v>
      </c>
      <c r="BL323" s="198">
        <v>31</v>
      </c>
      <c r="BM323" s="198">
        <v>52</v>
      </c>
      <c r="BN323" s="198">
        <v>203</v>
      </c>
      <c r="BO323" s="198">
        <v>281</v>
      </c>
      <c r="BP323" s="198">
        <v>339</v>
      </c>
      <c r="BQ323" s="198">
        <f ca="1">SUMIFS(Operations, Dates, BQ$6, Hospitals, $B322)</f>
        <v>354</v>
      </c>
    </row>
    <row r="324" spans="1:69" ht="15" hidden="1" customHeight="1" outlineLevel="2" x14ac:dyDescent="0.2">
      <c r="A324" s="179" t="s">
        <v>378</v>
      </c>
      <c r="B324" s="195"/>
      <c r="C324" s="185" t="s">
        <v>4</v>
      </c>
      <c r="D324" s="197">
        <v>59</v>
      </c>
      <c r="E324" s="198">
        <v>66</v>
      </c>
      <c r="F324" s="198">
        <v>51</v>
      </c>
      <c r="G324" s="198">
        <v>53</v>
      </c>
      <c r="H324" s="199">
        <v>59</v>
      </c>
      <c r="I324" s="198">
        <v>65</v>
      </c>
      <c r="J324" s="198">
        <v>62</v>
      </c>
      <c r="K324" s="198">
        <v>106</v>
      </c>
      <c r="L324" s="198">
        <v>67</v>
      </c>
      <c r="M324" s="198">
        <v>45</v>
      </c>
      <c r="N324" s="198">
        <v>66</v>
      </c>
      <c r="O324" s="198">
        <v>65</v>
      </c>
      <c r="P324" s="198">
        <v>72</v>
      </c>
      <c r="Q324" s="198">
        <v>66</v>
      </c>
      <c r="R324" s="198">
        <v>22</v>
      </c>
      <c r="S324" s="198">
        <v>50</v>
      </c>
      <c r="T324" s="199">
        <v>72</v>
      </c>
      <c r="U324" s="244">
        <v>68</v>
      </c>
      <c r="V324" s="209">
        <v>79</v>
      </c>
      <c r="W324" s="198">
        <v>55</v>
      </c>
      <c r="X324" s="198">
        <v>66</v>
      </c>
      <c r="Y324" s="198">
        <v>49</v>
      </c>
      <c r="Z324" s="198">
        <v>54</v>
      </c>
      <c r="AA324" s="198">
        <v>43</v>
      </c>
      <c r="AB324" s="198">
        <v>69</v>
      </c>
      <c r="AC324" s="198">
        <v>71</v>
      </c>
      <c r="AD324" s="198">
        <v>40</v>
      </c>
      <c r="AE324" s="198">
        <v>66</v>
      </c>
      <c r="AF324" s="198">
        <v>65</v>
      </c>
      <c r="AG324" s="198">
        <v>51</v>
      </c>
      <c r="AH324" s="198">
        <v>49</v>
      </c>
      <c r="AI324" s="198">
        <v>53</v>
      </c>
      <c r="AJ324" s="198">
        <v>69</v>
      </c>
      <c r="AK324" s="198">
        <v>62</v>
      </c>
      <c r="AL324" s="198">
        <v>81</v>
      </c>
      <c r="AM324" s="198">
        <v>59</v>
      </c>
      <c r="AN324" s="198">
        <v>65</v>
      </c>
      <c r="AO324" s="198">
        <v>39</v>
      </c>
      <c r="AP324" s="198">
        <v>61</v>
      </c>
      <c r="AQ324" s="198">
        <v>27</v>
      </c>
      <c r="AR324" s="198">
        <v>37</v>
      </c>
      <c r="AS324" s="198">
        <v>50</v>
      </c>
      <c r="AT324" s="198">
        <v>28</v>
      </c>
      <c r="AU324" s="198">
        <v>28</v>
      </c>
      <c r="AV324" s="198">
        <v>73</v>
      </c>
      <c r="AW324" s="198">
        <v>49</v>
      </c>
      <c r="AX324" s="198">
        <v>61</v>
      </c>
      <c r="AY324" s="198">
        <v>38</v>
      </c>
      <c r="AZ324" s="198">
        <v>52</v>
      </c>
      <c r="BA324" s="198">
        <v>53</v>
      </c>
      <c r="BB324" s="198">
        <v>124</v>
      </c>
      <c r="BC324" s="198">
        <v>70</v>
      </c>
      <c r="BD324" s="198">
        <v>34</v>
      </c>
      <c r="BE324" s="198">
        <v>45</v>
      </c>
      <c r="BF324" s="198">
        <v>87</v>
      </c>
      <c r="BG324" s="198">
        <v>65</v>
      </c>
      <c r="BH324" s="198">
        <v>47</v>
      </c>
      <c r="BI324" s="198">
        <v>33</v>
      </c>
      <c r="BJ324" s="198">
        <v>78</v>
      </c>
      <c r="BK324" s="198">
        <v>7</v>
      </c>
      <c r="BL324" s="198">
        <v>4</v>
      </c>
      <c r="BM324" s="198">
        <v>1</v>
      </c>
      <c r="BN324" s="198">
        <v>7</v>
      </c>
      <c r="BO324" s="198">
        <v>19</v>
      </c>
      <c r="BP324" s="198">
        <v>15</v>
      </c>
      <c r="BQ324" s="198">
        <f ca="1">SUMIFS(Cancelled, Dates, BQ$6, Hospitals, $B322)</f>
        <v>20</v>
      </c>
    </row>
    <row r="325" spans="1:69" ht="15" hidden="1" customHeight="1" outlineLevel="2" x14ac:dyDescent="0.2">
      <c r="A325" s="179" t="s">
        <v>379</v>
      </c>
      <c r="B325" s="195"/>
      <c r="C325" s="187" t="s">
        <v>5</v>
      </c>
      <c r="D325" s="197">
        <v>5</v>
      </c>
      <c r="E325" s="198">
        <v>5</v>
      </c>
      <c r="F325" s="198">
        <v>0</v>
      </c>
      <c r="G325" s="198">
        <v>9</v>
      </c>
      <c r="H325" s="199">
        <v>7</v>
      </c>
      <c r="I325" s="198">
        <v>8</v>
      </c>
      <c r="J325" s="198">
        <v>6</v>
      </c>
      <c r="K325" s="198">
        <v>15</v>
      </c>
      <c r="L325" s="198">
        <v>9</v>
      </c>
      <c r="M325" s="198">
        <v>11</v>
      </c>
      <c r="N325" s="198">
        <v>10</v>
      </c>
      <c r="O325" s="198">
        <v>1</v>
      </c>
      <c r="P325" s="198">
        <v>5</v>
      </c>
      <c r="Q325" s="198">
        <v>8</v>
      </c>
      <c r="R325" s="198">
        <v>6</v>
      </c>
      <c r="S325" s="198">
        <v>16</v>
      </c>
      <c r="T325" s="199">
        <v>10</v>
      </c>
      <c r="U325" s="244">
        <v>20</v>
      </c>
      <c r="V325" s="209">
        <v>13</v>
      </c>
      <c r="W325" s="198">
        <v>9</v>
      </c>
      <c r="X325" s="198">
        <v>10</v>
      </c>
      <c r="Y325" s="198">
        <v>12</v>
      </c>
      <c r="Z325" s="198">
        <v>13</v>
      </c>
      <c r="AA325" s="198">
        <v>8</v>
      </c>
      <c r="AB325" s="198">
        <v>14</v>
      </c>
      <c r="AC325" s="198">
        <v>7</v>
      </c>
      <c r="AD325" s="198">
        <v>3</v>
      </c>
      <c r="AE325" s="198">
        <v>14</v>
      </c>
      <c r="AF325" s="198">
        <v>8</v>
      </c>
      <c r="AG325" s="198">
        <v>8</v>
      </c>
      <c r="AH325" s="198">
        <v>7</v>
      </c>
      <c r="AI325" s="198">
        <v>7</v>
      </c>
      <c r="AJ325" s="198">
        <v>8</v>
      </c>
      <c r="AK325" s="198">
        <v>7</v>
      </c>
      <c r="AL325" s="198">
        <v>6</v>
      </c>
      <c r="AM325" s="198">
        <v>8</v>
      </c>
      <c r="AN325" s="198">
        <v>13</v>
      </c>
      <c r="AO325" s="198">
        <v>8</v>
      </c>
      <c r="AP325" s="198">
        <v>11</v>
      </c>
      <c r="AQ325" s="198">
        <v>6</v>
      </c>
      <c r="AR325" s="198">
        <v>9</v>
      </c>
      <c r="AS325" s="198">
        <v>10</v>
      </c>
      <c r="AT325" s="198">
        <v>2</v>
      </c>
      <c r="AU325" s="198">
        <v>4</v>
      </c>
      <c r="AV325" s="198">
        <v>9</v>
      </c>
      <c r="AW325" s="198">
        <v>6</v>
      </c>
      <c r="AX325" s="198">
        <v>8</v>
      </c>
      <c r="AY325" s="198">
        <v>6</v>
      </c>
      <c r="AZ325" s="198">
        <v>11</v>
      </c>
      <c r="BA325" s="198">
        <v>16</v>
      </c>
      <c r="BB325" s="198">
        <v>6</v>
      </c>
      <c r="BC325" s="198">
        <v>9</v>
      </c>
      <c r="BD325" s="198">
        <v>6</v>
      </c>
      <c r="BE325" s="198">
        <v>7</v>
      </c>
      <c r="BF325" s="198">
        <v>7</v>
      </c>
      <c r="BG325" s="198">
        <v>6</v>
      </c>
      <c r="BH325" s="198">
        <v>9</v>
      </c>
      <c r="BI325" s="198">
        <v>5</v>
      </c>
      <c r="BJ325" s="198">
        <v>3</v>
      </c>
      <c r="BK325" s="198">
        <v>0</v>
      </c>
      <c r="BL325" s="198">
        <v>4</v>
      </c>
      <c r="BM325" s="198">
        <v>0</v>
      </c>
      <c r="BN325" s="198">
        <v>4</v>
      </c>
      <c r="BO325" s="198">
        <v>12</v>
      </c>
      <c r="BP325" s="198">
        <v>5</v>
      </c>
      <c r="BQ325" s="198">
        <f ca="1">SUMIFS(Clinical, Dates, BQ$6, Hospitals, $B322)</f>
        <v>9</v>
      </c>
    </row>
    <row r="326" spans="1:69" ht="15" hidden="1" customHeight="1" outlineLevel="2" x14ac:dyDescent="0.2">
      <c r="A326" s="179" t="s">
        <v>380</v>
      </c>
      <c r="B326" s="195"/>
      <c r="C326" s="187" t="s">
        <v>6</v>
      </c>
      <c r="D326" s="197">
        <v>4</v>
      </c>
      <c r="E326" s="198">
        <v>1</v>
      </c>
      <c r="F326" s="198">
        <v>7</v>
      </c>
      <c r="G326" s="198">
        <v>10</v>
      </c>
      <c r="H326" s="199">
        <v>3</v>
      </c>
      <c r="I326" s="198">
        <v>11</v>
      </c>
      <c r="J326" s="198">
        <v>6</v>
      </c>
      <c r="K326" s="198">
        <v>41</v>
      </c>
      <c r="L326" s="198">
        <v>37</v>
      </c>
      <c r="M326" s="198">
        <v>2</v>
      </c>
      <c r="N326" s="198">
        <v>3</v>
      </c>
      <c r="O326" s="198">
        <v>19</v>
      </c>
      <c r="P326" s="198">
        <v>21</v>
      </c>
      <c r="Q326" s="198">
        <v>27</v>
      </c>
      <c r="R326" s="198">
        <v>10</v>
      </c>
      <c r="S326" s="198">
        <v>7</v>
      </c>
      <c r="T326" s="199">
        <v>17</v>
      </c>
      <c r="U326" s="244">
        <v>12</v>
      </c>
      <c r="V326" s="209">
        <v>14</v>
      </c>
      <c r="W326" s="198">
        <v>22</v>
      </c>
      <c r="X326" s="198">
        <v>16</v>
      </c>
      <c r="Y326" s="198">
        <v>9</v>
      </c>
      <c r="Z326" s="198">
        <v>6</v>
      </c>
      <c r="AA326" s="198">
        <v>3</v>
      </c>
      <c r="AB326" s="198">
        <v>22</v>
      </c>
      <c r="AC326" s="198">
        <v>15</v>
      </c>
      <c r="AD326" s="198">
        <v>21</v>
      </c>
      <c r="AE326" s="198">
        <v>8</v>
      </c>
      <c r="AF326" s="198">
        <v>20</v>
      </c>
      <c r="AG326" s="198">
        <v>8</v>
      </c>
      <c r="AH326" s="198">
        <v>8</v>
      </c>
      <c r="AI326" s="198">
        <v>5</v>
      </c>
      <c r="AJ326" s="198">
        <v>10</v>
      </c>
      <c r="AK326" s="198">
        <v>34</v>
      </c>
      <c r="AL326" s="198">
        <v>22</v>
      </c>
      <c r="AM326" s="198">
        <v>10</v>
      </c>
      <c r="AN326" s="198">
        <v>7</v>
      </c>
      <c r="AO326" s="198">
        <v>3</v>
      </c>
      <c r="AP326" s="198">
        <v>9</v>
      </c>
      <c r="AQ326" s="198">
        <v>4</v>
      </c>
      <c r="AR326" s="198">
        <v>3</v>
      </c>
      <c r="AS326" s="198">
        <v>7</v>
      </c>
      <c r="AT326" s="198">
        <v>5</v>
      </c>
      <c r="AU326" s="198">
        <v>0</v>
      </c>
      <c r="AV326" s="198">
        <v>8</v>
      </c>
      <c r="AW326" s="198">
        <v>10</v>
      </c>
      <c r="AX326" s="198">
        <v>9</v>
      </c>
      <c r="AY326" s="198">
        <v>7</v>
      </c>
      <c r="AZ326" s="198">
        <v>2</v>
      </c>
      <c r="BA326" s="198">
        <v>5</v>
      </c>
      <c r="BB326" s="198">
        <v>98</v>
      </c>
      <c r="BC326" s="198">
        <v>47</v>
      </c>
      <c r="BD326" s="198">
        <v>8</v>
      </c>
      <c r="BE326" s="198">
        <v>6</v>
      </c>
      <c r="BF326" s="198">
        <v>42</v>
      </c>
      <c r="BG326" s="198">
        <v>24</v>
      </c>
      <c r="BH326" s="198">
        <v>4</v>
      </c>
      <c r="BI326" s="198">
        <v>2</v>
      </c>
      <c r="BJ326" s="198">
        <v>52</v>
      </c>
      <c r="BK326" s="198">
        <v>4</v>
      </c>
      <c r="BL326" s="198">
        <v>0</v>
      </c>
      <c r="BM326" s="198">
        <v>0</v>
      </c>
      <c r="BN326" s="198">
        <v>0</v>
      </c>
      <c r="BO326" s="198">
        <v>2</v>
      </c>
      <c r="BP326" s="198">
        <v>3</v>
      </c>
      <c r="BQ326" s="198">
        <f ca="1">SUMIFS(NonClinical, Dates, BQ$6, Hospitals, $B322)</f>
        <v>3</v>
      </c>
    </row>
    <row r="327" spans="1:69" ht="15" hidden="1" customHeight="1" outlineLevel="2" x14ac:dyDescent="0.2">
      <c r="A327" s="179" t="s">
        <v>381</v>
      </c>
      <c r="B327" s="195"/>
      <c r="C327" s="187" t="s">
        <v>7</v>
      </c>
      <c r="D327" s="197">
        <v>29</v>
      </c>
      <c r="E327" s="198">
        <v>34</v>
      </c>
      <c r="F327" s="198">
        <v>25</v>
      </c>
      <c r="G327" s="198">
        <v>31</v>
      </c>
      <c r="H327" s="199">
        <v>34</v>
      </c>
      <c r="I327" s="198">
        <v>26</v>
      </c>
      <c r="J327" s="198">
        <v>37</v>
      </c>
      <c r="K327" s="198">
        <v>43</v>
      </c>
      <c r="L327" s="198">
        <v>18</v>
      </c>
      <c r="M327" s="198">
        <v>24</v>
      </c>
      <c r="N327" s="198">
        <v>43</v>
      </c>
      <c r="O327" s="198">
        <v>34</v>
      </c>
      <c r="P327" s="198">
        <v>30</v>
      </c>
      <c r="Q327" s="198">
        <v>19</v>
      </c>
      <c r="R327" s="198">
        <v>6</v>
      </c>
      <c r="S327" s="198">
        <v>27</v>
      </c>
      <c r="T327" s="199">
        <v>45</v>
      </c>
      <c r="U327" s="244">
        <v>36</v>
      </c>
      <c r="V327" s="209">
        <v>52</v>
      </c>
      <c r="W327" s="198">
        <v>24</v>
      </c>
      <c r="X327" s="198">
        <v>40</v>
      </c>
      <c r="Y327" s="198">
        <v>28</v>
      </c>
      <c r="Z327" s="198">
        <v>35</v>
      </c>
      <c r="AA327" s="198">
        <v>32</v>
      </c>
      <c r="AB327" s="198">
        <v>33</v>
      </c>
      <c r="AC327" s="198">
        <v>49</v>
      </c>
      <c r="AD327" s="198">
        <v>15</v>
      </c>
      <c r="AE327" s="198">
        <v>44</v>
      </c>
      <c r="AF327" s="198">
        <v>37</v>
      </c>
      <c r="AG327" s="198">
        <v>35</v>
      </c>
      <c r="AH327" s="198">
        <v>34</v>
      </c>
      <c r="AI327" s="198">
        <v>41</v>
      </c>
      <c r="AJ327" s="198">
        <v>51</v>
      </c>
      <c r="AK327" s="198">
        <v>18</v>
      </c>
      <c r="AL327" s="198">
        <v>53</v>
      </c>
      <c r="AM327" s="198">
        <v>41</v>
      </c>
      <c r="AN327" s="198">
        <v>45</v>
      </c>
      <c r="AO327" s="198">
        <v>28</v>
      </c>
      <c r="AP327" s="198">
        <v>41</v>
      </c>
      <c r="AQ327" s="198">
        <v>17</v>
      </c>
      <c r="AR327" s="198">
        <v>25</v>
      </c>
      <c r="AS327" s="198">
        <v>31</v>
      </c>
      <c r="AT327" s="198">
        <v>21</v>
      </c>
      <c r="AU327" s="198">
        <v>24</v>
      </c>
      <c r="AV327" s="198">
        <v>30</v>
      </c>
      <c r="AW327" s="198">
        <v>21</v>
      </c>
      <c r="AX327" s="198">
        <v>30</v>
      </c>
      <c r="AY327" s="198">
        <v>25</v>
      </c>
      <c r="AZ327" s="198">
        <v>39</v>
      </c>
      <c r="BA327" s="198">
        <v>32</v>
      </c>
      <c r="BB327" s="198">
        <v>20</v>
      </c>
      <c r="BC327" s="198">
        <v>14</v>
      </c>
      <c r="BD327" s="198">
        <v>20</v>
      </c>
      <c r="BE327" s="198">
        <v>32</v>
      </c>
      <c r="BF327" s="198">
        <v>37</v>
      </c>
      <c r="BG327" s="198">
        <v>35</v>
      </c>
      <c r="BH327" s="198">
        <v>33</v>
      </c>
      <c r="BI327" s="198">
        <v>26</v>
      </c>
      <c r="BJ327" s="198">
        <v>23</v>
      </c>
      <c r="BK327" s="198">
        <v>3</v>
      </c>
      <c r="BL327" s="198">
        <v>0</v>
      </c>
      <c r="BM327" s="198">
        <v>1</v>
      </c>
      <c r="BN327" s="198">
        <v>3</v>
      </c>
      <c r="BO327" s="198">
        <v>5</v>
      </c>
      <c r="BP327" s="198">
        <v>7</v>
      </c>
      <c r="BQ327" s="198">
        <f ca="1">SUMIFS(Patient, Dates, BQ$6, Hospitals, $B322)</f>
        <v>8</v>
      </c>
    </row>
    <row r="328" spans="1:69" ht="15" hidden="1" customHeight="1" outlineLevel="2" x14ac:dyDescent="0.2">
      <c r="A328" s="179" t="s">
        <v>382</v>
      </c>
      <c r="B328" s="195"/>
      <c r="C328" s="187" t="s">
        <v>8</v>
      </c>
      <c r="D328" s="197">
        <v>21</v>
      </c>
      <c r="E328" s="198">
        <v>26</v>
      </c>
      <c r="F328" s="198">
        <v>19</v>
      </c>
      <c r="G328" s="198">
        <v>3</v>
      </c>
      <c r="H328" s="199">
        <v>15</v>
      </c>
      <c r="I328" s="198">
        <v>20</v>
      </c>
      <c r="J328" s="198">
        <v>13</v>
      </c>
      <c r="K328" s="198">
        <v>7</v>
      </c>
      <c r="L328" s="198">
        <v>3</v>
      </c>
      <c r="M328" s="198">
        <v>8</v>
      </c>
      <c r="N328" s="198">
        <v>10</v>
      </c>
      <c r="O328" s="198">
        <v>11</v>
      </c>
      <c r="P328" s="198">
        <v>16</v>
      </c>
      <c r="Q328" s="198">
        <v>12</v>
      </c>
      <c r="R328" s="198">
        <v>0</v>
      </c>
      <c r="S328" s="198">
        <v>0</v>
      </c>
      <c r="T328" s="199">
        <v>0</v>
      </c>
      <c r="U328" s="244">
        <v>0</v>
      </c>
      <c r="V328" s="209">
        <v>0</v>
      </c>
      <c r="W328" s="198">
        <v>0</v>
      </c>
      <c r="X328" s="198">
        <v>0</v>
      </c>
      <c r="Y328" s="198">
        <v>0</v>
      </c>
      <c r="Z328" s="198">
        <v>0</v>
      </c>
      <c r="AA328" s="198">
        <v>0</v>
      </c>
      <c r="AB328" s="198">
        <v>0</v>
      </c>
      <c r="AC328" s="198">
        <v>0</v>
      </c>
      <c r="AD328" s="198">
        <v>1</v>
      </c>
      <c r="AE328" s="198">
        <v>0</v>
      </c>
      <c r="AF328" s="198">
        <v>0</v>
      </c>
      <c r="AG328" s="198">
        <v>0</v>
      </c>
      <c r="AH328" s="198">
        <v>0</v>
      </c>
      <c r="AI328" s="198">
        <v>0</v>
      </c>
      <c r="AJ328" s="198">
        <v>0</v>
      </c>
      <c r="AK328" s="198">
        <v>3</v>
      </c>
      <c r="AL328" s="198">
        <v>0</v>
      </c>
      <c r="AM328" s="198">
        <v>0</v>
      </c>
      <c r="AN328" s="198">
        <v>0</v>
      </c>
      <c r="AO328" s="198">
        <v>0</v>
      </c>
      <c r="AP328" s="198">
        <v>0</v>
      </c>
      <c r="AQ328" s="198">
        <v>0</v>
      </c>
      <c r="AR328" s="198">
        <v>0</v>
      </c>
      <c r="AS328" s="198">
        <v>2</v>
      </c>
      <c r="AT328" s="198">
        <v>0</v>
      </c>
      <c r="AU328" s="198">
        <v>0</v>
      </c>
      <c r="AV328" s="198">
        <v>26</v>
      </c>
      <c r="AW328" s="198">
        <v>12</v>
      </c>
      <c r="AX328" s="198">
        <v>14</v>
      </c>
      <c r="AY328" s="198">
        <v>0</v>
      </c>
      <c r="AZ328" s="198">
        <v>0</v>
      </c>
      <c r="BA328" s="198">
        <v>0</v>
      </c>
      <c r="BB328" s="198">
        <v>0</v>
      </c>
      <c r="BC328" s="198">
        <v>0</v>
      </c>
      <c r="BD328" s="198">
        <v>0</v>
      </c>
      <c r="BE328" s="198">
        <v>0</v>
      </c>
      <c r="BF328" s="198">
        <v>1</v>
      </c>
      <c r="BG328" s="198">
        <v>0</v>
      </c>
      <c r="BH328" s="198">
        <v>1</v>
      </c>
      <c r="BI328" s="198">
        <v>0</v>
      </c>
      <c r="BJ328" s="198">
        <v>0</v>
      </c>
      <c r="BK328" s="198">
        <v>0</v>
      </c>
      <c r="BL328" s="198">
        <v>0</v>
      </c>
      <c r="BM328" s="198">
        <v>0</v>
      </c>
      <c r="BN328" s="198">
        <v>0</v>
      </c>
      <c r="BO328" s="198">
        <v>0</v>
      </c>
      <c r="BP328" s="198">
        <v>0</v>
      </c>
      <c r="BQ328" s="198">
        <f ca="1">SUMIFS(Other, Dates, BQ$6, Hospitals, $B322)</f>
        <v>0</v>
      </c>
    </row>
    <row r="329" spans="1:69" ht="15" hidden="1" customHeight="1" outlineLevel="1" collapsed="1" x14ac:dyDescent="0.2">
      <c r="B329" s="195" t="s">
        <v>76</v>
      </c>
      <c r="C329" s="245" t="s">
        <v>77</v>
      </c>
      <c r="D329" s="193"/>
      <c r="E329" s="194"/>
      <c r="F329" s="194"/>
      <c r="G329" s="194"/>
      <c r="H329" s="194"/>
      <c r="I329" s="194"/>
      <c r="J329" s="194"/>
      <c r="K329" s="194"/>
      <c r="L329" s="194"/>
      <c r="M329" s="194"/>
      <c r="N329" s="194"/>
      <c r="O329" s="194"/>
      <c r="P329" s="194"/>
      <c r="Q329" s="194"/>
      <c r="R329" s="194"/>
      <c r="S329" s="194"/>
      <c r="T329" s="194"/>
      <c r="U329" s="194"/>
      <c r="V329" s="194"/>
      <c r="W329" s="194"/>
      <c r="X329" s="194"/>
      <c r="Y329" s="194"/>
      <c r="Z329" s="194"/>
      <c r="AA329" s="194"/>
      <c r="AB329" s="194"/>
      <c r="AC329" s="194"/>
      <c r="AD329" s="194"/>
      <c r="AE329" s="194"/>
      <c r="AF329" s="194"/>
      <c r="AG329" s="194"/>
      <c r="AH329" s="194"/>
      <c r="AI329" s="194"/>
      <c r="AJ329" s="194"/>
      <c r="AK329" s="194"/>
      <c r="AL329" s="194"/>
      <c r="AM329" s="194"/>
      <c r="AN329" s="194"/>
      <c r="AO329" s="194"/>
      <c r="AP329" s="194"/>
      <c r="AQ329" s="194"/>
      <c r="AR329" s="194"/>
      <c r="AS329" s="194"/>
      <c r="AT329" s="194"/>
      <c r="AU329" s="194"/>
      <c r="AV329" s="194"/>
      <c r="AW329" s="194"/>
      <c r="AX329" s="194"/>
      <c r="AY329" s="194"/>
      <c r="AZ329" s="194"/>
      <c r="BA329" s="194"/>
      <c r="BB329" s="194"/>
      <c r="BC329" s="194"/>
      <c r="BD329" s="194"/>
      <c r="BE329" s="194"/>
      <c r="BF329" s="194"/>
      <c r="BG329" s="194"/>
      <c r="BH329" s="194"/>
      <c r="BI329" s="194"/>
      <c r="BJ329" s="194"/>
      <c r="BK329" s="194"/>
      <c r="BL329" s="194"/>
      <c r="BM329" s="194"/>
      <c r="BN329" s="194"/>
      <c r="BO329" s="194"/>
      <c r="BP329" s="194"/>
      <c r="BQ329" s="194"/>
    </row>
    <row r="330" spans="1:69" ht="15" hidden="1" customHeight="1" outlineLevel="2" x14ac:dyDescent="0.2">
      <c r="A330" s="179" t="s">
        <v>383</v>
      </c>
      <c r="B330" s="195"/>
      <c r="C330" s="181" t="s">
        <v>3</v>
      </c>
      <c r="D330" s="197">
        <v>119</v>
      </c>
      <c r="E330" s="198">
        <v>152</v>
      </c>
      <c r="F330" s="198">
        <v>98</v>
      </c>
      <c r="G330" s="198">
        <v>113</v>
      </c>
      <c r="H330" s="199">
        <v>151</v>
      </c>
      <c r="I330" s="198">
        <v>113</v>
      </c>
      <c r="J330" s="198">
        <v>169</v>
      </c>
      <c r="K330" s="198">
        <v>142</v>
      </c>
      <c r="L330" s="198">
        <v>150</v>
      </c>
      <c r="M330" s="198">
        <v>131</v>
      </c>
      <c r="N330" s="198">
        <v>163</v>
      </c>
      <c r="O330" s="198">
        <v>128</v>
      </c>
      <c r="P330" s="198">
        <v>164</v>
      </c>
      <c r="Q330" s="198">
        <v>121</v>
      </c>
      <c r="R330" s="198">
        <v>75</v>
      </c>
      <c r="S330" s="198">
        <v>134</v>
      </c>
      <c r="T330" s="199">
        <v>121</v>
      </c>
      <c r="U330" s="244">
        <v>72</v>
      </c>
      <c r="V330" s="209">
        <v>123</v>
      </c>
      <c r="W330" s="198">
        <v>100</v>
      </c>
      <c r="X330" s="198">
        <v>111</v>
      </c>
      <c r="Y330" s="198">
        <v>82</v>
      </c>
      <c r="Z330" s="198">
        <v>117</v>
      </c>
      <c r="AA330" s="198">
        <v>65</v>
      </c>
      <c r="AB330" s="198">
        <v>127</v>
      </c>
      <c r="AC330" s="198">
        <v>113</v>
      </c>
      <c r="AD330" s="198">
        <v>86</v>
      </c>
      <c r="AE330" s="198">
        <v>112</v>
      </c>
      <c r="AF330" s="198">
        <v>111</v>
      </c>
      <c r="AG330" s="198">
        <v>59</v>
      </c>
      <c r="AH330" s="198">
        <v>107</v>
      </c>
      <c r="AI330" s="198">
        <v>88</v>
      </c>
      <c r="AJ330" s="198">
        <v>102</v>
      </c>
      <c r="AK330" s="198">
        <v>76</v>
      </c>
      <c r="AL330" s="198">
        <v>81</v>
      </c>
      <c r="AM330" s="198">
        <v>79</v>
      </c>
      <c r="AN330" s="198">
        <v>85</v>
      </c>
      <c r="AO330" s="198">
        <v>97</v>
      </c>
      <c r="AP330" s="198">
        <v>69</v>
      </c>
      <c r="AQ330" s="198">
        <v>94</v>
      </c>
      <c r="AR330" s="198">
        <v>69</v>
      </c>
      <c r="AS330" s="198">
        <v>50</v>
      </c>
      <c r="AT330" s="198">
        <v>73</v>
      </c>
      <c r="AU330" s="198">
        <v>56</v>
      </c>
      <c r="AV330" s="198">
        <v>86</v>
      </c>
      <c r="AW330" s="198">
        <v>69</v>
      </c>
      <c r="AX330" s="198">
        <v>120</v>
      </c>
      <c r="AY330" s="198">
        <v>94</v>
      </c>
      <c r="AZ330" s="198">
        <v>109</v>
      </c>
      <c r="BA330" s="198">
        <v>78</v>
      </c>
      <c r="BB330" s="198">
        <v>79</v>
      </c>
      <c r="BC330" s="198">
        <v>34</v>
      </c>
      <c r="BD330" s="306"/>
      <c r="BE330" s="306"/>
      <c r="BF330" s="306"/>
      <c r="BG330" s="306"/>
      <c r="BH330" s="306"/>
      <c r="BI330" s="306"/>
      <c r="BJ330" s="306"/>
      <c r="BK330" s="306"/>
      <c r="BL330" s="306"/>
      <c r="BM330" s="306"/>
      <c r="BN330" s="306"/>
      <c r="BO330" s="306"/>
      <c r="BP330" s="306"/>
      <c r="BQ330" s="306"/>
    </row>
    <row r="331" spans="1:69" ht="15" hidden="1" customHeight="1" outlineLevel="2" x14ac:dyDescent="0.2">
      <c r="A331" s="179" t="s">
        <v>384</v>
      </c>
      <c r="B331" s="195"/>
      <c r="C331" s="185" t="s">
        <v>4</v>
      </c>
      <c r="D331" s="197">
        <v>19</v>
      </c>
      <c r="E331" s="198">
        <v>16</v>
      </c>
      <c r="F331" s="198">
        <v>20</v>
      </c>
      <c r="G331" s="198">
        <v>10</v>
      </c>
      <c r="H331" s="199">
        <v>32</v>
      </c>
      <c r="I331" s="198">
        <v>17</v>
      </c>
      <c r="J331" s="198">
        <v>27</v>
      </c>
      <c r="K331" s="198">
        <v>26</v>
      </c>
      <c r="L331" s="198">
        <v>26</v>
      </c>
      <c r="M331" s="198">
        <v>21</v>
      </c>
      <c r="N331" s="198">
        <v>7</v>
      </c>
      <c r="O331" s="198">
        <v>10</v>
      </c>
      <c r="P331" s="198">
        <v>18</v>
      </c>
      <c r="Q331" s="198">
        <v>27</v>
      </c>
      <c r="R331" s="198">
        <v>4</v>
      </c>
      <c r="S331" s="198">
        <v>16</v>
      </c>
      <c r="T331" s="199">
        <v>9</v>
      </c>
      <c r="U331" s="244">
        <v>10</v>
      </c>
      <c r="V331" s="209">
        <v>13</v>
      </c>
      <c r="W331" s="198">
        <v>11</v>
      </c>
      <c r="X331" s="198">
        <v>9</v>
      </c>
      <c r="Y331" s="198">
        <v>11</v>
      </c>
      <c r="Z331" s="198">
        <v>15</v>
      </c>
      <c r="AA331" s="198">
        <v>1</v>
      </c>
      <c r="AB331" s="198">
        <v>31</v>
      </c>
      <c r="AC331" s="198">
        <v>15</v>
      </c>
      <c r="AD331" s="198">
        <v>7</v>
      </c>
      <c r="AE331" s="198">
        <v>13</v>
      </c>
      <c r="AF331" s="198">
        <v>14</v>
      </c>
      <c r="AG331" s="198">
        <v>11</v>
      </c>
      <c r="AH331" s="198">
        <v>8</v>
      </c>
      <c r="AI331" s="198">
        <v>20</v>
      </c>
      <c r="AJ331" s="198">
        <v>6</v>
      </c>
      <c r="AK331" s="198">
        <v>8</v>
      </c>
      <c r="AL331" s="198">
        <v>12</v>
      </c>
      <c r="AM331" s="198">
        <v>5</v>
      </c>
      <c r="AN331" s="198">
        <v>11</v>
      </c>
      <c r="AO331" s="198">
        <v>8</v>
      </c>
      <c r="AP331" s="198">
        <v>10</v>
      </c>
      <c r="AQ331" s="198">
        <v>7</v>
      </c>
      <c r="AR331" s="198">
        <v>13</v>
      </c>
      <c r="AS331" s="198">
        <v>7</v>
      </c>
      <c r="AT331" s="198">
        <v>5</v>
      </c>
      <c r="AU331" s="198">
        <v>8</v>
      </c>
      <c r="AV331" s="198">
        <v>16</v>
      </c>
      <c r="AW331" s="198">
        <v>9</v>
      </c>
      <c r="AX331" s="198">
        <v>17</v>
      </c>
      <c r="AY331" s="198">
        <v>12</v>
      </c>
      <c r="AZ331" s="198">
        <v>12</v>
      </c>
      <c r="BA331" s="198">
        <v>13</v>
      </c>
      <c r="BB331" s="198">
        <v>7</v>
      </c>
      <c r="BC331" s="198">
        <v>1</v>
      </c>
      <c r="BD331" s="306"/>
      <c r="BE331" s="306"/>
      <c r="BF331" s="306"/>
      <c r="BG331" s="306"/>
      <c r="BH331" s="306"/>
      <c r="BI331" s="306"/>
      <c r="BJ331" s="306"/>
      <c r="BK331" s="306"/>
      <c r="BL331" s="306"/>
      <c r="BM331" s="306"/>
      <c r="BN331" s="306"/>
      <c r="BO331" s="306"/>
      <c r="BP331" s="306"/>
      <c r="BQ331" s="306"/>
    </row>
    <row r="332" spans="1:69" ht="15" hidden="1" customHeight="1" outlineLevel="2" x14ac:dyDescent="0.2">
      <c r="A332" s="179" t="s">
        <v>385</v>
      </c>
      <c r="B332" s="195"/>
      <c r="C332" s="187" t="s">
        <v>5</v>
      </c>
      <c r="D332" s="197">
        <v>0</v>
      </c>
      <c r="E332" s="198">
        <v>0</v>
      </c>
      <c r="F332" s="198">
        <v>1</v>
      </c>
      <c r="G332" s="198">
        <v>2</v>
      </c>
      <c r="H332" s="199">
        <v>3</v>
      </c>
      <c r="I332" s="198">
        <v>2</v>
      </c>
      <c r="J332" s="198">
        <v>11</v>
      </c>
      <c r="K332" s="198">
        <v>6</v>
      </c>
      <c r="L332" s="198">
        <v>2</v>
      </c>
      <c r="M332" s="198">
        <v>3</v>
      </c>
      <c r="N332" s="198">
        <v>2</v>
      </c>
      <c r="O332" s="198">
        <v>6</v>
      </c>
      <c r="P332" s="198">
        <v>3</v>
      </c>
      <c r="Q332" s="198">
        <v>7</v>
      </c>
      <c r="R332" s="198">
        <v>2</v>
      </c>
      <c r="S332" s="198">
        <v>3</v>
      </c>
      <c r="T332" s="199">
        <v>3</v>
      </c>
      <c r="U332" s="244">
        <v>3</v>
      </c>
      <c r="V332" s="209">
        <v>4</v>
      </c>
      <c r="W332" s="198">
        <v>1</v>
      </c>
      <c r="X332" s="198">
        <v>4</v>
      </c>
      <c r="Y332" s="198">
        <v>3</v>
      </c>
      <c r="Z332" s="198">
        <v>5</v>
      </c>
      <c r="AA332" s="198">
        <v>0</v>
      </c>
      <c r="AB332" s="198">
        <v>8</v>
      </c>
      <c r="AC332" s="198">
        <v>4</v>
      </c>
      <c r="AD332" s="198">
        <v>1</v>
      </c>
      <c r="AE332" s="198">
        <v>3</v>
      </c>
      <c r="AF332" s="198">
        <v>6</v>
      </c>
      <c r="AG332" s="198">
        <v>4</v>
      </c>
      <c r="AH332" s="198">
        <v>1</v>
      </c>
      <c r="AI332" s="198">
        <v>4</v>
      </c>
      <c r="AJ332" s="198">
        <v>2</v>
      </c>
      <c r="AK332" s="198">
        <v>6</v>
      </c>
      <c r="AL332" s="198">
        <v>1</v>
      </c>
      <c r="AM332" s="198">
        <v>0</v>
      </c>
      <c r="AN332" s="198">
        <v>4</v>
      </c>
      <c r="AO332" s="198">
        <v>0</v>
      </c>
      <c r="AP332" s="198">
        <v>1</v>
      </c>
      <c r="AQ332" s="198">
        <v>0</v>
      </c>
      <c r="AR332" s="198">
        <v>3</v>
      </c>
      <c r="AS332" s="198">
        <v>2</v>
      </c>
      <c r="AT332" s="198">
        <v>3</v>
      </c>
      <c r="AU332" s="198">
        <v>0</v>
      </c>
      <c r="AV332" s="198">
        <v>2</v>
      </c>
      <c r="AW332" s="198">
        <v>1</v>
      </c>
      <c r="AX332" s="198">
        <v>4</v>
      </c>
      <c r="AY332" s="198">
        <v>0</v>
      </c>
      <c r="AZ332" s="198">
        <v>2</v>
      </c>
      <c r="BA332" s="198">
        <v>3</v>
      </c>
      <c r="BB332" s="198">
        <v>2</v>
      </c>
      <c r="BC332" s="198">
        <v>0</v>
      </c>
      <c r="BD332" s="306"/>
      <c r="BE332" s="306"/>
      <c r="BF332" s="306"/>
      <c r="BG332" s="306"/>
      <c r="BH332" s="306"/>
      <c r="BI332" s="306"/>
      <c r="BJ332" s="306"/>
      <c r="BK332" s="306"/>
      <c r="BL332" s="306"/>
      <c r="BM332" s="306"/>
      <c r="BN332" s="306"/>
      <c r="BO332" s="306"/>
      <c r="BP332" s="306"/>
      <c r="BQ332" s="306"/>
    </row>
    <row r="333" spans="1:69" ht="15" hidden="1" customHeight="1" outlineLevel="2" x14ac:dyDescent="0.2">
      <c r="A333" s="179" t="s">
        <v>386</v>
      </c>
      <c r="B333" s="195"/>
      <c r="C333" s="187" t="s">
        <v>6</v>
      </c>
      <c r="D333" s="197">
        <v>0</v>
      </c>
      <c r="E333" s="198">
        <v>0</v>
      </c>
      <c r="F333" s="198">
        <v>0</v>
      </c>
      <c r="G333" s="198">
        <v>0</v>
      </c>
      <c r="H333" s="199">
        <v>17</v>
      </c>
      <c r="I333" s="198">
        <v>1</v>
      </c>
      <c r="J333" s="198">
        <v>0</v>
      </c>
      <c r="K333" s="198">
        <v>6</v>
      </c>
      <c r="L333" s="198">
        <v>3</v>
      </c>
      <c r="M333" s="198">
        <v>2</v>
      </c>
      <c r="N333" s="198">
        <v>0</v>
      </c>
      <c r="O333" s="198">
        <v>1</v>
      </c>
      <c r="P333" s="198">
        <v>3</v>
      </c>
      <c r="Q333" s="198">
        <v>5</v>
      </c>
      <c r="R333" s="198">
        <v>0</v>
      </c>
      <c r="S333" s="198">
        <v>1</v>
      </c>
      <c r="T333" s="199">
        <v>0</v>
      </c>
      <c r="U333" s="244">
        <v>0</v>
      </c>
      <c r="V333" s="209">
        <v>0</v>
      </c>
      <c r="W333" s="198">
        <v>1</v>
      </c>
      <c r="X333" s="198">
        <v>0</v>
      </c>
      <c r="Y333" s="198">
        <v>1</v>
      </c>
      <c r="Z333" s="198">
        <v>0</v>
      </c>
      <c r="AA333" s="198">
        <v>0</v>
      </c>
      <c r="AB333" s="198">
        <v>2</v>
      </c>
      <c r="AC333" s="198">
        <v>0</v>
      </c>
      <c r="AD333" s="198">
        <v>0</v>
      </c>
      <c r="AE333" s="198">
        <v>3</v>
      </c>
      <c r="AF333" s="198">
        <v>0</v>
      </c>
      <c r="AG333" s="198">
        <v>0</v>
      </c>
      <c r="AH333" s="198">
        <v>1</v>
      </c>
      <c r="AI333" s="198">
        <v>7</v>
      </c>
      <c r="AJ333" s="198">
        <v>0</v>
      </c>
      <c r="AK333" s="198">
        <v>0</v>
      </c>
      <c r="AL333" s="198">
        <v>0</v>
      </c>
      <c r="AM333" s="198">
        <v>0</v>
      </c>
      <c r="AN333" s="198">
        <v>0</v>
      </c>
      <c r="AO333" s="198">
        <v>4</v>
      </c>
      <c r="AP333" s="198">
        <v>7</v>
      </c>
      <c r="AQ333" s="198">
        <v>1</v>
      </c>
      <c r="AR333" s="198">
        <v>0</v>
      </c>
      <c r="AS333" s="198">
        <v>0</v>
      </c>
      <c r="AT333" s="198">
        <v>0</v>
      </c>
      <c r="AU333" s="198">
        <v>0</v>
      </c>
      <c r="AV333" s="198">
        <v>6</v>
      </c>
      <c r="AW333" s="198">
        <v>0</v>
      </c>
      <c r="AX333" s="198">
        <v>1</v>
      </c>
      <c r="AY333" s="198">
        <v>0</v>
      </c>
      <c r="AZ333" s="198">
        <v>0</v>
      </c>
      <c r="BA333" s="198">
        <v>0</v>
      </c>
      <c r="BB333" s="198">
        <v>0</v>
      </c>
      <c r="BC333" s="198">
        <v>0</v>
      </c>
      <c r="BD333" s="306"/>
      <c r="BE333" s="306"/>
      <c r="BF333" s="306"/>
      <c r="BG333" s="306"/>
      <c r="BH333" s="306"/>
      <c r="BI333" s="306"/>
      <c r="BJ333" s="306"/>
      <c r="BK333" s="306"/>
      <c r="BL333" s="306"/>
      <c r="BM333" s="306"/>
      <c r="BN333" s="306"/>
      <c r="BO333" s="306"/>
      <c r="BP333" s="306"/>
      <c r="BQ333" s="306"/>
    </row>
    <row r="334" spans="1:69" ht="15" hidden="1" customHeight="1" outlineLevel="2" x14ac:dyDescent="0.2">
      <c r="A334" s="179" t="s">
        <v>387</v>
      </c>
      <c r="B334" s="195"/>
      <c r="C334" s="187" t="s">
        <v>7</v>
      </c>
      <c r="D334" s="197">
        <v>14</v>
      </c>
      <c r="E334" s="198">
        <v>11</v>
      </c>
      <c r="F334" s="198">
        <v>10</v>
      </c>
      <c r="G334" s="198">
        <v>6</v>
      </c>
      <c r="H334" s="199">
        <v>12</v>
      </c>
      <c r="I334" s="198">
        <v>13</v>
      </c>
      <c r="J334" s="198">
        <v>16</v>
      </c>
      <c r="K334" s="198">
        <v>14</v>
      </c>
      <c r="L334" s="198">
        <v>20</v>
      </c>
      <c r="M334" s="198">
        <v>15</v>
      </c>
      <c r="N334" s="198">
        <v>5</v>
      </c>
      <c r="O334" s="198">
        <v>3</v>
      </c>
      <c r="P334" s="198">
        <v>9</v>
      </c>
      <c r="Q334" s="198">
        <v>14</v>
      </c>
      <c r="R334" s="198">
        <v>1</v>
      </c>
      <c r="S334" s="198">
        <v>9</v>
      </c>
      <c r="T334" s="199">
        <v>6</v>
      </c>
      <c r="U334" s="244">
        <v>7</v>
      </c>
      <c r="V334" s="209">
        <v>8</v>
      </c>
      <c r="W334" s="198">
        <v>9</v>
      </c>
      <c r="X334" s="198">
        <v>5</v>
      </c>
      <c r="Y334" s="198">
        <v>5</v>
      </c>
      <c r="Z334" s="198">
        <v>10</v>
      </c>
      <c r="AA334" s="198">
        <v>1</v>
      </c>
      <c r="AB334" s="198">
        <v>20</v>
      </c>
      <c r="AC334" s="198">
        <v>10</v>
      </c>
      <c r="AD334" s="198">
        <v>6</v>
      </c>
      <c r="AE334" s="198">
        <v>7</v>
      </c>
      <c r="AF334" s="198">
        <v>8</v>
      </c>
      <c r="AG334" s="198">
        <v>7</v>
      </c>
      <c r="AH334" s="198">
        <v>6</v>
      </c>
      <c r="AI334" s="198">
        <v>9</v>
      </c>
      <c r="AJ334" s="198">
        <v>4</v>
      </c>
      <c r="AK334" s="198">
        <v>2</v>
      </c>
      <c r="AL334" s="198">
        <v>4</v>
      </c>
      <c r="AM334" s="198">
        <v>5</v>
      </c>
      <c r="AN334" s="198">
        <v>7</v>
      </c>
      <c r="AO334" s="198">
        <v>4</v>
      </c>
      <c r="AP334" s="198">
        <v>2</v>
      </c>
      <c r="AQ334" s="198">
        <v>5</v>
      </c>
      <c r="AR334" s="198">
        <v>10</v>
      </c>
      <c r="AS334" s="198">
        <v>5</v>
      </c>
      <c r="AT334" s="198">
        <v>1</v>
      </c>
      <c r="AU334" s="198">
        <v>8</v>
      </c>
      <c r="AV334" s="198">
        <v>8</v>
      </c>
      <c r="AW334" s="198">
        <v>8</v>
      </c>
      <c r="AX334" s="198">
        <v>12</v>
      </c>
      <c r="AY334" s="198">
        <v>12</v>
      </c>
      <c r="AZ334" s="198">
        <v>9</v>
      </c>
      <c r="BA334" s="198">
        <v>10</v>
      </c>
      <c r="BB334" s="198">
        <v>5</v>
      </c>
      <c r="BC334" s="198">
        <v>1</v>
      </c>
      <c r="BD334" s="306"/>
      <c r="BE334" s="306"/>
      <c r="BF334" s="306"/>
      <c r="BG334" s="306"/>
      <c r="BH334" s="306"/>
      <c r="BI334" s="306"/>
      <c r="BJ334" s="306"/>
      <c r="BK334" s="306"/>
      <c r="BL334" s="306"/>
      <c r="BM334" s="306"/>
      <c r="BN334" s="306"/>
      <c r="BO334" s="306"/>
      <c r="BP334" s="306"/>
      <c r="BQ334" s="306"/>
    </row>
    <row r="335" spans="1:69" ht="15" hidden="1" customHeight="1" outlineLevel="2" x14ac:dyDescent="0.2">
      <c r="A335" s="179" t="s">
        <v>388</v>
      </c>
      <c r="B335" s="195"/>
      <c r="C335" s="187" t="s">
        <v>8</v>
      </c>
      <c r="D335" s="197">
        <v>5</v>
      </c>
      <c r="E335" s="198">
        <v>5</v>
      </c>
      <c r="F335" s="198">
        <v>9</v>
      </c>
      <c r="G335" s="198">
        <v>2</v>
      </c>
      <c r="H335" s="199">
        <v>0</v>
      </c>
      <c r="I335" s="198">
        <v>1</v>
      </c>
      <c r="J335" s="198">
        <v>0</v>
      </c>
      <c r="K335" s="198">
        <v>0</v>
      </c>
      <c r="L335" s="198">
        <v>1</v>
      </c>
      <c r="M335" s="198">
        <v>1</v>
      </c>
      <c r="N335" s="198">
        <v>0</v>
      </c>
      <c r="O335" s="198">
        <v>0</v>
      </c>
      <c r="P335" s="198">
        <v>3</v>
      </c>
      <c r="Q335" s="198">
        <v>1</v>
      </c>
      <c r="R335" s="198">
        <v>1</v>
      </c>
      <c r="S335" s="198">
        <v>3</v>
      </c>
      <c r="T335" s="199">
        <v>0</v>
      </c>
      <c r="U335" s="244">
        <v>0</v>
      </c>
      <c r="V335" s="209">
        <v>1</v>
      </c>
      <c r="W335" s="198">
        <v>0</v>
      </c>
      <c r="X335" s="198">
        <v>0</v>
      </c>
      <c r="Y335" s="198">
        <v>2</v>
      </c>
      <c r="Z335" s="198">
        <v>0</v>
      </c>
      <c r="AA335" s="198">
        <v>0</v>
      </c>
      <c r="AB335" s="198">
        <v>1</v>
      </c>
      <c r="AC335" s="198">
        <v>1</v>
      </c>
      <c r="AD335" s="198">
        <v>0</v>
      </c>
      <c r="AE335" s="198">
        <v>0</v>
      </c>
      <c r="AF335" s="198">
        <v>0</v>
      </c>
      <c r="AG335" s="198">
        <v>0</v>
      </c>
      <c r="AH335" s="198">
        <v>0</v>
      </c>
      <c r="AI335" s="198">
        <v>0</v>
      </c>
      <c r="AJ335" s="198">
        <v>0</v>
      </c>
      <c r="AK335" s="198">
        <v>0</v>
      </c>
      <c r="AL335" s="198">
        <v>7</v>
      </c>
      <c r="AM335" s="198">
        <v>0</v>
      </c>
      <c r="AN335" s="198">
        <v>0</v>
      </c>
      <c r="AO335" s="198">
        <v>0</v>
      </c>
      <c r="AP335" s="198">
        <v>0</v>
      </c>
      <c r="AQ335" s="198">
        <v>1</v>
      </c>
      <c r="AR335" s="198">
        <v>0</v>
      </c>
      <c r="AS335" s="198">
        <v>0</v>
      </c>
      <c r="AT335" s="198">
        <v>1</v>
      </c>
      <c r="AU335" s="198">
        <v>0</v>
      </c>
      <c r="AV335" s="198">
        <v>0</v>
      </c>
      <c r="AW335" s="198">
        <v>0</v>
      </c>
      <c r="AX335" s="198">
        <v>0</v>
      </c>
      <c r="AY335" s="198">
        <v>0</v>
      </c>
      <c r="AZ335" s="198">
        <v>1</v>
      </c>
      <c r="BA335" s="198">
        <v>0</v>
      </c>
      <c r="BB335" s="198">
        <v>0</v>
      </c>
      <c r="BC335" s="198">
        <v>0</v>
      </c>
      <c r="BD335" s="306"/>
      <c r="BE335" s="306"/>
      <c r="BF335" s="306"/>
      <c r="BG335" s="306"/>
      <c r="BH335" s="306"/>
      <c r="BI335" s="306"/>
      <c r="BJ335" s="306"/>
      <c r="BK335" s="306"/>
      <c r="BL335" s="306"/>
      <c r="BM335" s="306"/>
      <c r="BN335" s="306"/>
      <c r="BO335" s="306"/>
      <c r="BP335" s="306"/>
      <c r="BQ335" s="306"/>
    </row>
    <row r="336" spans="1:69" ht="15" hidden="1" customHeight="1" outlineLevel="1" collapsed="1" x14ac:dyDescent="0.2">
      <c r="B336" s="195" t="s">
        <v>78</v>
      </c>
      <c r="C336" s="245" t="s">
        <v>79</v>
      </c>
      <c r="D336" s="193"/>
      <c r="E336" s="194"/>
      <c r="F336" s="194"/>
      <c r="G336" s="194"/>
      <c r="H336" s="194"/>
      <c r="I336" s="194"/>
      <c r="J336" s="194"/>
      <c r="K336" s="194"/>
      <c r="L336" s="194"/>
      <c r="M336" s="194"/>
      <c r="N336" s="194"/>
      <c r="O336" s="194"/>
      <c r="P336" s="194"/>
      <c r="Q336" s="194"/>
      <c r="R336" s="194"/>
      <c r="S336" s="194"/>
      <c r="T336" s="194"/>
      <c r="U336" s="194"/>
      <c r="V336" s="194"/>
      <c r="W336" s="194"/>
      <c r="X336" s="194"/>
      <c r="Y336" s="194"/>
      <c r="Z336" s="194"/>
      <c r="AA336" s="194"/>
      <c r="AB336" s="194"/>
      <c r="AC336" s="194"/>
      <c r="AD336" s="194"/>
      <c r="AE336" s="194"/>
      <c r="AF336" s="194"/>
      <c r="AG336" s="194"/>
      <c r="AH336" s="194"/>
      <c r="AI336" s="194"/>
      <c r="AJ336" s="194"/>
      <c r="AK336" s="194"/>
      <c r="AL336" s="194"/>
      <c r="AM336" s="194"/>
      <c r="AN336" s="194"/>
      <c r="AO336" s="194"/>
      <c r="AP336" s="194"/>
      <c r="AQ336" s="194"/>
      <c r="AR336" s="194"/>
      <c r="AS336" s="194"/>
      <c r="AT336" s="194"/>
      <c r="AU336" s="194"/>
      <c r="AV336" s="194"/>
      <c r="AW336" s="194"/>
      <c r="AX336" s="194"/>
      <c r="AY336" s="194"/>
      <c r="AZ336" s="194"/>
      <c r="BA336" s="194"/>
      <c r="BB336" s="194"/>
      <c r="BC336" s="194"/>
      <c r="BD336" s="194"/>
      <c r="BE336" s="194"/>
      <c r="BF336" s="194"/>
      <c r="BG336" s="194"/>
      <c r="BH336" s="194"/>
      <c r="BI336" s="194"/>
      <c r="BJ336" s="194"/>
      <c r="BK336" s="194"/>
      <c r="BL336" s="194"/>
      <c r="BM336" s="194"/>
      <c r="BN336" s="194"/>
      <c r="BO336" s="194"/>
      <c r="BP336" s="194"/>
      <c r="BQ336" s="194"/>
    </row>
    <row r="337" spans="1:69" ht="15" hidden="1" customHeight="1" outlineLevel="2" x14ac:dyDescent="0.2">
      <c r="A337" s="179" t="s">
        <v>389</v>
      </c>
      <c r="B337" s="195"/>
      <c r="C337" s="181" t="s">
        <v>3</v>
      </c>
      <c r="D337" s="197">
        <v>478</v>
      </c>
      <c r="E337" s="198">
        <v>608</v>
      </c>
      <c r="F337" s="198">
        <v>507</v>
      </c>
      <c r="G337" s="198">
        <v>469</v>
      </c>
      <c r="H337" s="199">
        <v>559</v>
      </c>
      <c r="I337" s="198">
        <v>516</v>
      </c>
      <c r="J337" s="198">
        <v>499</v>
      </c>
      <c r="K337" s="198">
        <v>563</v>
      </c>
      <c r="L337" s="198">
        <v>467</v>
      </c>
      <c r="M337" s="198">
        <v>518</v>
      </c>
      <c r="N337" s="198">
        <v>510</v>
      </c>
      <c r="O337" s="198">
        <v>497</v>
      </c>
      <c r="P337" s="198">
        <v>527</v>
      </c>
      <c r="Q337" s="198">
        <v>602</v>
      </c>
      <c r="R337" s="198">
        <v>485</v>
      </c>
      <c r="S337" s="198">
        <v>551</v>
      </c>
      <c r="T337" s="199">
        <v>520</v>
      </c>
      <c r="U337" s="244">
        <v>474</v>
      </c>
      <c r="V337" s="209">
        <v>592</v>
      </c>
      <c r="W337" s="198">
        <v>513</v>
      </c>
      <c r="X337" s="198">
        <v>525</v>
      </c>
      <c r="Y337" s="198">
        <v>487</v>
      </c>
      <c r="Z337" s="198">
        <v>588</v>
      </c>
      <c r="AA337" s="198">
        <v>461</v>
      </c>
      <c r="AB337" s="198">
        <v>571</v>
      </c>
      <c r="AC337" s="198">
        <v>580</v>
      </c>
      <c r="AD337" s="198">
        <v>553</v>
      </c>
      <c r="AE337" s="198">
        <v>572</v>
      </c>
      <c r="AF337" s="198">
        <v>514</v>
      </c>
      <c r="AG337" s="198">
        <v>563</v>
      </c>
      <c r="AH337" s="198">
        <v>568</v>
      </c>
      <c r="AI337" s="198">
        <v>472</v>
      </c>
      <c r="AJ337" s="198">
        <v>511</v>
      </c>
      <c r="AK337" s="198">
        <v>460</v>
      </c>
      <c r="AL337" s="198">
        <v>518</v>
      </c>
      <c r="AM337" s="198">
        <v>509</v>
      </c>
      <c r="AN337" s="198">
        <v>563</v>
      </c>
      <c r="AO337" s="198">
        <v>581</v>
      </c>
      <c r="AP337" s="198">
        <v>520</v>
      </c>
      <c r="AQ337" s="198">
        <v>535</v>
      </c>
      <c r="AR337" s="198">
        <v>453</v>
      </c>
      <c r="AS337" s="198">
        <v>537</v>
      </c>
      <c r="AT337" s="198">
        <v>508</v>
      </c>
      <c r="AU337" s="198">
        <v>450</v>
      </c>
      <c r="AV337" s="198">
        <v>527</v>
      </c>
      <c r="AW337" s="198">
        <v>478</v>
      </c>
      <c r="AX337" s="198">
        <v>540</v>
      </c>
      <c r="AY337" s="198">
        <v>441</v>
      </c>
      <c r="AZ337" s="198">
        <v>560</v>
      </c>
      <c r="BA337" s="198">
        <v>504</v>
      </c>
      <c r="BB337" s="198">
        <v>389</v>
      </c>
      <c r="BC337" s="198">
        <v>503</v>
      </c>
      <c r="BD337" s="198">
        <v>493</v>
      </c>
      <c r="BE337" s="198">
        <v>516</v>
      </c>
      <c r="BF337" s="198">
        <v>494</v>
      </c>
      <c r="BG337" s="198">
        <v>492</v>
      </c>
      <c r="BH337" s="198">
        <v>447</v>
      </c>
      <c r="BI337" s="198">
        <v>403</v>
      </c>
      <c r="BJ337" s="198">
        <v>383</v>
      </c>
      <c r="BK337" s="198">
        <v>80</v>
      </c>
      <c r="BL337" s="198">
        <v>102</v>
      </c>
      <c r="BM337" s="198">
        <v>152</v>
      </c>
      <c r="BN337" s="198">
        <v>229</v>
      </c>
      <c r="BO337" s="198">
        <v>229</v>
      </c>
      <c r="BP337" s="198">
        <v>276</v>
      </c>
      <c r="BQ337" s="198">
        <f ca="1">SUMIFS(Operations, Dates, BQ$6, Hospitals, $B336)</f>
        <v>328</v>
      </c>
    </row>
    <row r="338" spans="1:69" ht="15" hidden="1" customHeight="1" outlineLevel="2" x14ac:dyDescent="0.2">
      <c r="A338" s="179" t="s">
        <v>390</v>
      </c>
      <c r="B338" s="195"/>
      <c r="C338" s="185" t="s">
        <v>4</v>
      </c>
      <c r="D338" s="197">
        <v>73</v>
      </c>
      <c r="E338" s="198">
        <v>60</v>
      </c>
      <c r="F338" s="198">
        <v>63</v>
      </c>
      <c r="G338" s="198">
        <v>43</v>
      </c>
      <c r="H338" s="199">
        <v>66</v>
      </c>
      <c r="I338" s="198">
        <v>82</v>
      </c>
      <c r="J338" s="198">
        <v>76</v>
      </c>
      <c r="K338" s="198">
        <v>95</v>
      </c>
      <c r="L338" s="198">
        <v>64</v>
      </c>
      <c r="M338" s="198">
        <v>110</v>
      </c>
      <c r="N338" s="198">
        <v>118</v>
      </c>
      <c r="O338" s="198">
        <v>87</v>
      </c>
      <c r="P338" s="198">
        <v>101</v>
      </c>
      <c r="Q338" s="198">
        <v>113</v>
      </c>
      <c r="R338" s="198">
        <v>50</v>
      </c>
      <c r="S338" s="198">
        <v>75</v>
      </c>
      <c r="T338" s="199">
        <v>59</v>
      </c>
      <c r="U338" s="244">
        <v>76</v>
      </c>
      <c r="V338" s="209">
        <v>85</v>
      </c>
      <c r="W338" s="198">
        <v>69</v>
      </c>
      <c r="X338" s="198">
        <v>72</v>
      </c>
      <c r="Y338" s="198">
        <v>77</v>
      </c>
      <c r="Z338" s="198">
        <v>83</v>
      </c>
      <c r="AA338" s="198">
        <v>54</v>
      </c>
      <c r="AB338" s="198">
        <v>65</v>
      </c>
      <c r="AC338" s="198">
        <v>62</v>
      </c>
      <c r="AD338" s="198">
        <v>50</v>
      </c>
      <c r="AE338" s="198">
        <v>60</v>
      </c>
      <c r="AF338" s="198">
        <v>48</v>
      </c>
      <c r="AG338" s="198">
        <v>68</v>
      </c>
      <c r="AH338" s="198">
        <v>64</v>
      </c>
      <c r="AI338" s="198">
        <v>77</v>
      </c>
      <c r="AJ338" s="198">
        <v>72</v>
      </c>
      <c r="AK338" s="198">
        <v>59</v>
      </c>
      <c r="AL338" s="198">
        <v>85</v>
      </c>
      <c r="AM338" s="198">
        <v>47</v>
      </c>
      <c r="AN338" s="198">
        <v>64</v>
      </c>
      <c r="AO338" s="198">
        <v>54</v>
      </c>
      <c r="AP338" s="198">
        <v>41</v>
      </c>
      <c r="AQ338" s="198">
        <v>50</v>
      </c>
      <c r="AR338" s="198">
        <v>45</v>
      </c>
      <c r="AS338" s="198">
        <v>52</v>
      </c>
      <c r="AT338" s="198">
        <v>61</v>
      </c>
      <c r="AU338" s="198">
        <v>171</v>
      </c>
      <c r="AV338" s="198">
        <v>76</v>
      </c>
      <c r="AW338" s="198">
        <v>73</v>
      </c>
      <c r="AX338" s="198">
        <v>68</v>
      </c>
      <c r="AY338" s="198">
        <v>41</v>
      </c>
      <c r="AZ338" s="198">
        <v>41</v>
      </c>
      <c r="BA338" s="198">
        <v>71</v>
      </c>
      <c r="BB338" s="198">
        <v>33</v>
      </c>
      <c r="BC338" s="198">
        <v>51</v>
      </c>
      <c r="BD338" s="198">
        <v>64</v>
      </c>
      <c r="BE338" s="198">
        <v>65</v>
      </c>
      <c r="BF338" s="198">
        <v>58</v>
      </c>
      <c r="BG338" s="198">
        <v>87</v>
      </c>
      <c r="BH338" s="198">
        <v>62</v>
      </c>
      <c r="BI338" s="198">
        <v>65</v>
      </c>
      <c r="BJ338" s="198">
        <v>117</v>
      </c>
      <c r="BK338" s="198">
        <v>16</v>
      </c>
      <c r="BL338" s="198">
        <v>5</v>
      </c>
      <c r="BM338" s="198">
        <v>9</v>
      </c>
      <c r="BN338" s="198">
        <v>15</v>
      </c>
      <c r="BO338" s="198">
        <v>23</v>
      </c>
      <c r="BP338" s="198">
        <v>37</v>
      </c>
      <c r="BQ338" s="198">
        <f ca="1">SUMIFS(Cancelled, Dates, BQ$6, Hospitals, $B336)</f>
        <v>41</v>
      </c>
    </row>
    <row r="339" spans="1:69" ht="15" hidden="1" customHeight="1" outlineLevel="2" x14ac:dyDescent="0.2">
      <c r="A339" s="179" t="s">
        <v>391</v>
      </c>
      <c r="B339" s="195"/>
      <c r="C339" s="187" t="s">
        <v>5</v>
      </c>
      <c r="D339" s="197">
        <v>26</v>
      </c>
      <c r="E339" s="198">
        <v>22</v>
      </c>
      <c r="F339" s="198">
        <v>28</v>
      </c>
      <c r="G339" s="198">
        <v>17</v>
      </c>
      <c r="H339" s="199">
        <v>28</v>
      </c>
      <c r="I339" s="198">
        <v>27</v>
      </c>
      <c r="J339" s="198">
        <v>29</v>
      </c>
      <c r="K339" s="198">
        <v>27</v>
      </c>
      <c r="L339" s="198">
        <v>16</v>
      </c>
      <c r="M339" s="198">
        <v>29</v>
      </c>
      <c r="N339" s="198">
        <v>26</v>
      </c>
      <c r="O339" s="198">
        <v>20</v>
      </c>
      <c r="P339" s="198">
        <v>37</v>
      </c>
      <c r="Q339" s="198">
        <v>45</v>
      </c>
      <c r="R339" s="198">
        <v>19</v>
      </c>
      <c r="S339" s="198">
        <v>26</v>
      </c>
      <c r="T339" s="199">
        <v>23</v>
      </c>
      <c r="U339" s="244">
        <v>38</v>
      </c>
      <c r="V339" s="209">
        <v>34</v>
      </c>
      <c r="W339" s="198">
        <v>24</v>
      </c>
      <c r="X339" s="198">
        <v>31</v>
      </c>
      <c r="Y339" s="198">
        <v>30</v>
      </c>
      <c r="Z339" s="198">
        <v>31</v>
      </c>
      <c r="AA339" s="198">
        <v>21</v>
      </c>
      <c r="AB339" s="198">
        <v>26</v>
      </c>
      <c r="AC339" s="198">
        <v>28</v>
      </c>
      <c r="AD339" s="198">
        <v>22</v>
      </c>
      <c r="AE339" s="198">
        <v>28</v>
      </c>
      <c r="AF339" s="198">
        <v>22</v>
      </c>
      <c r="AG339" s="198">
        <v>21</v>
      </c>
      <c r="AH339" s="198">
        <v>23</v>
      </c>
      <c r="AI339" s="198">
        <v>37</v>
      </c>
      <c r="AJ339" s="198">
        <v>16</v>
      </c>
      <c r="AK339" s="198">
        <v>16</v>
      </c>
      <c r="AL339" s="198">
        <v>21</v>
      </c>
      <c r="AM339" s="198">
        <v>25</v>
      </c>
      <c r="AN339" s="198">
        <v>26</v>
      </c>
      <c r="AO339" s="198">
        <v>33</v>
      </c>
      <c r="AP339" s="198">
        <v>18</v>
      </c>
      <c r="AQ339" s="198">
        <v>17</v>
      </c>
      <c r="AR339" s="198">
        <v>22</v>
      </c>
      <c r="AS339" s="198">
        <v>26</v>
      </c>
      <c r="AT339" s="198">
        <v>25</v>
      </c>
      <c r="AU339" s="198">
        <v>20</v>
      </c>
      <c r="AV339" s="198">
        <v>22</v>
      </c>
      <c r="AW339" s="198">
        <v>25</v>
      </c>
      <c r="AX339" s="198">
        <v>21</v>
      </c>
      <c r="AY339" s="198">
        <v>16</v>
      </c>
      <c r="AZ339" s="198">
        <v>14</v>
      </c>
      <c r="BA339" s="198">
        <v>16</v>
      </c>
      <c r="BB339" s="198">
        <v>17</v>
      </c>
      <c r="BC339" s="198">
        <v>17</v>
      </c>
      <c r="BD339" s="198">
        <v>27</v>
      </c>
      <c r="BE339" s="198">
        <v>22</v>
      </c>
      <c r="BF339" s="198">
        <v>21</v>
      </c>
      <c r="BG339" s="198">
        <v>33</v>
      </c>
      <c r="BH339" s="198">
        <v>23</v>
      </c>
      <c r="BI339" s="198">
        <v>22</v>
      </c>
      <c r="BJ339" s="198">
        <v>28</v>
      </c>
      <c r="BK339" s="198">
        <v>1</v>
      </c>
      <c r="BL339" s="198">
        <v>5</v>
      </c>
      <c r="BM339" s="198">
        <v>6</v>
      </c>
      <c r="BN339" s="198">
        <v>11</v>
      </c>
      <c r="BO339" s="198">
        <v>14</v>
      </c>
      <c r="BP339" s="198">
        <v>21</v>
      </c>
      <c r="BQ339" s="198">
        <f ca="1">SUMIFS(Clinical, Dates, BQ$6, Hospitals, $B336)</f>
        <v>25</v>
      </c>
    </row>
    <row r="340" spans="1:69" ht="15" hidden="1" customHeight="1" outlineLevel="2" x14ac:dyDescent="0.2">
      <c r="A340" s="179" t="s">
        <v>392</v>
      </c>
      <c r="B340" s="195"/>
      <c r="C340" s="187" t="s">
        <v>6</v>
      </c>
      <c r="D340" s="197">
        <v>7</v>
      </c>
      <c r="E340" s="198">
        <v>3</v>
      </c>
      <c r="F340" s="198">
        <v>9</v>
      </c>
      <c r="G340" s="198">
        <v>6</v>
      </c>
      <c r="H340" s="199">
        <v>9</v>
      </c>
      <c r="I340" s="198">
        <v>14</v>
      </c>
      <c r="J340" s="198">
        <v>21</v>
      </c>
      <c r="K340" s="198">
        <v>15</v>
      </c>
      <c r="L340" s="198">
        <v>19</v>
      </c>
      <c r="M340" s="198">
        <v>17</v>
      </c>
      <c r="N340" s="198">
        <v>36</v>
      </c>
      <c r="O340" s="198">
        <v>16</v>
      </c>
      <c r="P340" s="198">
        <v>9</v>
      </c>
      <c r="Q340" s="198">
        <v>10</v>
      </c>
      <c r="R340" s="198">
        <v>4</v>
      </c>
      <c r="S340" s="198">
        <v>26</v>
      </c>
      <c r="T340" s="199">
        <v>18</v>
      </c>
      <c r="U340" s="244">
        <v>11</v>
      </c>
      <c r="V340" s="209">
        <v>10</v>
      </c>
      <c r="W340" s="198">
        <v>7</v>
      </c>
      <c r="X340" s="198">
        <v>15</v>
      </c>
      <c r="Y340" s="198">
        <v>17</v>
      </c>
      <c r="Z340" s="198">
        <v>16</v>
      </c>
      <c r="AA340" s="198">
        <v>9</v>
      </c>
      <c r="AB340" s="198">
        <v>12</v>
      </c>
      <c r="AC340" s="198">
        <v>13</v>
      </c>
      <c r="AD340" s="198">
        <v>9</v>
      </c>
      <c r="AE340" s="198">
        <v>12</v>
      </c>
      <c r="AF340" s="198">
        <v>3</v>
      </c>
      <c r="AG340" s="198">
        <v>8</v>
      </c>
      <c r="AH340" s="198">
        <v>6</v>
      </c>
      <c r="AI340" s="198">
        <v>3</v>
      </c>
      <c r="AJ340" s="198">
        <v>16</v>
      </c>
      <c r="AK340" s="198">
        <v>12</v>
      </c>
      <c r="AL340" s="198">
        <v>40</v>
      </c>
      <c r="AM340" s="198">
        <v>1</v>
      </c>
      <c r="AN340" s="198">
        <v>11</v>
      </c>
      <c r="AO340" s="198">
        <v>6</v>
      </c>
      <c r="AP340" s="198">
        <v>6</v>
      </c>
      <c r="AQ340" s="198">
        <v>11</v>
      </c>
      <c r="AR340" s="198">
        <v>8</v>
      </c>
      <c r="AS340" s="198">
        <v>8</v>
      </c>
      <c r="AT340" s="198">
        <v>17</v>
      </c>
      <c r="AU340" s="198">
        <v>127</v>
      </c>
      <c r="AV340" s="198">
        <v>26</v>
      </c>
      <c r="AW340" s="198">
        <v>10</v>
      </c>
      <c r="AX340" s="198">
        <v>19</v>
      </c>
      <c r="AY340" s="198">
        <v>12</v>
      </c>
      <c r="AZ340" s="198">
        <v>7</v>
      </c>
      <c r="BA340" s="198">
        <v>23</v>
      </c>
      <c r="BB340" s="198">
        <v>6</v>
      </c>
      <c r="BC340" s="198">
        <v>10</v>
      </c>
      <c r="BD340" s="198">
        <v>11</v>
      </c>
      <c r="BE340" s="198">
        <v>7</v>
      </c>
      <c r="BF340" s="198">
        <v>11</v>
      </c>
      <c r="BG340" s="198">
        <v>12</v>
      </c>
      <c r="BH340" s="198">
        <v>11</v>
      </c>
      <c r="BI340" s="198">
        <v>9</v>
      </c>
      <c r="BJ340" s="198">
        <v>51</v>
      </c>
      <c r="BK340" s="198">
        <v>14</v>
      </c>
      <c r="BL340" s="198">
        <v>0</v>
      </c>
      <c r="BM340" s="198">
        <v>1</v>
      </c>
      <c r="BN340" s="198">
        <v>2</v>
      </c>
      <c r="BO340" s="198">
        <v>5</v>
      </c>
      <c r="BP340" s="198">
        <v>8</v>
      </c>
      <c r="BQ340" s="198">
        <f ca="1">SUMIFS(NonClinical, Dates, BQ$6, Hospitals, $B336)</f>
        <v>11</v>
      </c>
    </row>
    <row r="341" spans="1:69" ht="15" hidden="1" customHeight="1" outlineLevel="2" x14ac:dyDescent="0.2">
      <c r="A341" s="179" t="s">
        <v>393</v>
      </c>
      <c r="B341" s="195"/>
      <c r="C341" s="187" t="s">
        <v>7</v>
      </c>
      <c r="D341" s="197">
        <v>33</v>
      </c>
      <c r="E341" s="198">
        <v>33</v>
      </c>
      <c r="F341" s="198">
        <v>24</v>
      </c>
      <c r="G341" s="198">
        <v>20</v>
      </c>
      <c r="H341" s="199">
        <v>29</v>
      </c>
      <c r="I341" s="198">
        <v>39</v>
      </c>
      <c r="J341" s="198">
        <v>26</v>
      </c>
      <c r="K341" s="198">
        <v>53</v>
      </c>
      <c r="L341" s="198">
        <v>29</v>
      </c>
      <c r="M341" s="198">
        <v>62</v>
      </c>
      <c r="N341" s="198">
        <v>56</v>
      </c>
      <c r="O341" s="198">
        <v>48</v>
      </c>
      <c r="P341" s="198">
        <v>55</v>
      </c>
      <c r="Q341" s="198">
        <v>56</v>
      </c>
      <c r="R341" s="198">
        <v>26</v>
      </c>
      <c r="S341" s="198">
        <v>23</v>
      </c>
      <c r="T341" s="199">
        <v>17</v>
      </c>
      <c r="U341" s="244">
        <v>15</v>
      </c>
      <c r="V341" s="209">
        <v>40</v>
      </c>
      <c r="W341" s="198">
        <v>38</v>
      </c>
      <c r="X341" s="198">
        <v>23</v>
      </c>
      <c r="Y341" s="198">
        <v>30</v>
      </c>
      <c r="Z341" s="198">
        <v>36</v>
      </c>
      <c r="AA341" s="198">
        <v>23</v>
      </c>
      <c r="AB341" s="198">
        <v>27</v>
      </c>
      <c r="AC341" s="198">
        <v>21</v>
      </c>
      <c r="AD341" s="198">
        <v>19</v>
      </c>
      <c r="AE341" s="198">
        <v>19</v>
      </c>
      <c r="AF341" s="198">
        <v>23</v>
      </c>
      <c r="AG341" s="198">
        <v>39</v>
      </c>
      <c r="AH341" s="198">
        <v>34</v>
      </c>
      <c r="AI341" s="198">
        <v>37</v>
      </c>
      <c r="AJ341" s="198">
        <v>37</v>
      </c>
      <c r="AK341" s="198">
        <v>31</v>
      </c>
      <c r="AL341" s="198">
        <v>24</v>
      </c>
      <c r="AM341" s="198">
        <v>20</v>
      </c>
      <c r="AN341" s="198">
        <v>26</v>
      </c>
      <c r="AO341" s="198">
        <v>15</v>
      </c>
      <c r="AP341" s="198">
        <v>17</v>
      </c>
      <c r="AQ341" s="198">
        <v>19</v>
      </c>
      <c r="AR341" s="198">
        <v>15</v>
      </c>
      <c r="AS341" s="198">
        <v>18</v>
      </c>
      <c r="AT341" s="198">
        <v>19</v>
      </c>
      <c r="AU341" s="198">
        <v>23</v>
      </c>
      <c r="AV341" s="198">
        <v>26</v>
      </c>
      <c r="AW341" s="198">
        <v>35</v>
      </c>
      <c r="AX341" s="198">
        <v>24</v>
      </c>
      <c r="AY341" s="198">
        <v>13</v>
      </c>
      <c r="AZ341" s="198">
        <v>18</v>
      </c>
      <c r="BA341" s="198">
        <v>29</v>
      </c>
      <c r="BB341" s="198">
        <v>10</v>
      </c>
      <c r="BC341" s="198">
        <v>23</v>
      </c>
      <c r="BD341" s="198">
        <v>25</v>
      </c>
      <c r="BE341" s="198">
        <v>35</v>
      </c>
      <c r="BF341" s="198">
        <v>26</v>
      </c>
      <c r="BG341" s="198">
        <v>42</v>
      </c>
      <c r="BH341" s="198">
        <v>28</v>
      </c>
      <c r="BI341" s="198">
        <v>34</v>
      </c>
      <c r="BJ341" s="198">
        <v>38</v>
      </c>
      <c r="BK341" s="198">
        <v>1</v>
      </c>
      <c r="BL341" s="198">
        <v>0</v>
      </c>
      <c r="BM341" s="198">
        <v>2</v>
      </c>
      <c r="BN341" s="198">
        <v>2</v>
      </c>
      <c r="BO341" s="198">
        <v>3</v>
      </c>
      <c r="BP341" s="198">
        <v>7</v>
      </c>
      <c r="BQ341" s="198">
        <f ca="1">SUMIFS(Patient, Dates, BQ$6, Hospitals, $B336)</f>
        <v>5</v>
      </c>
    </row>
    <row r="342" spans="1:69" ht="15" hidden="1" customHeight="1" outlineLevel="2" x14ac:dyDescent="0.2">
      <c r="A342" s="179" t="s">
        <v>394</v>
      </c>
      <c r="B342" s="195"/>
      <c r="C342" s="187" t="s">
        <v>8</v>
      </c>
      <c r="D342" s="197">
        <v>7</v>
      </c>
      <c r="E342" s="198">
        <v>2</v>
      </c>
      <c r="F342" s="198">
        <v>2</v>
      </c>
      <c r="G342" s="198">
        <v>0</v>
      </c>
      <c r="H342" s="199">
        <v>0</v>
      </c>
      <c r="I342" s="198">
        <v>2</v>
      </c>
      <c r="J342" s="198">
        <v>0</v>
      </c>
      <c r="K342" s="198">
        <v>0</v>
      </c>
      <c r="L342" s="198">
        <v>0</v>
      </c>
      <c r="M342" s="198">
        <v>2</v>
      </c>
      <c r="N342" s="198">
        <v>0</v>
      </c>
      <c r="O342" s="198">
        <v>3</v>
      </c>
      <c r="P342" s="198">
        <v>0</v>
      </c>
      <c r="Q342" s="198">
        <v>2</v>
      </c>
      <c r="R342" s="198">
        <v>1</v>
      </c>
      <c r="S342" s="198">
        <v>0</v>
      </c>
      <c r="T342" s="199">
        <v>1</v>
      </c>
      <c r="U342" s="244">
        <v>12</v>
      </c>
      <c r="V342" s="209">
        <v>1</v>
      </c>
      <c r="W342" s="198">
        <v>0</v>
      </c>
      <c r="X342" s="198">
        <v>3</v>
      </c>
      <c r="Y342" s="198">
        <v>0</v>
      </c>
      <c r="Z342" s="198">
        <v>0</v>
      </c>
      <c r="AA342" s="198">
        <v>1</v>
      </c>
      <c r="AB342" s="198">
        <v>0</v>
      </c>
      <c r="AC342" s="198">
        <v>0</v>
      </c>
      <c r="AD342" s="198">
        <v>0</v>
      </c>
      <c r="AE342" s="198">
        <v>1</v>
      </c>
      <c r="AF342" s="198">
        <v>0</v>
      </c>
      <c r="AG342" s="198">
        <v>0</v>
      </c>
      <c r="AH342" s="198">
        <v>1</v>
      </c>
      <c r="AI342" s="198">
        <v>0</v>
      </c>
      <c r="AJ342" s="198">
        <v>3</v>
      </c>
      <c r="AK342" s="198">
        <v>0</v>
      </c>
      <c r="AL342" s="198">
        <v>0</v>
      </c>
      <c r="AM342" s="198">
        <v>1</v>
      </c>
      <c r="AN342" s="198">
        <v>1</v>
      </c>
      <c r="AO342" s="198">
        <v>0</v>
      </c>
      <c r="AP342" s="198">
        <v>0</v>
      </c>
      <c r="AQ342" s="198">
        <v>3</v>
      </c>
      <c r="AR342" s="198">
        <v>0</v>
      </c>
      <c r="AS342" s="198">
        <v>0</v>
      </c>
      <c r="AT342" s="198">
        <v>0</v>
      </c>
      <c r="AU342" s="198">
        <v>1</v>
      </c>
      <c r="AV342" s="198">
        <v>2</v>
      </c>
      <c r="AW342" s="198">
        <v>3</v>
      </c>
      <c r="AX342" s="198">
        <v>4</v>
      </c>
      <c r="AY342" s="198">
        <v>0</v>
      </c>
      <c r="AZ342" s="198">
        <v>2</v>
      </c>
      <c r="BA342" s="198">
        <v>3</v>
      </c>
      <c r="BB342" s="198">
        <v>0</v>
      </c>
      <c r="BC342" s="198">
        <v>1</v>
      </c>
      <c r="BD342" s="198">
        <v>1</v>
      </c>
      <c r="BE342" s="198">
        <v>1</v>
      </c>
      <c r="BF342" s="198">
        <v>0</v>
      </c>
      <c r="BG342" s="198">
        <v>0</v>
      </c>
      <c r="BH342" s="198">
        <v>0</v>
      </c>
      <c r="BI342" s="198">
        <v>0</v>
      </c>
      <c r="BJ342" s="198">
        <v>0</v>
      </c>
      <c r="BK342" s="198">
        <v>0</v>
      </c>
      <c r="BL342" s="198">
        <v>0</v>
      </c>
      <c r="BM342" s="198">
        <v>0</v>
      </c>
      <c r="BN342" s="198">
        <v>0</v>
      </c>
      <c r="BO342" s="198">
        <v>1</v>
      </c>
      <c r="BP342" s="198">
        <v>1</v>
      </c>
      <c r="BQ342" s="198">
        <f ca="1">SUMIFS(Other, Dates, BQ$6, Hospitals, $B336)</f>
        <v>0</v>
      </c>
    </row>
    <row r="343" spans="1:69" ht="15" hidden="1" customHeight="1" outlineLevel="1" collapsed="1" x14ac:dyDescent="0.2">
      <c r="B343" s="195" t="s">
        <v>80</v>
      </c>
      <c r="C343" s="245" t="s">
        <v>81</v>
      </c>
      <c r="D343" s="193"/>
      <c r="E343" s="194"/>
      <c r="F343" s="194"/>
      <c r="G343" s="194"/>
      <c r="H343" s="194"/>
      <c r="I343" s="194"/>
      <c r="J343" s="194"/>
      <c r="K343" s="194"/>
      <c r="L343" s="194"/>
      <c r="M343" s="194"/>
      <c r="N343" s="194"/>
      <c r="O343" s="194"/>
      <c r="P343" s="194"/>
      <c r="Q343" s="194"/>
      <c r="R343" s="194"/>
      <c r="S343" s="194"/>
      <c r="T343" s="194"/>
      <c r="U343" s="194"/>
      <c r="V343" s="194"/>
      <c r="W343" s="194"/>
      <c r="X343" s="194"/>
      <c r="Y343" s="194"/>
      <c r="Z343" s="194"/>
      <c r="AA343" s="194"/>
      <c r="AB343" s="194"/>
      <c r="AC343" s="194"/>
      <c r="AD343" s="194"/>
      <c r="AE343" s="194"/>
      <c r="AF343" s="194"/>
      <c r="AG343" s="194"/>
      <c r="AH343" s="194"/>
      <c r="AI343" s="194"/>
      <c r="AJ343" s="194"/>
      <c r="AK343" s="194"/>
      <c r="AL343" s="194"/>
      <c r="AM343" s="194"/>
      <c r="AN343" s="194"/>
      <c r="AO343" s="194"/>
      <c r="AP343" s="194"/>
      <c r="AQ343" s="194"/>
      <c r="AR343" s="194"/>
      <c r="AS343" s="194"/>
      <c r="AT343" s="194"/>
      <c r="AU343" s="194"/>
      <c r="AV343" s="194"/>
      <c r="AW343" s="194"/>
      <c r="AX343" s="194"/>
      <c r="AY343" s="194"/>
      <c r="AZ343" s="194"/>
      <c r="BA343" s="194"/>
      <c r="BB343" s="194"/>
      <c r="BC343" s="194"/>
      <c r="BD343" s="194"/>
      <c r="BE343" s="194"/>
      <c r="BF343" s="194"/>
      <c r="BG343" s="194"/>
      <c r="BH343" s="194"/>
      <c r="BI343" s="194"/>
      <c r="BJ343" s="194"/>
      <c r="BK343" s="194"/>
      <c r="BL343" s="194"/>
      <c r="BM343" s="194"/>
      <c r="BN343" s="194"/>
      <c r="BO343" s="194"/>
      <c r="BP343" s="194"/>
      <c r="BQ343" s="194"/>
    </row>
    <row r="344" spans="1:69" ht="15" hidden="1" customHeight="1" outlineLevel="2" x14ac:dyDescent="0.2">
      <c r="A344" s="179" t="s">
        <v>395</v>
      </c>
      <c r="B344" s="195"/>
      <c r="C344" s="181" t="s">
        <v>3</v>
      </c>
      <c r="D344" s="197">
        <v>1357</v>
      </c>
      <c r="E344" s="198">
        <v>1517</v>
      </c>
      <c r="F344" s="198">
        <v>1201</v>
      </c>
      <c r="G344" s="198">
        <v>1485</v>
      </c>
      <c r="H344" s="199">
        <v>1432</v>
      </c>
      <c r="I344" s="198">
        <v>1425</v>
      </c>
      <c r="J344" s="198">
        <v>1427</v>
      </c>
      <c r="K344" s="198">
        <v>1451</v>
      </c>
      <c r="L344" s="198">
        <v>1196</v>
      </c>
      <c r="M344" s="198">
        <v>1362</v>
      </c>
      <c r="N344" s="198">
        <v>1386</v>
      </c>
      <c r="O344" s="198">
        <v>1323</v>
      </c>
      <c r="P344" s="198">
        <v>1355</v>
      </c>
      <c r="Q344" s="198">
        <v>1482</v>
      </c>
      <c r="R344" s="198">
        <v>1328</v>
      </c>
      <c r="S344" s="198">
        <v>1438</v>
      </c>
      <c r="T344" s="199">
        <v>1368</v>
      </c>
      <c r="U344" s="244">
        <v>1268</v>
      </c>
      <c r="V344" s="209">
        <v>1364</v>
      </c>
      <c r="W344" s="198">
        <v>1227</v>
      </c>
      <c r="X344" s="198">
        <v>1268</v>
      </c>
      <c r="Y344" s="198">
        <v>1291</v>
      </c>
      <c r="Z344" s="198">
        <v>1544</v>
      </c>
      <c r="AA344" s="198">
        <v>1116</v>
      </c>
      <c r="AB344" s="198">
        <v>1456</v>
      </c>
      <c r="AC344" s="198">
        <v>1492</v>
      </c>
      <c r="AD344" s="198">
        <v>1318</v>
      </c>
      <c r="AE344" s="198">
        <v>1585</v>
      </c>
      <c r="AF344" s="198">
        <v>1380</v>
      </c>
      <c r="AG344" s="198">
        <v>1458</v>
      </c>
      <c r="AH344" s="198">
        <v>1479</v>
      </c>
      <c r="AI344" s="198">
        <v>1298</v>
      </c>
      <c r="AJ344" s="198">
        <v>1308</v>
      </c>
      <c r="AK344" s="198">
        <v>1239</v>
      </c>
      <c r="AL344" s="198">
        <v>1388</v>
      </c>
      <c r="AM344" s="198">
        <v>1337</v>
      </c>
      <c r="AN344" s="198">
        <v>1486</v>
      </c>
      <c r="AO344" s="198">
        <v>1428</v>
      </c>
      <c r="AP344" s="198">
        <v>1357</v>
      </c>
      <c r="AQ344" s="198">
        <v>1567</v>
      </c>
      <c r="AR344" s="198">
        <v>1260</v>
      </c>
      <c r="AS344" s="198">
        <v>1488</v>
      </c>
      <c r="AT344" s="198">
        <v>1248</v>
      </c>
      <c r="AU344" s="198">
        <v>1505</v>
      </c>
      <c r="AV344" s="198">
        <v>1312</v>
      </c>
      <c r="AW344" s="198">
        <v>1221</v>
      </c>
      <c r="AX344" s="198">
        <v>1308</v>
      </c>
      <c r="AY344" s="198">
        <v>1191</v>
      </c>
      <c r="AZ344" s="198">
        <v>1358</v>
      </c>
      <c r="BA344" s="198">
        <v>1298</v>
      </c>
      <c r="BB344" s="198">
        <v>1316</v>
      </c>
      <c r="BC344" s="198">
        <v>1300</v>
      </c>
      <c r="BD344" s="198">
        <v>1242</v>
      </c>
      <c r="BE344" s="198">
        <v>1489</v>
      </c>
      <c r="BF344" s="198">
        <v>1419</v>
      </c>
      <c r="BG344" s="198">
        <v>1306</v>
      </c>
      <c r="BH344" s="198">
        <v>1191</v>
      </c>
      <c r="BI344" s="198">
        <v>1124</v>
      </c>
      <c r="BJ344" s="198">
        <v>874</v>
      </c>
      <c r="BK344" s="198">
        <v>286</v>
      </c>
      <c r="BL344" s="198">
        <v>335</v>
      </c>
      <c r="BM344" s="198">
        <v>544</v>
      </c>
      <c r="BN344" s="198">
        <v>770</v>
      </c>
      <c r="BO344" s="198">
        <v>804</v>
      </c>
      <c r="BP344" s="198">
        <v>988</v>
      </c>
      <c r="BQ344" s="198">
        <f ca="1">SUMIFS(Operations, Dates, BQ$6, Hospitals, $B343)</f>
        <v>990</v>
      </c>
    </row>
    <row r="345" spans="1:69" ht="15" hidden="1" customHeight="1" outlineLevel="2" x14ac:dyDescent="0.2">
      <c r="A345" s="179" t="s">
        <v>396</v>
      </c>
      <c r="B345" s="195"/>
      <c r="C345" s="185" t="s">
        <v>4</v>
      </c>
      <c r="D345" s="197">
        <v>89</v>
      </c>
      <c r="E345" s="198">
        <v>102</v>
      </c>
      <c r="F345" s="198">
        <v>120</v>
      </c>
      <c r="G345" s="198">
        <v>93</v>
      </c>
      <c r="H345" s="199">
        <v>98</v>
      </c>
      <c r="I345" s="198">
        <v>102</v>
      </c>
      <c r="J345" s="198">
        <v>91</v>
      </c>
      <c r="K345" s="198">
        <v>89</v>
      </c>
      <c r="L345" s="198">
        <v>116</v>
      </c>
      <c r="M345" s="198">
        <v>154</v>
      </c>
      <c r="N345" s="198">
        <v>115</v>
      </c>
      <c r="O345" s="198">
        <v>121</v>
      </c>
      <c r="P345" s="198">
        <v>109</v>
      </c>
      <c r="Q345" s="198">
        <v>121</v>
      </c>
      <c r="R345" s="198">
        <v>107</v>
      </c>
      <c r="S345" s="198">
        <v>100</v>
      </c>
      <c r="T345" s="199">
        <v>91</v>
      </c>
      <c r="U345" s="244">
        <v>108</v>
      </c>
      <c r="V345" s="209">
        <v>109</v>
      </c>
      <c r="W345" s="198">
        <v>90</v>
      </c>
      <c r="X345" s="198">
        <v>106</v>
      </c>
      <c r="Y345" s="198">
        <v>96</v>
      </c>
      <c r="Z345" s="198">
        <v>119</v>
      </c>
      <c r="AA345" s="198">
        <v>78</v>
      </c>
      <c r="AB345" s="198">
        <v>93</v>
      </c>
      <c r="AC345" s="198">
        <v>111</v>
      </c>
      <c r="AD345" s="198">
        <v>56</v>
      </c>
      <c r="AE345" s="198">
        <v>97</v>
      </c>
      <c r="AF345" s="198">
        <v>84</v>
      </c>
      <c r="AG345" s="198">
        <v>109</v>
      </c>
      <c r="AH345" s="198">
        <v>142</v>
      </c>
      <c r="AI345" s="198">
        <v>215</v>
      </c>
      <c r="AJ345" s="198">
        <v>160</v>
      </c>
      <c r="AK345" s="198">
        <v>98</v>
      </c>
      <c r="AL345" s="198">
        <v>242</v>
      </c>
      <c r="AM345" s="198">
        <v>109</v>
      </c>
      <c r="AN345" s="198">
        <v>95</v>
      </c>
      <c r="AO345" s="198">
        <v>93</v>
      </c>
      <c r="AP345" s="198">
        <v>103</v>
      </c>
      <c r="AQ345" s="198">
        <v>141</v>
      </c>
      <c r="AR345" s="198">
        <v>84</v>
      </c>
      <c r="AS345" s="198">
        <v>91</v>
      </c>
      <c r="AT345" s="198">
        <v>102</v>
      </c>
      <c r="AU345" s="198">
        <v>103</v>
      </c>
      <c r="AV345" s="198">
        <v>123</v>
      </c>
      <c r="AW345" s="198">
        <v>85</v>
      </c>
      <c r="AX345" s="198">
        <v>55</v>
      </c>
      <c r="AY345" s="198">
        <v>88</v>
      </c>
      <c r="AZ345" s="198">
        <v>82</v>
      </c>
      <c r="BA345" s="198">
        <v>93</v>
      </c>
      <c r="BB345" s="198">
        <v>69</v>
      </c>
      <c r="BC345" s="198">
        <v>94</v>
      </c>
      <c r="BD345" s="198">
        <v>63</v>
      </c>
      <c r="BE345" s="198">
        <v>101</v>
      </c>
      <c r="BF345" s="198">
        <v>159</v>
      </c>
      <c r="BG345" s="198">
        <v>130</v>
      </c>
      <c r="BH345" s="198">
        <v>96</v>
      </c>
      <c r="BI345" s="198">
        <v>149</v>
      </c>
      <c r="BJ345" s="198">
        <v>158</v>
      </c>
      <c r="BK345" s="198">
        <v>31</v>
      </c>
      <c r="BL345" s="198">
        <v>14</v>
      </c>
      <c r="BM345" s="198">
        <v>48</v>
      </c>
      <c r="BN345" s="198">
        <v>36</v>
      </c>
      <c r="BO345" s="198">
        <v>47</v>
      </c>
      <c r="BP345" s="198">
        <v>40</v>
      </c>
      <c r="BQ345" s="198">
        <f ca="1">SUMIFS(Cancelled, Dates, BQ$6, Hospitals, $B343)</f>
        <v>73</v>
      </c>
    </row>
    <row r="346" spans="1:69" ht="15" hidden="1" customHeight="1" outlineLevel="2" x14ac:dyDescent="0.2">
      <c r="A346" s="179" t="s">
        <v>397</v>
      </c>
      <c r="B346" s="195"/>
      <c r="C346" s="187" t="s">
        <v>5</v>
      </c>
      <c r="D346" s="197">
        <v>23</v>
      </c>
      <c r="E346" s="198">
        <v>28</v>
      </c>
      <c r="F346" s="198">
        <v>40</v>
      </c>
      <c r="G346" s="198">
        <v>31</v>
      </c>
      <c r="H346" s="199">
        <v>42</v>
      </c>
      <c r="I346" s="198">
        <v>30</v>
      </c>
      <c r="J346" s="198">
        <v>33</v>
      </c>
      <c r="K346" s="198">
        <v>39</v>
      </c>
      <c r="L346" s="198">
        <v>41</v>
      </c>
      <c r="M346" s="198">
        <v>46</v>
      </c>
      <c r="N346" s="198">
        <v>33</v>
      </c>
      <c r="O346" s="198">
        <v>55</v>
      </c>
      <c r="P346" s="198">
        <v>47</v>
      </c>
      <c r="Q346" s="198">
        <v>48</v>
      </c>
      <c r="R346" s="198">
        <v>48</v>
      </c>
      <c r="S346" s="198">
        <v>46</v>
      </c>
      <c r="T346" s="199">
        <v>26</v>
      </c>
      <c r="U346" s="244">
        <v>52</v>
      </c>
      <c r="V346" s="209">
        <v>40</v>
      </c>
      <c r="W346" s="198">
        <v>29</v>
      </c>
      <c r="X346" s="198">
        <v>43</v>
      </c>
      <c r="Y346" s="198">
        <v>36</v>
      </c>
      <c r="Z346" s="198">
        <v>51</v>
      </c>
      <c r="AA346" s="198">
        <v>22</v>
      </c>
      <c r="AB346" s="198">
        <v>32</v>
      </c>
      <c r="AC346" s="198">
        <v>46</v>
      </c>
      <c r="AD346" s="198">
        <v>21</v>
      </c>
      <c r="AE346" s="198">
        <v>37</v>
      </c>
      <c r="AF346" s="198">
        <v>38</v>
      </c>
      <c r="AG346" s="198">
        <v>48</v>
      </c>
      <c r="AH346" s="198">
        <v>45</v>
      </c>
      <c r="AI346" s="198">
        <v>42</v>
      </c>
      <c r="AJ346" s="198">
        <v>30</v>
      </c>
      <c r="AK346" s="198">
        <v>26</v>
      </c>
      <c r="AL346" s="198">
        <v>34</v>
      </c>
      <c r="AM346" s="198">
        <v>35</v>
      </c>
      <c r="AN346" s="198">
        <v>44</v>
      </c>
      <c r="AO346" s="198">
        <v>34</v>
      </c>
      <c r="AP346" s="198">
        <v>28</v>
      </c>
      <c r="AQ346" s="198">
        <v>50</v>
      </c>
      <c r="AR346" s="198">
        <v>45</v>
      </c>
      <c r="AS346" s="198">
        <v>43</v>
      </c>
      <c r="AT346" s="198">
        <v>64</v>
      </c>
      <c r="AU346" s="198">
        <v>39</v>
      </c>
      <c r="AV346" s="198">
        <v>42</v>
      </c>
      <c r="AW346" s="198">
        <v>39</v>
      </c>
      <c r="AX346" s="198">
        <v>24</v>
      </c>
      <c r="AY346" s="198">
        <v>46</v>
      </c>
      <c r="AZ346" s="198">
        <v>45</v>
      </c>
      <c r="BA346" s="198">
        <v>45</v>
      </c>
      <c r="BB346" s="198">
        <v>39</v>
      </c>
      <c r="BC346" s="198">
        <v>45</v>
      </c>
      <c r="BD346" s="198">
        <v>19</v>
      </c>
      <c r="BE346" s="198">
        <v>44</v>
      </c>
      <c r="BF346" s="198">
        <v>47</v>
      </c>
      <c r="BG346" s="198">
        <v>32</v>
      </c>
      <c r="BH346" s="198">
        <v>35</v>
      </c>
      <c r="BI346" s="198">
        <v>40</v>
      </c>
      <c r="BJ346" s="198">
        <v>26</v>
      </c>
      <c r="BK346" s="198">
        <v>13</v>
      </c>
      <c r="BL346" s="198">
        <v>9</v>
      </c>
      <c r="BM346" s="198">
        <v>35</v>
      </c>
      <c r="BN346" s="198">
        <v>21</v>
      </c>
      <c r="BO346" s="198">
        <v>30</v>
      </c>
      <c r="BP346" s="198">
        <v>23</v>
      </c>
      <c r="BQ346" s="198">
        <f ca="1">SUMIFS(Clinical, Dates, BQ$6, Hospitals, $B343)</f>
        <v>35</v>
      </c>
    </row>
    <row r="347" spans="1:69" ht="15" hidden="1" customHeight="1" outlineLevel="2" x14ac:dyDescent="0.2">
      <c r="A347" s="179" t="s">
        <v>398</v>
      </c>
      <c r="B347" s="195"/>
      <c r="C347" s="187" t="s">
        <v>6</v>
      </c>
      <c r="D347" s="197">
        <v>11</v>
      </c>
      <c r="E347" s="198">
        <v>12</v>
      </c>
      <c r="F347" s="198">
        <v>17</v>
      </c>
      <c r="G347" s="198">
        <v>19</v>
      </c>
      <c r="H347" s="199">
        <v>20</v>
      </c>
      <c r="I347" s="198">
        <v>21</v>
      </c>
      <c r="J347" s="198">
        <v>23</v>
      </c>
      <c r="K347" s="198">
        <v>19</v>
      </c>
      <c r="L347" s="198">
        <v>41</v>
      </c>
      <c r="M347" s="198">
        <v>64</v>
      </c>
      <c r="N347" s="198">
        <v>33</v>
      </c>
      <c r="O347" s="198">
        <v>24</v>
      </c>
      <c r="P347" s="198">
        <v>28</v>
      </c>
      <c r="Q347" s="198">
        <v>29</v>
      </c>
      <c r="R347" s="198">
        <v>12</v>
      </c>
      <c r="S347" s="198">
        <v>20</v>
      </c>
      <c r="T347" s="199">
        <v>36</v>
      </c>
      <c r="U347" s="244">
        <v>28</v>
      </c>
      <c r="V347" s="209">
        <v>31</v>
      </c>
      <c r="W347" s="198">
        <v>32</v>
      </c>
      <c r="X347" s="198">
        <v>29</v>
      </c>
      <c r="Y347" s="198">
        <v>32</v>
      </c>
      <c r="Z347" s="198">
        <v>33</v>
      </c>
      <c r="AA347" s="198">
        <v>30</v>
      </c>
      <c r="AB347" s="198">
        <v>18</v>
      </c>
      <c r="AC347" s="198">
        <v>27</v>
      </c>
      <c r="AD347" s="198">
        <v>14</v>
      </c>
      <c r="AE347" s="198">
        <v>27</v>
      </c>
      <c r="AF347" s="198">
        <v>13</v>
      </c>
      <c r="AG347" s="198">
        <v>37</v>
      </c>
      <c r="AH347" s="198">
        <v>67</v>
      </c>
      <c r="AI347" s="198">
        <v>131</v>
      </c>
      <c r="AJ347" s="198">
        <v>96</v>
      </c>
      <c r="AK347" s="198">
        <v>29</v>
      </c>
      <c r="AL347" s="198">
        <v>160</v>
      </c>
      <c r="AM347" s="198">
        <v>34</v>
      </c>
      <c r="AN347" s="198">
        <v>20</v>
      </c>
      <c r="AO347" s="198">
        <v>27</v>
      </c>
      <c r="AP347" s="198">
        <v>31</v>
      </c>
      <c r="AQ347" s="198">
        <v>47</v>
      </c>
      <c r="AR347" s="198">
        <v>18</v>
      </c>
      <c r="AS347" s="198">
        <v>16</v>
      </c>
      <c r="AT347" s="198">
        <v>13</v>
      </c>
      <c r="AU347" s="198">
        <v>35</v>
      </c>
      <c r="AV347" s="198">
        <v>57</v>
      </c>
      <c r="AW347" s="198">
        <v>27</v>
      </c>
      <c r="AX347" s="198">
        <v>12</v>
      </c>
      <c r="AY347" s="198">
        <v>21</v>
      </c>
      <c r="AZ347" s="198">
        <v>24</v>
      </c>
      <c r="BA347" s="198">
        <v>15</v>
      </c>
      <c r="BB347" s="198">
        <v>11</v>
      </c>
      <c r="BC347" s="198">
        <v>29</v>
      </c>
      <c r="BD347" s="198">
        <v>29</v>
      </c>
      <c r="BE347" s="198">
        <v>27</v>
      </c>
      <c r="BF347" s="198">
        <v>91</v>
      </c>
      <c r="BG347" s="198">
        <v>69</v>
      </c>
      <c r="BH347" s="198">
        <v>34</v>
      </c>
      <c r="BI347" s="198">
        <v>81</v>
      </c>
      <c r="BJ347" s="198">
        <v>111</v>
      </c>
      <c r="BK347" s="198">
        <v>9</v>
      </c>
      <c r="BL347" s="198">
        <v>1</v>
      </c>
      <c r="BM347" s="198">
        <v>9</v>
      </c>
      <c r="BN347" s="198">
        <v>5</v>
      </c>
      <c r="BO347" s="198">
        <v>7</v>
      </c>
      <c r="BP347" s="198">
        <v>13</v>
      </c>
      <c r="BQ347" s="198">
        <f ca="1">SUMIFS(NonClinical, Dates, BQ$6, Hospitals, $B343)</f>
        <v>24</v>
      </c>
    </row>
    <row r="348" spans="1:69" ht="15" hidden="1" customHeight="1" outlineLevel="2" x14ac:dyDescent="0.2">
      <c r="A348" s="179" t="s">
        <v>399</v>
      </c>
      <c r="B348" s="195"/>
      <c r="C348" s="187" t="s">
        <v>7</v>
      </c>
      <c r="D348" s="197">
        <v>27</v>
      </c>
      <c r="E348" s="198">
        <v>43</v>
      </c>
      <c r="F348" s="198">
        <v>36</v>
      </c>
      <c r="G348" s="198">
        <v>35</v>
      </c>
      <c r="H348" s="199">
        <v>30</v>
      </c>
      <c r="I348" s="198">
        <v>36</v>
      </c>
      <c r="J348" s="198">
        <v>30</v>
      </c>
      <c r="K348" s="198">
        <v>22</v>
      </c>
      <c r="L348" s="198">
        <v>23</v>
      </c>
      <c r="M348" s="198">
        <v>23</v>
      </c>
      <c r="N348" s="198">
        <v>39</v>
      </c>
      <c r="O348" s="198">
        <v>32</v>
      </c>
      <c r="P348" s="198">
        <v>25</v>
      </c>
      <c r="Q348" s="198">
        <v>30</v>
      </c>
      <c r="R348" s="198">
        <v>35</v>
      </c>
      <c r="S348" s="198">
        <v>28</v>
      </c>
      <c r="T348" s="199">
        <v>25</v>
      </c>
      <c r="U348" s="244">
        <v>25</v>
      </c>
      <c r="V348" s="209">
        <v>35</v>
      </c>
      <c r="W348" s="198">
        <v>27</v>
      </c>
      <c r="X348" s="198">
        <v>27</v>
      </c>
      <c r="Y348" s="198">
        <v>20</v>
      </c>
      <c r="Z348" s="198">
        <v>21</v>
      </c>
      <c r="AA348" s="198">
        <v>17</v>
      </c>
      <c r="AB348" s="198">
        <v>33</v>
      </c>
      <c r="AC348" s="198">
        <v>27</v>
      </c>
      <c r="AD348" s="198">
        <v>18</v>
      </c>
      <c r="AE348" s="198">
        <v>25</v>
      </c>
      <c r="AF348" s="198">
        <v>32</v>
      </c>
      <c r="AG348" s="198">
        <v>22</v>
      </c>
      <c r="AH348" s="198">
        <v>26</v>
      </c>
      <c r="AI348" s="198">
        <v>27</v>
      </c>
      <c r="AJ348" s="198">
        <v>28</v>
      </c>
      <c r="AK348" s="198">
        <v>26</v>
      </c>
      <c r="AL348" s="198">
        <v>32</v>
      </c>
      <c r="AM348" s="198">
        <v>30</v>
      </c>
      <c r="AN348" s="198">
        <v>24</v>
      </c>
      <c r="AO348" s="198">
        <v>22</v>
      </c>
      <c r="AP348" s="198">
        <v>20</v>
      </c>
      <c r="AQ348" s="198">
        <v>27</v>
      </c>
      <c r="AR348" s="198">
        <v>20</v>
      </c>
      <c r="AS348" s="198">
        <v>29</v>
      </c>
      <c r="AT348" s="198">
        <v>22</v>
      </c>
      <c r="AU348" s="198">
        <v>27</v>
      </c>
      <c r="AV348" s="198">
        <v>24</v>
      </c>
      <c r="AW348" s="198">
        <v>19</v>
      </c>
      <c r="AX348" s="198">
        <v>18</v>
      </c>
      <c r="AY348" s="198">
        <v>18</v>
      </c>
      <c r="AZ348" s="198">
        <v>13</v>
      </c>
      <c r="BA348" s="198">
        <v>32</v>
      </c>
      <c r="BB348" s="198">
        <v>15</v>
      </c>
      <c r="BC348" s="198">
        <v>20</v>
      </c>
      <c r="BD348" s="198">
        <v>14</v>
      </c>
      <c r="BE348" s="198">
        <v>27</v>
      </c>
      <c r="BF348" s="198">
        <v>21</v>
      </c>
      <c r="BG348" s="198">
        <v>26</v>
      </c>
      <c r="BH348" s="198">
        <v>27</v>
      </c>
      <c r="BI348" s="198">
        <v>28</v>
      </c>
      <c r="BJ348" s="198">
        <v>21</v>
      </c>
      <c r="BK348" s="198">
        <v>6</v>
      </c>
      <c r="BL348" s="198">
        <v>4</v>
      </c>
      <c r="BM348" s="198">
        <v>4</v>
      </c>
      <c r="BN348" s="198">
        <v>9</v>
      </c>
      <c r="BO348" s="198">
        <v>9</v>
      </c>
      <c r="BP348" s="198">
        <v>3</v>
      </c>
      <c r="BQ348" s="198">
        <f ca="1">SUMIFS(Patient, Dates, BQ$6, Hospitals, $B343)</f>
        <v>9</v>
      </c>
    </row>
    <row r="349" spans="1:69" ht="15" hidden="1" customHeight="1" outlineLevel="2" x14ac:dyDescent="0.2">
      <c r="A349" s="179" t="s">
        <v>400</v>
      </c>
      <c r="B349" s="195"/>
      <c r="C349" s="187" t="s">
        <v>8</v>
      </c>
      <c r="D349" s="197">
        <v>28</v>
      </c>
      <c r="E349" s="198">
        <v>19</v>
      </c>
      <c r="F349" s="198">
        <v>27</v>
      </c>
      <c r="G349" s="198">
        <v>8</v>
      </c>
      <c r="H349" s="199">
        <v>6</v>
      </c>
      <c r="I349" s="198">
        <v>15</v>
      </c>
      <c r="J349" s="198">
        <v>5</v>
      </c>
      <c r="K349" s="198">
        <v>9</v>
      </c>
      <c r="L349" s="198">
        <v>11</v>
      </c>
      <c r="M349" s="198">
        <v>21</v>
      </c>
      <c r="N349" s="198">
        <v>10</v>
      </c>
      <c r="O349" s="198">
        <v>10</v>
      </c>
      <c r="P349" s="198">
        <v>9</v>
      </c>
      <c r="Q349" s="198">
        <v>14</v>
      </c>
      <c r="R349" s="198">
        <v>12</v>
      </c>
      <c r="S349" s="198">
        <v>6</v>
      </c>
      <c r="T349" s="199">
        <v>4</v>
      </c>
      <c r="U349" s="244">
        <v>3</v>
      </c>
      <c r="V349" s="209">
        <v>3</v>
      </c>
      <c r="W349" s="198">
        <v>2</v>
      </c>
      <c r="X349" s="198">
        <v>7</v>
      </c>
      <c r="Y349" s="198">
        <v>8</v>
      </c>
      <c r="Z349" s="198">
        <v>14</v>
      </c>
      <c r="AA349" s="198">
        <v>9</v>
      </c>
      <c r="AB349" s="198">
        <v>10</v>
      </c>
      <c r="AC349" s="198">
        <v>11</v>
      </c>
      <c r="AD349" s="198">
        <v>3</v>
      </c>
      <c r="AE349" s="198">
        <v>8</v>
      </c>
      <c r="AF349" s="198">
        <v>1</v>
      </c>
      <c r="AG349" s="198">
        <v>2</v>
      </c>
      <c r="AH349" s="198">
        <v>4</v>
      </c>
      <c r="AI349" s="198">
        <v>15</v>
      </c>
      <c r="AJ349" s="198">
        <v>6</v>
      </c>
      <c r="AK349" s="198">
        <v>17</v>
      </c>
      <c r="AL349" s="198">
        <v>16</v>
      </c>
      <c r="AM349" s="198">
        <v>10</v>
      </c>
      <c r="AN349" s="198">
        <v>7</v>
      </c>
      <c r="AO349" s="198">
        <v>10</v>
      </c>
      <c r="AP349" s="198">
        <v>24</v>
      </c>
      <c r="AQ349" s="198">
        <v>17</v>
      </c>
      <c r="AR349" s="198">
        <v>1</v>
      </c>
      <c r="AS349" s="198">
        <v>3</v>
      </c>
      <c r="AT349" s="198">
        <v>3</v>
      </c>
      <c r="AU349" s="198">
        <v>2</v>
      </c>
      <c r="AV349" s="198">
        <v>0</v>
      </c>
      <c r="AW349" s="198">
        <v>0</v>
      </c>
      <c r="AX349" s="198">
        <v>1</v>
      </c>
      <c r="AY349" s="198">
        <v>3</v>
      </c>
      <c r="AZ349" s="198">
        <v>0</v>
      </c>
      <c r="BA349" s="198">
        <v>1</v>
      </c>
      <c r="BB349" s="198">
        <v>4</v>
      </c>
      <c r="BC349" s="198">
        <v>0</v>
      </c>
      <c r="BD349" s="198">
        <v>1</v>
      </c>
      <c r="BE349" s="198">
        <v>3</v>
      </c>
      <c r="BF349" s="198">
        <v>0</v>
      </c>
      <c r="BG349" s="198">
        <v>3</v>
      </c>
      <c r="BH349" s="198">
        <v>0</v>
      </c>
      <c r="BI349" s="198">
        <v>0</v>
      </c>
      <c r="BJ349" s="198">
        <v>0</v>
      </c>
      <c r="BK349" s="198">
        <v>3</v>
      </c>
      <c r="BL349" s="198">
        <v>0</v>
      </c>
      <c r="BM349" s="198">
        <v>0</v>
      </c>
      <c r="BN349" s="198">
        <v>1</v>
      </c>
      <c r="BO349" s="198">
        <v>1</v>
      </c>
      <c r="BP349" s="198">
        <v>1</v>
      </c>
      <c r="BQ349" s="198">
        <f ca="1">SUMIFS(Other, Dates, BQ$6, Hospitals, $B343)</f>
        <v>5</v>
      </c>
    </row>
    <row r="350" spans="1:69" ht="15" hidden="1" customHeight="1" outlineLevel="1" collapsed="1" x14ac:dyDescent="0.2">
      <c r="B350" s="195" t="s">
        <v>82</v>
      </c>
      <c r="C350" s="245" t="s">
        <v>83</v>
      </c>
      <c r="D350" s="193"/>
      <c r="E350" s="194"/>
      <c r="F350" s="194"/>
      <c r="G350" s="194"/>
      <c r="H350" s="194"/>
      <c r="I350" s="194"/>
      <c r="J350" s="194"/>
      <c r="K350" s="194"/>
      <c r="L350" s="194"/>
      <c r="M350" s="194"/>
      <c r="N350" s="194"/>
      <c r="O350" s="194"/>
      <c r="P350" s="194"/>
      <c r="Q350" s="194"/>
      <c r="R350" s="194"/>
      <c r="S350" s="194"/>
      <c r="T350" s="194"/>
      <c r="U350" s="194"/>
      <c r="V350" s="194"/>
      <c r="W350" s="194"/>
      <c r="X350" s="194"/>
      <c r="Y350" s="194"/>
      <c r="Z350" s="194"/>
      <c r="AA350" s="194"/>
      <c r="AB350" s="194"/>
      <c r="AC350" s="194"/>
      <c r="AD350" s="194"/>
      <c r="AE350" s="194"/>
      <c r="AF350" s="194"/>
      <c r="AG350" s="194"/>
      <c r="AH350" s="194"/>
      <c r="AI350" s="194"/>
      <c r="AJ350" s="194"/>
      <c r="AK350" s="194"/>
      <c r="AL350" s="194"/>
      <c r="AM350" s="194"/>
      <c r="AN350" s="194"/>
      <c r="AO350" s="194"/>
      <c r="AP350" s="194"/>
      <c r="AQ350" s="194"/>
      <c r="AR350" s="194"/>
      <c r="AS350" s="194"/>
      <c r="AT350" s="194"/>
      <c r="AU350" s="194"/>
      <c r="AV350" s="194"/>
      <c r="AW350" s="194"/>
      <c r="AX350" s="194"/>
      <c r="AY350" s="194"/>
      <c r="AZ350" s="194"/>
      <c r="BA350" s="194"/>
      <c r="BB350" s="194"/>
      <c r="BC350" s="194"/>
      <c r="BD350" s="194"/>
      <c r="BE350" s="194"/>
      <c r="BF350" s="194"/>
      <c r="BG350" s="194"/>
      <c r="BH350" s="194"/>
      <c r="BI350" s="194"/>
      <c r="BJ350" s="194"/>
      <c r="BK350" s="194"/>
      <c r="BL350" s="194"/>
      <c r="BM350" s="194"/>
      <c r="BN350" s="194"/>
      <c r="BO350" s="194"/>
      <c r="BP350" s="194"/>
      <c r="BQ350" s="194"/>
    </row>
    <row r="351" spans="1:69" ht="15" hidden="1" customHeight="1" outlineLevel="2" x14ac:dyDescent="0.2">
      <c r="A351" s="179" t="s">
        <v>401</v>
      </c>
      <c r="B351" s="195"/>
      <c r="C351" s="181" t="s">
        <v>3</v>
      </c>
      <c r="D351" s="197">
        <v>1127</v>
      </c>
      <c r="E351" s="198">
        <v>1460</v>
      </c>
      <c r="F351" s="198">
        <v>1193</v>
      </c>
      <c r="G351" s="198">
        <v>1270</v>
      </c>
      <c r="H351" s="199">
        <v>1363</v>
      </c>
      <c r="I351" s="198">
        <v>1467</v>
      </c>
      <c r="J351" s="198">
        <v>1483</v>
      </c>
      <c r="K351" s="198">
        <v>1257</v>
      </c>
      <c r="L351" s="198">
        <v>1214</v>
      </c>
      <c r="M351" s="198">
        <v>1369</v>
      </c>
      <c r="N351" s="198">
        <v>1386</v>
      </c>
      <c r="O351" s="198">
        <v>1369</v>
      </c>
      <c r="P351" s="198">
        <v>1319</v>
      </c>
      <c r="Q351" s="198">
        <v>1468</v>
      </c>
      <c r="R351" s="198">
        <v>1187</v>
      </c>
      <c r="S351" s="198">
        <v>1408</v>
      </c>
      <c r="T351" s="199">
        <v>1259</v>
      </c>
      <c r="U351" s="244">
        <v>1274</v>
      </c>
      <c r="V351" s="209">
        <v>1503</v>
      </c>
      <c r="W351" s="198">
        <v>1435</v>
      </c>
      <c r="X351" s="198">
        <v>1223</v>
      </c>
      <c r="Y351" s="198">
        <v>1230</v>
      </c>
      <c r="Z351" s="198">
        <v>1484</v>
      </c>
      <c r="AA351" s="198">
        <v>1198</v>
      </c>
      <c r="AB351" s="198">
        <v>1366</v>
      </c>
      <c r="AC351" s="198">
        <v>1343</v>
      </c>
      <c r="AD351" s="198">
        <v>1262</v>
      </c>
      <c r="AE351" s="198">
        <v>1641</v>
      </c>
      <c r="AF351" s="198">
        <v>1444</v>
      </c>
      <c r="AG351" s="198">
        <v>1432</v>
      </c>
      <c r="AH351" s="198">
        <v>1605</v>
      </c>
      <c r="AI351" s="198">
        <v>1421</v>
      </c>
      <c r="AJ351" s="198">
        <v>1454</v>
      </c>
      <c r="AK351" s="198">
        <v>1350</v>
      </c>
      <c r="AL351" s="198">
        <v>1416</v>
      </c>
      <c r="AM351" s="198">
        <v>1461</v>
      </c>
      <c r="AN351" s="198">
        <v>1582</v>
      </c>
      <c r="AO351" s="198">
        <v>1568</v>
      </c>
      <c r="AP351" s="198">
        <v>1501</v>
      </c>
      <c r="AQ351" s="198">
        <v>1642</v>
      </c>
      <c r="AR351" s="198">
        <v>1308</v>
      </c>
      <c r="AS351" s="198">
        <v>1614</v>
      </c>
      <c r="AT351" s="198">
        <v>1388</v>
      </c>
      <c r="AU351" s="198">
        <v>1191</v>
      </c>
      <c r="AV351" s="198">
        <v>1387</v>
      </c>
      <c r="AW351" s="198">
        <v>1218</v>
      </c>
      <c r="AX351" s="198">
        <v>1441</v>
      </c>
      <c r="AY351" s="198">
        <v>1476</v>
      </c>
      <c r="AZ351" s="198">
        <v>1626</v>
      </c>
      <c r="BA351" s="198">
        <v>1487</v>
      </c>
      <c r="BB351" s="198">
        <v>1662</v>
      </c>
      <c r="BC351" s="198">
        <v>1539</v>
      </c>
      <c r="BD351" s="198">
        <v>1340</v>
      </c>
      <c r="BE351" s="198">
        <v>1472</v>
      </c>
      <c r="BF351" s="198">
        <v>1432</v>
      </c>
      <c r="BG351" s="198">
        <v>1329</v>
      </c>
      <c r="BH351" s="198">
        <v>1149</v>
      </c>
      <c r="BI351" s="198">
        <v>1053</v>
      </c>
      <c r="BJ351" s="198">
        <v>807</v>
      </c>
      <c r="BK351" s="198">
        <v>132</v>
      </c>
      <c r="BL351" s="198">
        <v>126</v>
      </c>
      <c r="BM351" s="198">
        <v>309</v>
      </c>
      <c r="BN351" s="198">
        <v>407</v>
      </c>
      <c r="BO351" s="198">
        <v>476</v>
      </c>
      <c r="BP351" s="198">
        <v>549</v>
      </c>
      <c r="BQ351" s="198">
        <f ca="1">SUMIFS(Operations, Dates, BQ$6, Hospitals, $B350)</f>
        <v>631</v>
      </c>
    </row>
    <row r="352" spans="1:69" ht="15" hidden="1" customHeight="1" outlineLevel="2" x14ac:dyDescent="0.2">
      <c r="A352" s="179" t="s">
        <v>402</v>
      </c>
      <c r="B352" s="195"/>
      <c r="C352" s="185" t="s">
        <v>4</v>
      </c>
      <c r="D352" s="197">
        <v>124</v>
      </c>
      <c r="E352" s="198">
        <v>184</v>
      </c>
      <c r="F352" s="198">
        <v>157</v>
      </c>
      <c r="G352" s="198">
        <v>129</v>
      </c>
      <c r="H352" s="199">
        <v>140</v>
      </c>
      <c r="I352" s="198">
        <v>146</v>
      </c>
      <c r="J352" s="198">
        <v>176</v>
      </c>
      <c r="K352" s="198">
        <v>136</v>
      </c>
      <c r="L352" s="198">
        <v>148</v>
      </c>
      <c r="M352" s="198">
        <v>143</v>
      </c>
      <c r="N352" s="198">
        <v>146</v>
      </c>
      <c r="O352" s="198">
        <v>137</v>
      </c>
      <c r="P352" s="198">
        <v>127</v>
      </c>
      <c r="Q352" s="198">
        <v>113</v>
      </c>
      <c r="R352" s="198">
        <v>103</v>
      </c>
      <c r="S352" s="198">
        <v>117</v>
      </c>
      <c r="T352" s="199">
        <v>90</v>
      </c>
      <c r="U352" s="244">
        <v>119</v>
      </c>
      <c r="V352" s="209">
        <v>126</v>
      </c>
      <c r="W352" s="198">
        <v>144</v>
      </c>
      <c r="X352" s="198">
        <v>145</v>
      </c>
      <c r="Y352" s="198">
        <v>121</v>
      </c>
      <c r="Z352" s="198">
        <v>188</v>
      </c>
      <c r="AA352" s="198">
        <v>97</v>
      </c>
      <c r="AB352" s="198">
        <v>108</v>
      </c>
      <c r="AC352" s="198">
        <v>126</v>
      </c>
      <c r="AD352" s="198">
        <v>108</v>
      </c>
      <c r="AE352" s="198">
        <v>158</v>
      </c>
      <c r="AF352" s="198">
        <v>122</v>
      </c>
      <c r="AG352" s="198">
        <v>98</v>
      </c>
      <c r="AH352" s="198">
        <v>124</v>
      </c>
      <c r="AI352" s="198">
        <v>144</v>
      </c>
      <c r="AJ352" s="198">
        <v>327</v>
      </c>
      <c r="AK352" s="198">
        <v>109</v>
      </c>
      <c r="AL352" s="198">
        <v>232</v>
      </c>
      <c r="AM352" s="198">
        <v>156</v>
      </c>
      <c r="AN352" s="198">
        <v>141</v>
      </c>
      <c r="AO352" s="198">
        <v>127</v>
      </c>
      <c r="AP352" s="198">
        <v>162</v>
      </c>
      <c r="AQ352" s="198">
        <v>150</v>
      </c>
      <c r="AR352" s="198">
        <v>118</v>
      </c>
      <c r="AS352" s="198">
        <v>165</v>
      </c>
      <c r="AT352" s="198">
        <v>182</v>
      </c>
      <c r="AU352" s="198">
        <v>126</v>
      </c>
      <c r="AV352" s="198">
        <v>149</v>
      </c>
      <c r="AW352" s="198">
        <v>124</v>
      </c>
      <c r="AX352" s="198">
        <v>164</v>
      </c>
      <c r="AY352" s="198">
        <v>135</v>
      </c>
      <c r="AZ352" s="198">
        <v>152</v>
      </c>
      <c r="BA352" s="198">
        <v>153</v>
      </c>
      <c r="BB352" s="198">
        <v>173</v>
      </c>
      <c r="BC352" s="198">
        <v>170</v>
      </c>
      <c r="BD352" s="198">
        <v>133</v>
      </c>
      <c r="BE352" s="198">
        <v>139</v>
      </c>
      <c r="BF352" s="198">
        <v>128</v>
      </c>
      <c r="BG352" s="198">
        <v>109</v>
      </c>
      <c r="BH352" s="198">
        <v>138</v>
      </c>
      <c r="BI352" s="198">
        <v>147</v>
      </c>
      <c r="BJ352" s="198">
        <v>189</v>
      </c>
      <c r="BK352" s="198">
        <v>24</v>
      </c>
      <c r="BL352" s="198">
        <v>8</v>
      </c>
      <c r="BM352" s="198">
        <v>23</v>
      </c>
      <c r="BN352" s="198">
        <v>26</v>
      </c>
      <c r="BO352" s="198">
        <v>39</v>
      </c>
      <c r="BP352" s="198">
        <v>55</v>
      </c>
      <c r="BQ352" s="198">
        <f ca="1">SUMIFS(Cancelled, Dates, BQ$6, Hospitals, $B350)</f>
        <v>65</v>
      </c>
    </row>
    <row r="353" spans="1:69" ht="15" hidden="1" customHeight="1" outlineLevel="2" x14ac:dyDescent="0.2">
      <c r="A353" s="179" t="s">
        <v>403</v>
      </c>
      <c r="B353" s="195"/>
      <c r="C353" s="187" t="s">
        <v>5</v>
      </c>
      <c r="D353" s="197">
        <v>8</v>
      </c>
      <c r="E353" s="198">
        <v>18</v>
      </c>
      <c r="F353" s="198">
        <v>19</v>
      </c>
      <c r="G353" s="198">
        <v>28</v>
      </c>
      <c r="H353" s="199">
        <v>29</v>
      </c>
      <c r="I353" s="198">
        <v>29</v>
      </c>
      <c r="J353" s="198">
        <v>43</v>
      </c>
      <c r="K353" s="198">
        <v>41</v>
      </c>
      <c r="L353" s="198">
        <v>25</v>
      </c>
      <c r="M353" s="198">
        <v>43</v>
      </c>
      <c r="N353" s="198">
        <v>36</v>
      </c>
      <c r="O353" s="198">
        <v>52</v>
      </c>
      <c r="P353" s="198">
        <v>39</v>
      </c>
      <c r="Q353" s="198">
        <v>23</v>
      </c>
      <c r="R353" s="198">
        <v>16</v>
      </c>
      <c r="S353" s="198">
        <v>28</v>
      </c>
      <c r="T353" s="199">
        <v>28</v>
      </c>
      <c r="U353" s="244">
        <v>35</v>
      </c>
      <c r="V353" s="209">
        <v>56</v>
      </c>
      <c r="W353" s="198">
        <v>46</v>
      </c>
      <c r="X353" s="198">
        <v>51</v>
      </c>
      <c r="Y353" s="198">
        <v>41</v>
      </c>
      <c r="Z353" s="198">
        <v>78</v>
      </c>
      <c r="AA353" s="198">
        <v>42</v>
      </c>
      <c r="AB353" s="198">
        <v>40</v>
      </c>
      <c r="AC353" s="198">
        <v>45</v>
      </c>
      <c r="AD353" s="198">
        <v>31</v>
      </c>
      <c r="AE353" s="198">
        <v>49</v>
      </c>
      <c r="AF353" s="198">
        <v>40</v>
      </c>
      <c r="AG353" s="198">
        <v>30</v>
      </c>
      <c r="AH353" s="198">
        <v>42</v>
      </c>
      <c r="AI353" s="198">
        <v>36</v>
      </c>
      <c r="AJ353" s="198">
        <v>40</v>
      </c>
      <c r="AK353" s="198">
        <v>32</v>
      </c>
      <c r="AL353" s="198">
        <v>47</v>
      </c>
      <c r="AM353" s="198">
        <v>46</v>
      </c>
      <c r="AN353" s="198">
        <v>41</v>
      </c>
      <c r="AO353" s="198">
        <v>40</v>
      </c>
      <c r="AP353" s="198">
        <v>46</v>
      </c>
      <c r="AQ353" s="198">
        <v>43</v>
      </c>
      <c r="AR353" s="198">
        <v>38</v>
      </c>
      <c r="AS353" s="198">
        <v>53</v>
      </c>
      <c r="AT353" s="198">
        <v>64</v>
      </c>
      <c r="AU353" s="198">
        <v>36</v>
      </c>
      <c r="AV353" s="198">
        <v>38</v>
      </c>
      <c r="AW353" s="198">
        <v>29</v>
      </c>
      <c r="AX353" s="198">
        <v>48</v>
      </c>
      <c r="AY353" s="198">
        <v>36</v>
      </c>
      <c r="AZ353" s="198">
        <v>42</v>
      </c>
      <c r="BA353" s="198">
        <v>45</v>
      </c>
      <c r="BB353" s="198">
        <v>55</v>
      </c>
      <c r="BC353" s="198">
        <v>63</v>
      </c>
      <c r="BD353" s="198">
        <v>55</v>
      </c>
      <c r="BE353" s="198">
        <v>50</v>
      </c>
      <c r="BF353" s="198">
        <v>55</v>
      </c>
      <c r="BG353" s="198">
        <v>32</v>
      </c>
      <c r="BH353" s="198">
        <v>41</v>
      </c>
      <c r="BI353" s="198">
        <v>40</v>
      </c>
      <c r="BJ353" s="198">
        <v>31</v>
      </c>
      <c r="BK353" s="198">
        <v>2</v>
      </c>
      <c r="BL353" s="198">
        <v>3</v>
      </c>
      <c r="BM353" s="198">
        <v>12</v>
      </c>
      <c r="BN353" s="198">
        <v>13</v>
      </c>
      <c r="BO353" s="198">
        <v>16</v>
      </c>
      <c r="BP353" s="198">
        <v>25</v>
      </c>
      <c r="BQ353" s="198">
        <f ca="1">SUMIFS(Clinical, Dates, BQ$6, Hospitals, $B350)</f>
        <v>18</v>
      </c>
    </row>
    <row r="354" spans="1:69" ht="15" hidden="1" customHeight="1" outlineLevel="2" x14ac:dyDescent="0.2">
      <c r="A354" s="179" t="s">
        <v>404</v>
      </c>
      <c r="B354" s="195"/>
      <c r="C354" s="187" t="s">
        <v>6</v>
      </c>
      <c r="D354" s="197">
        <v>2</v>
      </c>
      <c r="E354" s="198">
        <v>3</v>
      </c>
      <c r="F354" s="198">
        <v>9</v>
      </c>
      <c r="G354" s="198">
        <v>18</v>
      </c>
      <c r="H354" s="199">
        <v>12</v>
      </c>
      <c r="I354" s="198">
        <v>19</v>
      </c>
      <c r="J354" s="198">
        <v>18</v>
      </c>
      <c r="K354" s="198">
        <v>17</v>
      </c>
      <c r="L354" s="198">
        <v>11</v>
      </c>
      <c r="M354" s="198">
        <v>9</v>
      </c>
      <c r="N354" s="198">
        <v>18</v>
      </c>
      <c r="O354" s="198">
        <v>14</v>
      </c>
      <c r="P354" s="198">
        <v>15</v>
      </c>
      <c r="Q354" s="198">
        <v>9</v>
      </c>
      <c r="R354" s="198">
        <v>7</v>
      </c>
      <c r="S354" s="198">
        <v>15</v>
      </c>
      <c r="T354" s="199">
        <v>12</v>
      </c>
      <c r="U354" s="244">
        <v>7</v>
      </c>
      <c r="V354" s="209">
        <v>9</v>
      </c>
      <c r="W354" s="198">
        <v>10</v>
      </c>
      <c r="X354" s="198">
        <v>8</v>
      </c>
      <c r="Y354" s="198">
        <v>16</v>
      </c>
      <c r="Z354" s="198">
        <v>20</v>
      </c>
      <c r="AA354" s="198">
        <v>9</v>
      </c>
      <c r="AB354" s="198">
        <v>3</v>
      </c>
      <c r="AC354" s="198">
        <v>2</v>
      </c>
      <c r="AD354" s="198">
        <v>6</v>
      </c>
      <c r="AE354" s="198">
        <v>21</v>
      </c>
      <c r="AF354" s="198">
        <v>6</v>
      </c>
      <c r="AG354" s="198">
        <v>8</v>
      </c>
      <c r="AH354" s="198">
        <v>7</v>
      </c>
      <c r="AI354" s="198">
        <v>19</v>
      </c>
      <c r="AJ354" s="198">
        <v>176</v>
      </c>
      <c r="AK354" s="198">
        <v>8</v>
      </c>
      <c r="AL354" s="198">
        <v>85</v>
      </c>
      <c r="AM354" s="198">
        <v>29</v>
      </c>
      <c r="AN354" s="198">
        <v>14</v>
      </c>
      <c r="AO354" s="198">
        <v>8</v>
      </c>
      <c r="AP354" s="198">
        <v>25</v>
      </c>
      <c r="AQ354" s="198">
        <v>32</v>
      </c>
      <c r="AR354" s="198">
        <v>11</v>
      </c>
      <c r="AS354" s="198">
        <v>25</v>
      </c>
      <c r="AT354" s="198">
        <v>22</v>
      </c>
      <c r="AU354" s="198">
        <v>11</v>
      </c>
      <c r="AV354" s="198">
        <v>23</v>
      </c>
      <c r="AW354" s="198">
        <v>22</v>
      </c>
      <c r="AX354" s="198">
        <v>22</v>
      </c>
      <c r="AY354" s="198">
        <v>19</v>
      </c>
      <c r="AZ354" s="198">
        <v>11</v>
      </c>
      <c r="BA354" s="198">
        <v>16</v>
      </c>
      <c r="BB354" s="198">
        <v>46</v>
      </c>
      <c r="BC354" s="198">
        <v>29</v>
      </c>
      <c r="BD354" s="198">
        <v>15</v>
      </c>
      <c r="BE354" s="198">
        <v>9</v>
      </c>
      <c r="BF354" s="198">
        <v>25</v>
      </c>
      <c r="BG354" s="198">
        <v>19</v>
      </c>
      <c r="BH354" s="198">
        <v>28</v>
      </c>
      <c r="BI354" s="198">
        <v>26</v>
      </c>
      <c r="BJ354" s="198">
        <v>104</v>
      </c>
      <c r="BK354" s="198">
        <v>17</v>
      </c>
      <c r="BL354" s="198">
        <v>0</v>
      </c>
      <c r="BM354" s="198">
        <v>3</v>
      </c>
      <c r="BN354" s="198">
        <v>1</v>
      </c>
      <c r="BO354" s="198">
        <v>3</v>
      </c>
      <c r="BP354" s="198">
        <v>7</v>
      </c>
      <c r="BQ354" s="198">
        <f ca="1">SUMIFS(NonClinical, Dates, BQ$6, Hospitals, $B350)</f>
        <v>26</v>
      </c>
    </row>
    <row r="355" spans="1:69" ht="15" hidden="1" customHeight="1" outlineLevel="2" x14ac:dyDescent="0.2">
      <c r="A355" s="179" t="s">
        <v>405</v>
      </c>
      <c r="B355" s="195"/>
      <c r="C355" s="187" t="s">
        <v>7</v>
      </c>
      <c r="D355" s="197">
        <v>54</v>
      </c>
      <c r="E355" s="198">
        <v>103</v>
      </c>
      <c r="F355" s="198">
        <v>93</v>
      </c>
      <c r="G355" s="198">
        <v>71</v>
      </c>
      <c r="H355" s="199">
        <v>79</v>
      </c>
      <c r="I355" s="198">
        <v>76</v>
      </c>
      <c r="J355" s="198">
        <v>80</v>
      </c>
      <c r="K355" s="198">
        <v>65</v>
      </c>
      <c r="L355" s="198">
        <v>103</v>
      </c>
      <c r="M355" s="198">
        <v>72</v>
      </c>
      <c r="N355" s="198">
        <v>68</v>
      </c>
      <c r="O355" s="198">
        <v>59</v>
      </c>
      <c r="P355" s="198">
        <v>57</v>
      </c>
      <c r="Q355" s="198">
        <v>52</v>
      </c>
      <c r="R355" s="198">
        <v>55</v>
      </c>
      <c r="S355" s="198">
        <v>59</v>
      </c>
      <c r="T355" s="199">
        <v>46</v>
      </c>
      <c r="U355" s="244">
        <v>66</v>
      </c>
      <c r="V355" s="209">
        <v>58</v>
      </c>
      <c r="W355" s="198">
        <v>83</v>
      </c>
      <c r="X355" s="198">
        <v>83</v>
      </c>
      <c r="Y355" s="198">
        <v>59</v>
      </c>
      <c r="Z355" s="198">
        <v>71</v>
      </c>
      <c r="AA355" s="198">
        <v>34</v>
      </c>
      <c r="AB355" s="198">
        <v>58</v>
      </c>
      <c r="AC355" s="198">
        <v>75</v>
      </c>
      <c r="AD355" s="198">
        <v>66</v>
      </c>
      <c r="AE355" s="198">
        <v>82</v>
      </c>
      <c r="AF355" s="198">
        <v>67</v>
      </c>
      <c r="AG355" s="198">
        <v>53</v>
      </c>
      <c r="AH355" s="198">
        <v>65</v>
      </c>
      <c r="AI355" s="198">
        <v>85</v>
      </c>
      <c r="AJ355" s="198">
        <v>100</v>
      </c>
      <c r="AK355" s="198">
        <v>58</v>
      </c>
      <c r="AL355" s="198">
        <v>96</v>
      </c>
      <c r="AM355" s="198">
        <v>79</v>
      </c>
      <c r="AN355" s="198">
        <v>79</v>
      </c>
      <c r="AO355" s="198">
        <v>70</v>
      </c>
      <c r="AP355" s="198">
        <v>88</v>
      </c>
      <c r="AQ355" s="198">
        <v>68</v>
      </c>
      <c r="AR355" s="198">
        <v>64</v>
      </c>
      <c r="AS355" s="198">
        <v>85</v>
      </c>
      <c r="AT355" s="198">
        <v>90</v>
      </c>
      <c r="AU355" s="198">
        <v>73</v>
      </c>
      <c r="AV355" s="198">
        <v>85</v>
      </c>
      <c r="AW355" s="198">
        <v>68</v>
      </c>
      <c r="AX355" s="198">
        <v>88</v>
      </c>
      <c r="AY355" s="198">
        <v>77</v>
      </c>
      <c r="AZ355" s="198">
        <v>98</v>
      </c>
      <c r="BA355" s="198">
        <v>92</v>
      </c>
      <c r="BB355" s="198">
        <v>69</v>
      </c>
      <c r="BC355" s="198">
        <v>74</v>
      </c>
      <c r="BD355" s="198">
        <v>63</v>
      </c>
      <c r="BE355" s="198">
        <v>80</v>
      </c>
      <c r="BF355" s="198">
        <v>47</v>
      </c>
      <c r="BG355" s="198">
        <v>56</v>
      </c>
      <c r="BH355" s="198">
        <v>64</v>
      </c>
      <c r="BI355" s="198">
        <v>80</v>
      </c>
      <c r="BJ355" s="198">
        <v>53</v>
      </c>
      <c r="BK355" s="198">
        <v>3</v>
      </c>
      <c r="BL355" s="198">
        <v>5</v>
      </c>
      <c r="BM355" s="198">
        <v>7</v>
      </c>
      <c r="BN355" s="198">
        <v>11</v>
      </c>
      <c r="BO355" s="198">
        <v>20</v>
      </c>
      <c r="BP355" s="198">
        <v>23</v>
      </c>
      <c r="BQ355" s="198">
        <f ca="1">SUMIFS(Patient, Dates, BQ$6, Hospitals, $B350)</f>
        <v>18</v>
      </c>
    </row>
    <row r="356" spans="1:69" ht="15" hidden="1" customHeight="1" outlineLevel="2" x14ac:dyDescent="0.2">
      <c r="A356" s="179" t="s">
        <v>406</v>
      </c>
      <c r="B356" s="195"/>
      <c r="C356" s="187" t="s">
        <v>8</v>
      </c>
      <c r="D356" s="197">
        <v>60</v>
      </c>
      <c r="E356" s="198">
        <v>60</v>
      </c>
      <c r="F356" s="198">
        <v>36</v>
      </c>
      <c r="G356" s="198">
        <v>12</v>
      </c>
      <c r="H356" s="199">
        <v>20</v>
      </c>
      <c r="I356" s="198">
        <v>22</v>
      </c>
      <c r="J356" s="198">
        <v>35</v>
      </c>
      <c r="K356" s="198">
        <v>13</v>
      </c>
      <c r="L356" s="198">
        <v>9</v>
      </c>
      <c r="M356" s="198">
        <v>19</v>
      </c>
      <c r="N356" s="198">
        <v>24</v>
      </c>
      <c r="O356" s="198">
        <v>12</v>
      </c>
      <c r="P356" s="198">
        <v>16</v>
      </c>
      <c r="Q356" s="198">
        <v>29</v>
      </c>
      <c r="R356" s="198">
        <v>25</v>
      </c>
      <c r="S356" s="198">
        <v>15</v>
      </c>
      <c r="T356" s="199">
        <v>4</v>
      </c>
      <c r="U356" s="244">
        <v>11</v>
      </c>
      <c r="V356" s="209">
        <v>3</v>
      </c>
      <c r="W356" s="198">
        <v>5</v>
      </c>
      <c r="X356" s="198">
        <v>3</v>
      </c>
      <c r="Y356" s="198">
        <v>5</v>
      </c>
      <c r="Z356" s="198">
        <v>19</v>
      </c>
      <c r="AA356" s="198">
        <v>12</v>
      </c>
      <c r="AB356" s="198">
        <v>7</v>
      </c>
      <c r="AC356" s="198">
        <v>4</v>
      </c>
      <c r="AD356" s="198">
        <v>5</v>
      </c>
      <c r="AE356" s="198">
        <v>6</v>
      </c>
      <c r="AF356" s="198">
        <v>9</v>
      </c>
      <c r="AG356" s="198">
        <v>7</v>
      </c>
      <c r="AH356" s="198">
        <v>10</v>
      </c>
      <c r="AI356" s="198">
        <v>4</v>
      </c>
      <c r="AJ356" s="198">
        <v>11</v>
      </c>
      <c r="AK356" s="198">
        <v>11</v>
      </c>
      <c r="AL356" s="198">
        <v>4</v>
      </c>
      <c r="AM356" s="198">
        <v>2</v>
      </c>
      <c r="AN356" s="198">
        <v>7</v>
      </c>
      <c r="AO356" s="198">
        <v>9</v>
      </c>
      <c r="AP356" s="198">
        <v>3</v>
      </c>
      <c r="AQ356" s="198">
        <v>7</v>
      </c>
      <c r="AR356" s="198">
        <v>5</v>
      </c>
      <c r="AS356" s="198">
        <v>2</v>
      </c>
      <c r="AT356" s="198">
        <v>6</v>
      </c>
      <c r="AU356" s="198">
        <v>6</v>
      </c>
      <c r="AV356" s="198">
        <v>3</v>
      </c>
      <c r="AW356" s="198">
        <v>5</v>
      </c>
      <c r="AX356" s="198">
        <v>6</v>
      </c>
      <c r="AY356" s="198">
        <v>3</v>
      </c>
      <c r="AZ356" s="198">
        <v>1</v>
      </c>
      <c r="BA356" s="198">
        <v>0</v>
      </c>
      <c r="BB356" s="198">
        <v>3</v>
      </c>
      <c r="BC356" s="198">
        <v>4</v>
      </c>
      <c r="BD356" s="198">
        <v>0</v>
      </c>
      <c r="BE356" s="198">
        <v>0</v>
      </c>
      <c r="BF356" s="198">
        <v>1</v>
      </c>
      <c r="BG356" s="198">
        <v>2</v>
      </c>
      <c r="BH356" s="198">
        <v>5</v>
      </c>
      <c r="BI356" s="198">
        <v>1</v>
      </c>
      <c r="BJ356" s="198">
        <v>1</v>
      </c>
      <c r="BK356" s="198">
        <v>2</v>
      </c>
      <c r="BL356" s="198">
        <v>0</v>
      </c>
      <c r="BM356" s="198">
        <v>1</v>
      </c>
      <c r="BN356" s="198">
        <v>1</v>
      </c>
      <c r="BO356" s="198">
        <v>0</v>
      </c>
      <c r="BP356" s="198">
        <v>0</v>
      </c>
      <c r="BQ356" s="198">
        <f ca="1">SUMIFS(Other, Dates, BQ$6, Hospitals, $B350)</f>
        <v>3</v>
      </c>
    </row>
    <row r="357" spans="1:69" ht="15" hidden="1" customHeight="1" outlineLevel="1" x14ac:dyDescent="0.2">
      <c r="B357" s="195" t="s">
        <v>84</v>
      </c>
      <c r="C357" s="245" t="s">
        <v>85</v>
      </c>
      <c r="D357" s="193"/>
      <c r="E357" s="194"/>
      <c r="F357" s="194"/>
      <c r="G357" s="194"/>
      <c r="H357" s="194"/>
      <c r="I357" s="194"/>
      <c r="J357" s="194"/>
      <c r="K357" s="194"/>
      <c r="L357" s="194"/>
      <c r="M357" s="194"/>
      <c r="N357" s="194"/>
      <c r="O357" s="194"/>
      <c r="P357" s="194"/>
      <c r="Q357" s="194"/>
      <c r="R357" s="194"/>
      <c r="S357" s="194"/>
      <c r="T357" s="194"/>
      <c r="U357" s="194"/>
      <c r="V357" s="194"/>
      <c r="W357" s="194"/>
      <c r="X357" s="194"/>
      <c r="Y357" s="194"/>
      <c r="Z357" s="194"/>
      <c r="AA357" s="194"/>
      <c r="AB357" s="194"/>
      <c r="AC357" s="194"/>
      <c r="AD357" s="194"/>
      <c r="AE357" s="194"/>
      <c r="AF357" s="194"/>
      <c r="AG357" s="194"/>
      <c r="AH357" s="194"/>
      <c r="AI357" s="194"/>
      <c r="AJ357" s="194"/>
      <c r="AK357" s="194"/>
      <c r="AL357" s="194"/>
      <c r="AM357" s="194"/>
      <c r="AN357" s="194"/>
      <c r="AO357" s="194"/>
      <c r="AP357" s="194"/>
      <c r="AQ357" s="194"/>
      <c r="AR357" s="194"/>
      <c r="AS357" s="194"/>
      <c r="AT357" s="194"/>
      <c r="AU357" s="194"/>
      <c r="AV357" s="194"/>
      <c r="AW357" s="194"/>
      <c r="AX357" s="194"/>
      <c r="AY357" s="194"/>
      <c r="AZ357" s="194"/>
      <c r="BA357" s="194"/>
      <c r="BB357" s="194"/>
      <c r="BC357" s="194"/>
      <c r="BD357" s="194"/>
      <c r="BE357" s="194"/>
      <c r="BF357" s="194"/>
      <c r="BG357" s="194"/>
      <c r="BH357" s="194"/>
      <c r="BI357" s="194"/>
      <c r="BJ357" s="194"/>
      <c r="BK357" s="194"/>
      <c r="BL357" s="194"/>
      <c r="BM357" s="194"/>
      <c r="BN357" s="194"/>
      <c r="BO357" s="194"/>
      <c r="BP357" s="194"/>
      <c r="BQ357" s="194"/>
    </row>
    <row r="358" spans="1:69" ht="15" hidden="1" customHeight="1" outlineLevel="2" x14ac:dyDescent="0.2">
      <c r="A358" s="179" t="s">
        <v>407</v>
      </c>
      <c r="B358" s="195"/>
      <c r="C358" s="181" t="s">
        <v>3</v>
      </c>
      <c r="D358" s="197">
        <v>1197</v>
      </c>
      <c r="E358" s="198">
        <v>1360</v>
      </c>
      <c r="F358" s="198">
        <v>1143</v>
      </c>
      <c r="G358" s="198">
        <v>1266</v>
      </c>
      <c r="H358" s="199">
        <v>1332</v>
      </c>
      <c r="I358" s="198">
        <v>1359</v>
      </c>
      <c r="J358" s="198">
        <v>1572</v>
      </c>
      <c r="K358" s="198">
        <v>1394</v>
      </c>
      <c r="L358" s="198">
        <v>1350</v>
      </c>
      <c r="M358" s="198">
        <v>1560</v>
      </c>
      <c r="N358" s="198">
        <v>1565</v>
      </c>
      <c r="O358" s="198">
        <v>1320</v>
      </c>
      <c r="P358" s="198">
        <v>1405</v>
      </c>
      <c r="Q358" s="198">
        <v>1555</v>
      </c>
      <c r="R358" s="198">
        <v>1306</v>
      </c>
      <c r="S358" s="198">
        <v>1398</v>
      </c>
      <c r="T358" s="199">
        <v>1155</v>
      </c>
      <c r="U358" s="244">
        <v>1211</v>
      </c>
      <c r="V358" s="209">
        <v>1296</v>
      </c>
      <c r="W358" s="198">
        <v>1277</v>
      </c>
      <c r="X358" s="198">
        <v>1153</v>
      </c>
      <c r="Y358" s="198">
        <v>1257</v>
      </c>
      <c r="Z358" s="198">
        <v>1393</v>
      </c>
      <c r="AA358" s="198">
        <v>1166</v>
      </c>
      <c r="AB358" s="198">
        <v>1379</v>
      </c>
      <c r="AC358" s="198">
        <v>1353</v>
      </c>
      <c r="AD358" s="198">
        <v>1390</v>
      </c>
      <c r="AE358" s="198">
        <v>1551</v>
      </c>
      <c r="AF358" s="198">
        <v>1297</v>
      </c>
      <c r="AG358" s="198">
        <v>1415</v>
      </c>
      <c r="AH358" s="198">
        <v>1445</v>
      </c>
      <c r="AI358" s="198">
        <v>1174</v>
      </c>
      <c r="AJ358" s="198">
        <v>1461</v>
      </c>
      <c r="AK358" s="198">
        <v>1179</v>
      </c>
      <c r="AL358" s="198">
        <v>1391</v>
      </c>
      <c r="AM358" s="198">
        <v>1346</v>
      </c>
      <c r="AN358" s="198">
        <v>1569</v>
      </c>
      <c r="AO358" s="198">
        <v>1454</v>
      </c>
      <c r="AP358" s="198">
        <v>1461</v>
      </c>
      <c r="AQ358" s="198">
        <v>1662</v>
      </c>
      <c r="AR358" s="198">
        <v>1265</v>
      </c>
      <c r="AS358" s="198">
        <v>1499</v>
      </c>
      <c r="AT358" s="198">
        <v>1206</v>
      </c>
      <c r="AU358" s="198">
        <v>1178</v>
      </c>
      <c r="AV358" s="198">
        <v>1367</v>
      </c>
      <c r="AW358" s="198">
        <v>1279</v>
      </c>
      <c r="AX358" s="198">
        <v>1386</v>
      </c>
      <c r="AY358" s="198">
        <v>1321</v>
      </c>
      <c r="AZ358" s="198">
        <v>1426</v>
      </c>
      <c r="BA358" s="198">
        <v>1361</v>
      </c>
      <c r="BB358" s="198">
        <v>1325</v>
      </c>
      <c r="BC358" s="198">
        <v>1231</v>
      </c>
      <c r="BD358" s="198">
        <v>1133</v>
      </c>
      <c r="BE358" s="198">
        <v>1362</v>
      </c>
      <c r="BF358" s="198">
        <v>1345</v>
      </c>
      <c r="BG358" s="198">
        <v>1096</v>
      </c>
      <c r="BH358" s="198">
        <v>1209</v>
      </c>
      <c r="BI358" s="198">
        <v>1058</v>
      </c>
      <c r="BJ358" s="198">
        <v>1017</v>
      </c>
      <c r="BK358" s="198">
        <v>571</v>
      </c>
      <c r="BL358" s="198">
        <v>560</v>
      </c>
      <c r="BM358" s="198">
        <v>540</v>
      </c>
      <c r="BN358" s="198">
        <v>570</v>
      </c>
      <c r="BO358" s="198">
        <v>688</v>
      </c>
      <c r="BP358" s="198">
        <v>782</v>
      </c>
      <c r="BQ358" s="198">
        <f ca="1">SUMIFS(Operations, Dates, BQ$6, Hospitals, $B357)</f>
        <v>847</v>
      </c>
    </row>
    <row r="359" spans="1:69" ht="15" hidden="1" customHeight="1" outlineLevel="2" x14ac:dyDescent="0.2">
      <c r="A359" s="179" t="s">
        <v>408</v>
      </c>
      <c r="B359" s="195"/>
      <c r="C359" s="185" t="s">
        <v>4</v>
      </c>
      <c r="D359" s="197">
        <v>187</v>
      </c>
      <c r="E359" s="198">
        <v>221</v>
      </c>
      <c r="F359" s="198">
        <v>176</v>
      </c>
      <c r="G359" s="198">
        <v>189</v>
      </c>
      <c r="H359" s="199">
        <v>205</v>
      </c>
      <c r="I359" s="198">
        <v>228</v>
      </c>
      <c r="J359" s="198">
        <v>317</v>
      </c>
      <c r="K359" s="198">
        <v>236</v>
      </c>
      <c r="L359" s="198">
        <v>224</v>
      </c>
      <c r="M359" s="198">
        <v>262</v>
      </c>
      <c r="N359" s="198">
        <v>288</v>
      </c>
      <c r="O359" s="198">
        <v>208</v>
      </c>
      <c r="P359" s="198">
        <v>179</v>
      </c>
      <c r="Q359" s="198">
        <v>252</v>
      </c>
      <c r="R359" s="198">
        <v>165</v>
      </c>
      <c r="S359" s="198">
        <v>169</v>
      </c>
      <c r="T359" s="199">
        <v>162</v>
      </c>
      <c r="U359" s="244">
        <v>157</v>
      </c>
      <c r="V359" s="209">
        <v>170</v>
      </c>
      <c r="W359" s="198">
        <v>181</v>
      </c>
      <c r="X359" s="198">
        <v>137</v>
      </c>
      <c r="Y359" s="198">
        <v>164</v>
      </c>
      <c r="Z359" s="198">
        <v>157</v>
      </c>
      <c r="AA359" s="198">
        <v>142</v>
      </c>
      <c r="AB359" s="198">
        <v>138</v>
      </c>
      <c r="AC359" s="198">
        <v>178</v>
      </c>
      <c r="AD359" s="198">
        <v>173</v>
      </c>
      <c r="AE359" s="198">
        <v>178</v>
      </c>
      <c r="AF359" s="198">
        <v>180</v>
      </c>
      <c r="AG359" s="198">
        <v>119</v>
      </c>
      <c r="AH359" s="198">
        <v>123</v>
      </c>
      <c r="AI359" s="198">
        <v>110</v>
      </c>
      <c r="AJ359" s="198">
        <v>235</v>
      </c>
      <c r="AK359" s="198">
        <v>147</v>
      </c>
      <c r="AL359" s="198">
        <v>246</v>
      </c>
      <c r="AM359" s="198">
        <v>149</v>
      </c>
      <c r="AN359" s="198">
        <v>152</v>
      </c>
      <c r="AO359" s="198">
        <v>175</v>
      </c>
      <c r="AP359" s="198">
        <v>217</v>
      </c>
      <c r="AQ359" s="198">
        <v>189</v>
      </c>
      <c r="AR359" s="198">
        <v>159</v>
      </c>
      <c r="AS359" s="198">
        <v>141</v>
      </c>
      <c r="AT359" s="198">
        <v>125</v>
      </c>
      <c r="AU359" s="198">
        <v>119</v>
      </c>
      <c r="AV359" s="198">
        <v>156</v>
      </c>
      <c r="AW359" s="198">
        <v>144</v>
      </c>
      <c r="AX359" s="198">
        <v>160</v>
      </c>
      <c r="AY359" s="198">
        <v>144</v>
      </c>
      <c r="AZ359" s="198">
        <v>181</v>
      </c>
      <c r="BA359" s="198">
        <v>191</v>
      </c>
      <c r="BB359" s="198">
        <v>150</v>
      </c>
      <c r="BC359" s="198">
        <v>108</v>
      </c>
      <c r="BD359" s="198">
        <v>102</v>
      </c>
      <c r="BE359" s="198">
        <v>130</v>
      </c>
      <c r="BF359" s="198">
        <v>165</v>
      </c>
      <c r="BG359" s="198">
        <v>109</v>
      </c>
      <c r="BH359" s="198">
        <v>130</v>
      </c>
      <c r="BI359" s="198">
        <v>97</v>
      </c>
      <c r="BJ359" s="198">
        <v>187</v>
      </c>
      <c r="BK359" s="198">
        <v>100</v>
      </c>
      <c r="BL359" s="198">
        <v>86</v>
      </c>
      <c r="BM359" s="198">
        <v>37</v>
      </c>
      <c r="BN359" s="198">
        <v>43</v>
      </c>
      <c r="BO359" s="198">
        <v>91</v>
      </c>
      <c r="BP359" s="198">
        <v>89</v>
      </c>
      <c r="BQ359" s="198">
        <f ca="1">SUMIFS(Cancelled, Dates, BQ$6, Hospitals, $B357)</f>
        <v>101</v>
      </c>
    </row>
    <row r="360" spans="1:69" ht="15" hidden="1" customHeight="1" outlineLevel="2" x14ac:dyDescent="0.2">
      <c r="A360" s="179" t="s">
        <v>409</v>
      </c>
      <c r="B360" s="195"/>
      <c r="C360" s="187" t="s">
        <v>5</v>
      </c>
      <c r="D360" s="197">
        <v>19</v>
      </c>
      <c r="E360" s="198">
        <v>20</v>
      </c>
      <c r="F360" s="198">
        <v>26</v>
      </c>
      <c r="G360" s="198">
        <v>65</v>
      </c>
      <c r="H360" s="199">
        <v>58</v>
      </c>
      <c r="I360" s="198">
        <v>48</v>
      </c>
      <c r="J360" s="198">
        <v>63</v>
      </c>
      <c r="K360" s="198">
        <v>53</v>
      </c>
      <c r="L360" s="198">
        <v>50</v>
      </c>
      <c r="M360" s="198">
        <v>64</v>
      </c>
      <c r="N360" s="198">
        <v>70</v>
      </c>
      <c r="O360" s="198">
        <v>48</v>
      </c>
      <c r="P360" s="198">
        <v>48</v>
      </c>
      <c r="Q360" s="198">
        <v>50</v>
      </c>
      <c r="R360" s="198">
        <v>41</v>
      </c>
      <c r="S360" s="198">
        <v>40</v>
      </c>
      <c r="T360" s="199">
        <v>39</v>
      </c>
      <c r="U360" s="244">
        <v>62</v>
      </c>
      <c r="V360" s="209">
        <v>48</v>
      </c>
      <c r="W360" s="198">
        <v>57</v>
      </c>
      <c r="X360" s="198">
        <v>47</v>
      </c>
      <c r="Y360" s="198">
        <v>41</v>
      </c>
      <c r="Z360" s="198">
        <v>41</v>
      </c>
      <c r="AA360" s="198">
        <v>40</v>
      </c>
      <c r="AB360" s="198">
        <v>37</v>
      </c>
      <c r="AC360" s="198">
        <v>64</v>
      </c>
      <c r="AD360" s="198">
        <v>56</v>
      </c>
      <c r="AE360" s="198">
        <v>53</v>
      </c>
      <c r="AF360" s="198">
        <v>53</v>
      </c>
      <c r="AG360" s="198">
        <v>38</v>
      </c>
      <c r="AH360" s="198">
        <v>40</v>
      </c>
      <c r="AI360" s="198">
        <v>24</v>
      </c>
      <c r="AJ360" s="198">
        <v>55</v>
      </c>
      <c r="AK360" s="198">
        <v>36</v>
      </c>
      <c r="AL360" s="198">
        <v>27</v>
      </c>
      <c r="AM360" s="198">
        <v>45</v>
      </c>
      <c r="AN360" s="198">
        <v>40</v>
      </c>
      <c r="AO360" s="198">
        <v>51</v>
      </c>
      <c r="AP360" s="198">
        <v>48</v>
      </c>
      <c r="AQ360" s="198">
        <v>54</v>
      </c>
      <c r="AR360" s="198">
        <v>44</v>
      </c>
      <c r="AS360" s="198">
        <v>50</v>
      </c>
      <c r="AT360" s="198">
        <v>47</v>
      </c>
      <c r="AU360" s="198">
        <v>43</v>
      </c>
      <c r="AV360" s="198">
        <v>49</v>
      </c>
      <c r="AW360" s="198">
        <v>52</v>
      </c>
      <c r="AX360" s="198">
        <v>59</v>
      </c>
      <c r="AY360" s="198">
        <v>41</v>
      </c>
      <c r="AZ360" s="198">
        <v>35</v>
      </c>
      <c r="BA360" s="198">
        <v>41</v>
      </c>
      <c r="BB360" s="198">
        <v>52</v>
      </c>
      <c r="BC360" s="198">
        <v>29</v>
      </c>
      <c r="BD360" s="198">
        <v>27</v>
      </c>
      <c r="BE360" s="198">
        <v>34</v>
      </c>
      <c r="BF360" s="198">
        <v>46</v>
      </c>
      <c r="BG360" s="198">
        <v>31</v>
      </c>
      <c r="BH360" s="198">
        <v>43</v>
      </c>
      <c r="BI360" s="198">
        <v>34</v>
      </c>
      <c r="BJ360" s="198">
        <v>41</v>
      </c>
      <c r="BK360" s="198">
        <v>29</v>
      </c>
      <c r="BL360" s="198">
        <v>35</v>
      </c>
      <c r="BM360" s="198">
        <v>13</v>
      </c>
      <c r="BN360" s="198">
        <v>10</v>
      </c>
      <c r="BO360" s="198">
        <v>21</v>
      </c>
      <c r="BP360" s="198">
        <v>18</v>
      </c>
      <c r="BQ360" s="198">
        <f ca="1">SUMIFS(Clinical, Dates, BQ$6, Hospitals, $B357)</f>
        <v>17</v>
      </c>
    </row>
    <row r="361" spans="1:69" ht="15" hidden="1" customHeight="1" outlineLevel="2" x14ac:dyDescent="0.2">
      <c r="A361" s="179" t="s">
        <v>410</v>
      </c>
      <c r="B361" s="195"/>
      <c r="C361" s="187" t="s">
        <v>6</v>
      </c>
      <c r="D361" s="197">
        <v>3</v>
      </c>
      <c r="E361" s="198">
        <v>7</v>
      </c>
      <c r="F361" s="198">
        <v>12</v>
      </c>
      <c r="G361" s="198">
        <v>12</v>
      </c>
      <c r="H361" s="199">
        <v>23</v>
      </c>
      <c r="I361" s="198">
        <v>25</v>
      </c>
      <c r="J361" s="198">
        <v>34</v>
      </c>
      <c r="K361" s="198">
        <v>23</v>
      </c>
      <c r="L361" s="198">
        <v>38</v>
      </c>
      <c r="M361" s="198">
        <v>45</v>
      </c>
      <c r="N361" s="198">
        <v>23</v>
      </c>
      <c r="O361" s="198">
        <v>13</v>
      </c>
      <c r="P361" s="198">
        <v>12</v>
      </c>
      <c r="Q361" s="198">
        <v>27</v>
      </c>
      <c r="R361" s="198">
        <v>10</v>
      </c>
      <c r="S361" s="198">
        <v>9</v>
      </c>
      <c r="T361" s="199">
        <v>16</v>
      </c>
      <c r="U361" s="244">
        <v>29</v>
      </c>
      <c r="V361" s="209">
        <v>27</v>
      </c>
      <c r="W361" s="198">
        <v>27</v>
      </c>
      <c r="X361" s="198">
        <v>22</v>
      </c>
      <c r="Y361" s="198">
        <v>33</v>
      </c>
      <c r="Z361" s="198">
        <v>14</v>
      </c>
      <c r="AA361" s="198">
        <v>10</v>
      </c>
      <c r="AB361" s="198">
        <v>12</v>
      </c>
      <c r="AC361" s="198">
        <v>6</v>
      </c>
      <c r="AD361" s="198">
        <v>21</v>
      </c>
      <c r="AE361" s="198">
        <v>16</v>
      </c>
      <c r="AF361" s="198">
        <v>20</v>
      </c>
      <c r="AG361" s="198">
        <v>16</v>
      </c>
      <c r="AH361" s="198">
        <v>8</v>
      </c>
      <c r="AI361" s="198">
        <v>15</v>
      </c>
      <c r="AJ361" s="198">
        <v>72</v>
      </c>
      <c r="AK361" s="198">
        <v>23</v>
      </c>
      <c r="AL361" s="198">
        <v>110</v>
      </c>
      <c r="AM361" s="198">
        <v>44</v>
      </c>
      <c r="AN361" s="198">
        <v>15</v>
      </c>
      <c r="AO361" s="198">
        <v>7</v>
      </c>
      <c r="AP361" s="198">
        <v>28</v>
      </c>
      <c r="AQ361" s="198">
        <v>17</v>
      </c>
      <c r="AR361" s="198">
        <v>18</v>
      </c>
      <c r="AS361" s="198">
        <v>7</v>
      </c>
      <c r="AT361" s="198">
        <v>8</v>
      </c>
      <c r="AU361" s="198">
        <v>6</v>
      </c>
      <c r="AV361" s="198">
        <v>12</v>
      </c>
      <c r="AW361" s="198">
        <v>10</v>
      </c>
      <c r="AX361" s="198">
        <v>28</v>
      </c>
      <c r="AY361" s="198">
        <v>23</v>
      </c>
      <c r="AZ361" s="198">
        <v>22</v>
      </c>
      <c r="BA361" s="198">
        <v>36</v>
      </c>
      <c r="BB361" s="198">
        <v>31</v>
      </c>
      <c r="BC361" s="198">
        <v>19</v>
      </c>
      <c r="BD361" s="198">
        <v>6</v>
      </c>
      <c r="BE361" s="198">
        <v>15</v>
      </c>
      <c r="BF361" s="198">
        <v>51</v>
      </c>
      <c r="BG361" s="198">
        <v>9</v>
      </c>
      <c r="BH361" s="198">
        <v>7</v>
      </c>
      <c r="BI361" s="198">
        <v>12</v>
      </c>
      <c r="BJ361" s="198">
        <v>70</v>
      </c>
      <c r="BK361" s="198">
        <v>15</v>
      </c>
      <c r="BL361" s="198">
        <v>18</v>
      </c>
      <c r="BM361" s="198">
        <v>1</v>
      </c>
      <c r="BN361" s="198">
        <v>12</v>
      </c>
      <c r="BO361" s="198">
        <v>2</v>
      </c>
      <c r="BP361" s="198">
        <v>3</v>
      </c>
      <c r="BQ361" s="198">
        <f ca="1">SUMIFS(NonClinical, Dates, BQ$6, Hospitals, $B357)</f>
        <v>18</v>
      </c>
    </row>
    <row r="362" spans="1:69" ht="15" hidden="1" customHeight="1" outlineLevel="2" x14ac:dyDescent="0.2">
      <c r="A362" s="179" t="s">
        <v>411</v>
      </c>
      <c r="B362" s="195"/>
      <c r="C362" s="187" t="s">
        <v>7</v>
      </c>
      <c r="D362" s="197">
        <v>97</v>
      </c>
      <c r="E362" s="198">
        <v>105</v>
      </c>
      <c r="F362" s="198">
        <v>86</v>
      </c>
      <c r="G362" s="198">
        <v>98</v>
      </c>
      <c r="H362" s="199">
        <v>96</v>
      </c>
      <c r="I362" s="198">
        <v>114</v>
      </c>
      <c r="J362" s="198">
        <v>206</v>
      </c>
      <c r="K362" s="198">
        <v>150</v>
      </c>
      <c r="L362" s="198">
        <v>121</v>
      </c>
      <c r="M362" s="198">
        <v>141</v>
      </c>
      <c r="N362" s="198">
        <v>179</v>
      </c>
      <c r="O362" s="198">
        <v>134</v>
      </c>
      <c r="P362" s="198">
        <v>106</v>
      </c>
      <c r="Q362" s="198">
        <v>149</v>
      </c>
      <c r="R362" s="198">
        <v>105</v>
      </c>
      <c r="S362" s="198">
        <v>113</v>
      </c>
      <c r="T362" s="199">
        <v>84</v>
      </c>
      <c r="U362" s="244">
        <v>54</v>
      </c>
      <c r="V362" s="209">
        <v>87</v>
      </c>
      <c r="W362" s="198">
        <v>86</v>
      </c>
      <c r="X362" s="198">
        <v>62</v>
      </c>
      <c r="Y362" s="198">
        <v>85</v>
      </c>
      <c r="Z362" s="198">
        <v>97</v>
      </c>
      <c r="AA362" s="198">
        <v>85</v>
      </c>
      <c r="AB362" s="198">
        <v>80</v>
      </c>
      <c r="AC362" s="198">
        <v>103</v>
      </c>
      <c r="AD362" s="198">
        <v>90</v>
      </c>
      <c r="AE362" s="198">
        <v>95</v>
      </c>
      <c r="AF362" s="198">
        <v>87</v>
      </c>
      <c r="AG362" s="198">
        <v>59</v>
      </c>
      <c r="AH362" s="198">
        <v>63</v>
      </c>
      <c r="AI362" s="198">
        <v>62</v>
      </c>
      <c r="AJ362" s="198">
        <v>101</v>
      </c>
      <c r="AK362" s="198">
        <v>75</v>
      </c>
      <c r="AL362" s="198">
        <v>95</v>
      </c>
      <c r="AM362" s="198">
        <v>55</v>
      </c>
      <c r="AN362" s="198">
        <v>86</v>
      </c>
      <c r="AO362" s="198">
        <v>102</v>
      </c>
      <c r="AP362" s="198">
        <v>122</v>
      </c>
      <c r="AQ362" s="198">
        <v>101</v>
      </c>
      <c r="AR362" s="198">
        <v>71</v>
      </c>
      <c r="AS362" s="198">
        <v>77</v>
      </c>
      <c r="AT362" s="198">
        <v>55</v>
      </c>
      <c r="AU362" s="198">
        <v>54</v>
      </c>
      <c r="AV362" s="198">
        <v>72</v>
      </c>
      <c r="AW362" s="198">
        <v>61</v>
      </c>
      <c r="AX362" s="198">
        <v>49</v>
      </c>
      <c r="AY362" s="198">
        <v>63</v>
      </c>
      <c r="AZ362" s="198">
        <v>104</v>
      </c>
      <c r="BA362" s="198">
        <v>89</v>
      </c>
      <c r="BB362" s="198">
        <v>55</v>
      </c>
      <c r="BC362" s="198">
        <v>49</v>
      </c>
      <c r="BD362" s="198">
        <v>50</v>
      </c>
      <c r="BE362" s="198">
        <v>68</v>
      </c>
      <c r="BF362" s="198">
        <v>60</v>
      </c>
      <c r="BG362" s="198">
        <v>61</v>
      </c>
      <c r="BH362" s="198">
        <v>70</v>
      </c>
      <c r="BI362" s="198">
        <v>43</v>
      </c>
      <c r="BJ362" s="198">
        <v>73</v>
      </c>
      <c r="BK362" s="198">
        <v>48</v>
      </c>
      <c r="BL362" s="198">
        <v>29</v>
      </c>
      <c r="BM362" s="198">
        <v>17</v>
      </c>
      <c r="BN362" s="198">
        <v>20</v>
      </c>
      <c r="BO362" s="198">
        <v>60</v>
      </c>
      <c r="BP362" s="198">
        <v>50</v>
      </c>
      <c r="BQ362" s="198">
        <f ca="1">SUMIFS(Patient, Dates, BQ$6, Hospitals, $B357)</f>
        <v>51</v>
      </c>
    </row>
    <row r="363" spans="1:69" ht="15" hidden="1" customHeight="1" outlineLevel="2" x14ac:dyDescent="0.2">
      <c r="A363" s="179" t="s">
        <v>412</v>
      </c>
      <c r="B363" s="195"/>
      <c r="C363" s="187" t="s">
        <v>8</v>
      </c>
      <c r="D363" s="197">
        <v>68</v>
      </c>
      <c r="E363" s="198">
        <v>89</v>
      </c>
      <c r="F363" s="198">
        <v>52</v>
      </c>
      <c r="G363" s="198">
        <v>14</v>
      </c>
      <c r="H363" s="199">
        <v>28</v>
      </c>
      <c r="I363" s="198">
        <v>41</v>
      </c>
      <c r="J363" s="198">
        <v>14</v>
      </c>
      <c r="K363" s="198">
        <v>10</v>
      </c>
      <c r="L363" s="198">
        <v>15</v>
      </c>
      <c r="M363" s="198">
        <v>12</v>
      </c>
      <c r="N363" s="198">
        <v>16</v>
      </c>
      <c r="O363" s="198">
        <v>13</v>
      </c>
      <c r="P363" s="198">
        <v>13</v>
      </c>
      <c r="Q363" s="198">
        <v>26</v>
      </c>
      <c r="R363" s="198">
        <v>9</v>
      </c>
      <c r="S363" s="198">
        <v>7</v>
      </c>
      <c r="T363" s="199">
        <v>23</v>
      </c>
      <c r="U363" s="244">
        <v>12</v>
      </c>
      <c r="V363" s="209">
        <v>8</v>
      </c>
      <c r="W363" s="198">
        <v>11</v>
      </c>
      <c r="X363" s="198">
        <v>6</v>
      </c>
      <c r="Y363" s="198">
        <v>5</v>
      </c>
      <c r="Z363" s="198">
        <v>5</v>
      </c>
      <c r="AA363" s="198">
        <v>7</v>
      </c>
      <c r="AB363" s="198">
        <v>9</v>
      </c>
      <c r="AC363" s="198">
        <v>5</v>
      </c>
      <c r="AD363" s="198">
        <v>6</v>
      </c>
      <c r="AE363" s="198">
        <v>14</v>
      </c>
      <c r="AF363" s="198">
        <v>20</v>
      </c>
      <c r="AG363" s="198">
        <v>6</v>
      </c>
      <c r="AH363" s="198">
        <v>12</v>
      </c>
      <c r="AI363" s="198">
        <v>9</v>
      </c>
      <c r="AJ363" s="198">
        <v>7</v>
      </c>
      <c r="AK363" s="198">
        <v>13</v>
      </c>
      <c r="AL363" s="198">
        <v>14</v>
      </c>
      <c r="AM363" s="198">
        <v>5</v>
      </c>
      <c r="AN363" s="198">
        <v>11</v>
      </c>
      <c r="AO363" s="198">
        <v>15</v>
      </c>
      <c r="AP363" s="198">
        <v>19</v>
      </c>
      <c r="AQ363" s="198">
        <v>17</v>
      </c>
      <c r="AR363" s="198">
        <v>26</v>
      </c>
      <c r="AS363" s="198">
        <v>7</v>
      </c>
      <c r="AT363" s="198">
        <v>15</v>
      </c>
      <c r="AU363" s="198">
        <v>16</v>
      </c>
      <c r="AV363" s="198">
        <v>23</v>
      </c>
      <c r="AW363" s="198">
        <v>21</v>
      </c>
      <c r="AX363" s="198">
        <v>24</v>
      </c>
      <c r="AY363" s="198">
        <v>17</v>
      </c>
      <c r="AZ363" s="198">
        <v>20</v>
      </c>
      <c r="BA363" s="198">
        <v>25</v>
      </c>
      <c r="BB363" s="198">
        <v>12</v>
      </c>
      <c r="BC363" s="198">
        <v>11</v>
      </c>
      <c r="BD363" s="198">
        <v>19</v>
      </c>
      <c r="BE363" s="198">
        <v>13</v>
      </c>
      <c r="BF363" s="198">
        <v>8</v>
      </c>
      <c r="BG363" s="198">
        <v>8</v>
      </c>
      <c r="BH363" s="198">
        <v>10</v>
      </c>
      <c r="BI363" s="198">
        <v>8</v>
      </c>
      <c r="BJ363" s="198">
        <v>3</v>
      </c>
      <c r="BK363" s="198">
        <v>8</v>
      </c>
      <c r="BL363" s="198">
        <v>4</v>
      </c>
      <c r="BM363" s="198">
        <v>6</v>
      </c>
      <c r="BN363" s="198">
        <v>1</v>
      </c>
      <c r="BO363" s="198">
        <v>8</v>
      </c>
      <c r="BP363" s="198">
        <v>18</v>
      </c>
      <c r="BQ363" s="198">
        <f ca="1">SUMIFS(Other, Dates, BQ$6, Hospitals, $B357)</f>
        <v>15</v>
      </c>
    </row>
    <row r="364" spans="1:69" ht="15" customHeight="1" x14ac:dyDescent="0.2">
      <c r="B364" s="195"/>
      <c r="C364" s="246"/>
      <c r="D364" s="189"/>
      <c r="E364" s="190"/>
      <c r="F364" s="190"/>
      <c r="G364" s="190"/>
      <c r="H364" s="190"/>
      <c r="I364" s="190"/>
      <c r="J364" s="190"/>
      <c r="K364" s="190"/>
      <c r="L364" s="190"/>
      <c r="M364" s="190"/>
      <c r="N364" s="190"/>
      <c r="O364" s="190"/>
      <c r="P364" s="190"/>
      <c r="Q364" s="190"/>
      <c r="R364" s="190"/>
      <c r="S364" s="190"/>
      <c r="T364" s="190"/>
      <c r="U364" s="190"/>
      <c r="V364" s="190"/>
      <c r="W364" s="190"/>
      <c r="X364" s="190"/>
      <c r="Y364" s="190"/>
      <c r="Z364" s="190"/>
      <c r="AA364" s="190"/>
      <c r="AB364" s="190"/>
      <c r="AC364" s="190"/>
      <c r="AD364" s="190"/>
      <c r="AE364" s="190"/>
      <c r="AF364" s="190"/>
      <c r="AG364" s="190"/>
      <c r="AH364" s="190"/>
      <c r="AI364" s="190"/>
      <c r="AJ364" s="190"/>
      <c r="AK364" s="190"/>
      <c r="AL364" s="190"/>
      <c r="AM364" s="190"/>
      <c r="AN364" s="190"/>
      <c r="AO364" s="190"/>
      <c r="AP364" s="190"/>
      <c r="AQ364" s="190"/>
      <c r="AR364" s="190"/>
      <c r="AS364" s="190"/>
      <c r="AT364" s="190"/>
      <c r="AU364" s="190"/>
      <c r="AV364" s="190"/>
      <c r="AW364" s="190"/>
      <c r="AX364" s="190"/>
      <c r="AY364" s="190"/>
      <c r="AZ364" s="190"/>
      <c r="BA364" s="190"/>
      <c r="BB364" s="190"/>
      <c r="BC364" s="190"/>
      <c r="BD364" s="190"/>
      <c r="BE364" s="190"/>
      <c r="BF364" s="190"/>
      <c r="BG364" s="190"/>
      <c r="BH364" s="190"/>
      <c r="BI364" s="190"/>
      <c r="BJ364" s="190"/>
      <c r="BK364" s="190"/>
      <c r="BL364" s="190"/>
      <c r="BM364" s="190"/>
      <c r="BN364" s="190"/>
      <c r="BO364" s="190"/>
      <c r="BP364" s="190"/>
      <c r="BQ364" s="190"/>
    </row>
    <row r="365" spans="1:69" ht="15" customHeight="1" x14ac:dyDescent="0.25">
      <c r="B365" s="195"/>
      <c r="C365" s="192" t="s">
        <v>86</v>
      </c>
      <c r="D365" s="193"/>
      <c r="E365" s="194"/>
      <c r="F365" s="194"/>
      <c r="G365" s="194"/>
      <c r="H365" s="194"/>
      <c r="I365" s="194"/>
      <c r="J365" s="194"/>
      <c r="K365" s="194"/>
      <c r="L365" s="194"/>
      <c r="M365" s="194"/>
      <c r="N365" s="194"/>
      <c r="O365" s="194"/>
      <c r="P365" s="194"/>
      <c r="Q365" s="194"/>
      <c r="R365" s="194"/>
      <c r="S365" s="194"/>
      <c r="T365" s="194"/>
      <c r="U365" s="194"/>
      <c r="V365" s="194"/>
      <c r="W365" s="194"/>
      <c r="X365" s="194"/>
      <c r="Y365" s="194"/>
      <c r="Z365" s="194"/>
      <c r="AA365" s="194"/>
      <c r="AB365" s="194"/>
      <c r="AC365" s="194"/>
      <c r="AD365" s="194"/>
      <c r="AE365" s="194"/>
      <c r="AF365" s="194"/>
      <c r="AG365" s="194"/>
      <c r="AH365" s="194"/>
      <c r="AI365" s="194"/>
      <c r="AJ365" s="194"/>
      <c r="AK365" s="194"/>
      <c r="AL365" s="194"/>
      <c r="AM365" s="194"/>
      <c r="AN365" s="194"/>
      <c r="AO365" s="194"/>
      <c r="AP365" s="194"/>
      <c r="AQ365" s="194"/>
      <c r="AR365" s="194"/>
      <c r="AS365" s="194"/>
      <c r="AT365" s="194"/>
      <c r="AU365" s="194"/>
      <c r="AV365" s="194"/>
      <c r="AW365" s="194"/>
      <c r="AX365" s="194"/>
      <c r="AY365" s="194"/>
      <c r="AZ365" s="194"/>
      <c r="BA365" s="194"/>
      <c r="BB365" s="194"/>
      <c r="BC365" s="194"/>
      <c r="BD365" s="194"/>
      <c r="BE365" s="194"/>
      <c r="BF365" s="194"/>
      <c r="BG365" s="194"/>
      <c r="BH365" s="194"/>
      <c r="BI365" s="194"/>
      <c r="BJ365" s="194"/>
      <c r="BK365" s="194"/>
      <c r="BL365" s="194"/>
      <c r="BM365" s="194"/>
      <c r="BN365" s="194"/>
      <c r="BO365" s="194"/>
      <c r="BP365" s="194"/>
      <c r="BQ365" s="194"/>
    </row>
    <row r="366" spans="1:69" ht="15" customHeight="1" x14ac:dyDescent="0.2">
      <c r="A366" s="179" t="s">
        <v>413</v>
      </c>
      <c r="B366" s="195"/>
      <c r="C366" s="181" t="s">
        <v>3</v>
      </c>
      <c r="D366" s="182">
        <v>182</v>
      </c>
      <c r="E366" s="183">
        <v>165</v>
      </c>
      <c r="F366" s="183">
        <v>168</v>
      </c>
      <c r="G366" s="183">
        <v>182</v>
      </c>
      <c r="H366" s="182">
        <v>162</v>
      </c>
      <c r="I366" s="184">
        <v>247</v>
      </c>
      <c r="J366" s="183">
        <v>206</v>
      </c>
      <c r="K366" s="183">
        <v>199</v>
      </c>
      <c r="L366" s="183">
        <v>152</v>
      </c>
      <c r="M366" s="183">
        <v>205</v>
      </c>
      <c r="N366" s="183">
        <v>237</v>
      </c>
      <c r="O366" s="183">
        <v>211</v>
      </c>
      <c r="P366" s="183">
        <v>229</v>
      </c>
      <c r="Q366" s="183">
        <v>224</v>
      </c>
      <c r="R366" s="183">
        <v>188</v>
      </c>
      <c r="S366" s="183">
        <v>197</v>
      </c>
      <c r="T366" s="183">
        <v>228</v>
      </c>
      <c r="U366" s="183">
        <v>182</v>
      </c>
      <c r="V366" s="183">
        <v>207</v>
      </c>
      <c r="W366" s="183">
        <v>178</v>
      </c>
      <c r="X366" s="183">
        <v>205</v>
      </c>
      <c r="Y366" s="183">
        <v>176</v>
      </c>
      <c r="Z366" s="183">
        <v>239</v>
      </c>
      <c r="AA366" s="183">
        <v>177</v>
      </c>
      <c r="AB366" s="183">
        <v>192</v>
      </c>
      <c r="AC366" s="183">
        <v>191</v>
      </c>
      <c r="AD366" s="183">
        <v>176</v>
      </c>
      <c r="AE366" s="183">
        <v>175</v>
      </c>
      <c r="AF366" s="183">
        <v>162</v>
      </c>
      <c r="AG366" s="183">
        <v>219</v>
      </c>
      <c r="AH366" s="183">
        <v>253</v>
      </c>
      <c r="AI366" s="183">
        <v>209</v>
      </c>
      <c r="AJ366" s="183">
        <v>227</v>
      </c>
      <c r="AK366" s="183">
        <v>204</v>
      </c>
      <c r="AL366" s="183">
        <v>286</v>
      </c>
      <c r="AM366" s="183">
        <v>215</v>
      </c>
      <c r="AN366" s="183">
        <v>230</v>
      </c>
      <c r="AO366" s="183">
        <v>212</v>
      </c>
      <c r="AP366" s="183">
        <v>209</v>
      </c>
      <c r="AQ366" s="183">
        <v>224</v>
      </c>
      <c r="AR366" s="183">
        <v>224</v>
      </c>
      <c r="AS366" s="183">
        <v>234</v>
      </c>
      <c r="AT366" s="183">
        <v>273</v>
      </c>
      <c r="AU366" s="183">
        <v>211</v>
      </c>
      <c r="AV366" s="183">
        <v>227</v>
      </c>
      <c r="AW366" s="183">
        <v>229</v>
      </c>
      <c r="AX366" s="183">
        <v>265</v>
      </c>
      <c r="AY366" s="183">
        <v>252</v>
      </c>
      <c r="AZ366" s="183">
        <v>315</v>
      </c>
      <c r="BA366" s="183">
        <v>98</v>
      </c>
      <c r="BB366" s="183">
        <v>305</v>
      </c>
      <c r="BC366" s="183">
        <v>305</v>
      </c>
      <c r="BD366" s="183">
        <v>329</v>
      </c>
      <c r="BE366" s="183">
        <v>276</v>
      </c>
      <c r="BF366" s="183">
        <v>318</v>
      </c>
      <c r="BG366" s="183">
        <v>299</v>
      </c>
      <c r="BH366" s="183">
        <v>302</v>
      </c>
      <c r="BI366" s="183">
        <v>306</v>
      </c>
      <c r="BJ366" s="183">
        <v>298</v>
      </c>
      <c r="BK366" s="183">
        <v>73</v>
      </c>
      <c r="BL366" s="183">
        <v>124</v>
      </c>
      <c r="BM366" s="183">
        <v>183</v>
      </c>
      <c r="BN366" s="183">
        <v>281</v>
      </c>
      <c r="BO366" s="183">
        <v>279</v>
      </c>
      <c r="BP366" s="183">
        <v>228</v>
      </c>
      <c r="BQ366" s="183">
        <f t="shared" ref="BQ366:BQ371" ca="1" si="11">BQ374</f>
        <v>239</v>
      </c>
    </row>
    <row r="367" spans="1:69" ht="15" customHeight="1" x14ac:dyDescent="0.2">
      <c r="A367" s="179" t="s">
        <v>414</v>
      </c>
      <c r="B367" s="195"/>
      <c r="C367" s="185" t="s">
        <v>4</v>
      </c>
      <c r="D367" s="182">
        <v>40</v>
      </c>
      <c r="E367" s="183">
        <v>11</v>
      </c>
      <c r="F367" s="183">
        <v>15</v>
      </c>
      <c r="G367" s="183">
        <v>11</v>
      </c>
      <c r="H367" s="182">
        <v>13</v>
      </c>
      <c r="I367" s="184">
        <v>30</v>
      </c>
      <c r="J367" s="183">
        <v>18</v>
      </c>
      <c r="K367" s="183">
        <v>17</v>
      </c>
      <c r="L367" s="183">
        <v>15</v>
      </c>
      <c r="M367" s="183">
        <v>18</v>
      </c>
      <c r="N367" s="183">
        <v>22</v>
      </c>
      <c r="O367" s="183">
        <v>22</v>
      </c>
      <c r="P367" s="183">
        <v>25</v>
      </c>
      <c r="Q367" s="183">
        <v>22</v>
      </c>
      <c r="R367" s="183">
        <v>10</v>
      </c>
      <c r="S367" s="183">
        <v>13</v>
      </c>
      <c r="T367" s="183">
        <v>11</v>
      </c>
      <c r="U367" s="183">
        <v>10</v>
      </c>
      <c r="V367" s="183">
        <v>15</v>
      </c>
      <c r="W367" s="183">
        <v>12</v>
      </c>
      <c r="X367" s="183">
        <v>12</v>
      </c>
      <c r="Y367" s="183">
        <v>11</v>
      </c>
      <c r="Z367" s="183">
        <v>21</v>
      </c>
      <c r="AA367" s="183">
        <v>9</v>
      </c>
      <c r="AB367" s="183">
        <v>11</v>
      </c>
      <c r="AC367" s="183">
        <v>16</v>
      </c>
      <c r="AD367" s="183">
        <v>9</v>
      </c>
      <c r="AE367" s="183">
        <v>11</v>
      </c>
      <c r="AF367" s="183">
        <v>7</v>
      </c>
      <c r="AG367" s="183">
        <v>22</v>
      </c>
      <c r="AH367" s="183">
        <v>18</v>
      </c>
      <c r="AI367" s="183">
        <v>6</v>
      </c>
      <c r="AJ367" s="183">
        <v>12</v>
      </c>
      <c r="AK367" s="183">
        <v>12</v>
      </c>
      <c r="AL367" s="183">
        <v>16</v>
      </c>
      <c r="AM367" s="183">
        <v>9</v>
      </c>
      <c r="AN367" s="183">
        <v>7</v>
      </c>
      <c r="AO367" s="183">
        <v>8</v>
      </c>
      <c r="AP367" s="183">
        <v>12</v>
      </c>
      <c r="AQ367" s="183">
        <v>20</v>
      </c>
      <c r="AR367" s="183">
        <v>9</v>
      </c>
      <c r="AS367" s="183">
        <v>20</v>
      </c>
      <c r="AT367" s="183">
        <v>14</v>
      </c>
      <c r="AU367" s="183">
        <v>11</v>
      </c>
      <c r="AV367" s="183">
        <v>21</v>
      </c>
      <c r="AW367" s="183">
        <v>17</v>
      </c>
      <c r="AX367" s="183">
        <v>20</v>
      </c>
      <c r="AY367" s="183">
        <v>21</v>
      </c>
      <c r="AZ367" s="183">
        <v>16</v>
      </c>
      <c r="BA367" s="183">
        <v>7</v>
      </c>
      <c r="BB367" s="183">
        <v>16</v>
      </c>
      <c r="BC367" s="183">
        <v>19</v>
      </c>
      <c r="BD367" s="183">
        <v>16</v>
      </c>
      <c r="BE367" s="183">
        <v>15</v>
      </c>
      <c r="BF367" s="183">
        <v>16</v>
      </c>
      <c r="BG367" s="183">
        <v>16</v>
      </c>
      <c r="BH367" s="183">
        <v>22</v>
      </c>
      <c r="BI367" s="183">
        <v>17</v>
      </c>
      <c r="BJ367" s="183">
        <v>50</v>
      </c>
      <c r="BK367" s="183">
        <v>4</v>
      </c>
      <c r="BL367" s="183">
        <v>5</v>
      </c>
      <c r="BM367" s="183">
        <v>5</v>
      </c>
      <c r="BN367" s="183">
        <v>9</v>
      </c>
      <c r="BO367" s="183">
        <v>10</v>
      </c>
      <c r="BP367" s="183">
        <v>8</v>
      </c>
      <c r="BQ367" s="183">
        <f t="shared" ca="1" si="11"/>
        <v>14</v>
      </c>
    </row>
    <row r="368" spans="1:69" ht="15" customHeight="1" x14ac:dyDescent="0.2">
      <c r="A368" s="179" t="s">
        <v>415</v>
      </c>
      <c r="B368" s="195"/>
      <c r="C368" s="187" t="s">
        <v>5</v>
      </c>
      <c r="D368" s="182">
        <v>3</v>
      </c>
      <c r="E368" s="183">
        <v>0</v>
      </c>
      <c r="F368" s="183">
        <v>4</v>
      </c>
      <c r="G368" s="183">
        <v>1</v>
      </c>
      <c r="H368" s="182">
        <v>1</v>
      </c>
      <c r="I368" s="184">
        <v>9</v>
      </c>
      <c r="J368" s="183">
        <v>7</v>
      </c>
      <c r="K368" s="183">
        <v>8</v>
      </c>
      <c r="L368" s="183">
        <v>3</v>
      </c>
      <c r="M368" s="183">
        <v>1</v>
      </c>
      <c r="N368" s="183">
        <v>6</v>
      </c>
      <c r="O368" s="183">
        <v>3</v>
      </c>
      <c r="P368" s="183">
        <v>4</v>
      </c>
      <c r="Q368" s="183">
        <v>5</v>
      </c>
      <c r="R368" s="183">
        <v>3</v>
      </c>
      <c r="S368" s="183">
        <v>5</v>
      </c>
      <c r="T368" s="183">
        <v>2</v>
      </c>
      <c r="U368" s="183">
        <v>2</v>
      </c>
      <c r="V368" s="183">
        <v>2</v>
      </c>
      <c r="W368" s="183">
        <v>1</v>
      </c>
      <c r="X368" s="183">
        <v>2</v>
      </c>
      <c r="Y368" s="183">
        <v>1</v>
      </c>
      <c r="Z368" s="183">
        <v>2</v>
      </c>
      <c r="AA368" s="183">
        <v>1</v>
      </c>
      <c r="AB368" s="183">
        <v>1</v>
      </c>
      <c r="AC368" s="183">
        <v>5</v>
      </c>
      <c r="AD368" s="183">
        <v>1</v>
      </c>
      <c r="AE368" s="183">
        <v>2</v>
      </c>
      <c r="AF368" s="183">
        <v>1</v>
      </c>
      <c r="AG368" s="183">
        <v>9</v>
      </c>
      <c r="AH368" s="183">
        <v>2</v>
      </c>
      <c r="AI368" s="183">
        <v>0</v>
      </c>
      <c r="AJ368" s="183">
        <v>3</v>
      </c>
      <c r="AK368" s="183">
        <v>4</v>
      </c>
      <c r="AL368" s="183">
        <v>1</v>
      </c>
      <c r="AM368" s="183">
        <v>3</v>
      </c>
      <c r="AN368" s="183">
        <v>2</v>
      </c>
      <c r="AO368" s="183">
        <v>1</v>
      </c>
      <c r="AP368" s="183">
        <v>2</v>
      </c>
      <c r="AQ368" s="183">
        <v>3</v>
      </c>
      <c r="AR368" s="183">
        <v>4</v>
      </c>
      <c r="AS368" s="183">
        <v>7</v>
      </c>
      <c r="AT368" s="183">
        <v>4</v>
      </c>
      <c r="AU368" s="183">
        <v>0</v>
      </c>
      <c r="AV368" s="183">
        <v>3</v>
      </c>
      <c r="AW368" s="183">
        <v>6</v>
      </c>
      <c r="AX368" s="183">
        <v>3</v>
      </c>
      <c r="AY368" s="183">
        <v>6</v>
      </c>
      <c r="AZ368" s="183">
        <v>5</v>
      </c>
      <c r="BA368" s="183">
        <v>1</v>
      </c>
      <c r="BB368" s="183">
        <v>3</v>
      </c>
      <c r="BC368" s="183">
        <v>5</v>
      </c>
      <c r="BD368" s="183">
        <v>4</v>
      </c>
      <c r="BE368" s="183">
        <v>1</v>
      </c>
      <c r="BF368" s="183">
        <v>2</v>
      </c>
      <c r="BG368" s="183">
        <v>2</v>
      </c>
      <c r="BH368" s="183">
        <v>5</v>
      </c>
      <c r="BI368" s="183">
        <v>2</v>
      </c>
      <c r="BJ368" s="183">
        <v>1</v>
      </c>
      <c r="BK368" s="183">
        <v>0</v>
      </c>
      <c r="BL368" s="183">
        <v>0</v>
      </c>
      <c r="BM368" s="183">
        <v>0</v>
      </c>
      <c r="BN368" s="183">
        <v>1</v>
      </c>
      <c r="BO368" s="183">
        <v>3</v>
      </c>
      <c r="BP368" s="183">
        <v>1</v>
      </c>
      <c r="BQ368" s="183">
        <f t="shared" ca="1" si="11"/>
        <v>4</v>
      </c>
    </row>
    <row r="369" spans="1:69" ht="15" customHeight="1" x14ac:dyDescent="0.2">
      <c r="A369" s="179" t="s">
        <v>416</v>
      </c>
      <c r="B369" s="195"/>
      <c r="C369" s="187" t="s">
        <v>6</v>
      </c>
      <c r="D369" s="182">
        <v>5</v>
      </c>
      <c r="E369" s="183">
        <v>7</v>
      </c>
      <c r="F369" s="183">
        <v>8</v>
      </c>
      <c r="G369" s="183">
        <v>6</v>
      </c>
      <c r="H369" s="182">
        <v>3</v>
      </c>
      <c r="I369" s="184">
        <v>11</v>
      </c>
      <c r="J369" s="183">
        <v>3</v>
      </c>
      <c r="K369" s="183">
        <v>0</v>
      </c>
      <c r="L369" s="183">
        <v>0</v>
      </c>
      <c r="M369" s="183">
        <v>9</v>
      </c>
      <c r="N369" s="183">
        <v>10</v>
      </c>
      <c r="O369" s="183">
        <v>16</v>
      </c>
      <c r="P369" s="183">
        <v>12</v>
      </c>
      <c r="Q369" s="183">
        <v>9</v>
      </c>
      <c r="R369" s="183">
        <v>7</v>
      </c>
      <c r="S369" s="183">
        <v>3</v>
      </c>
      <c r="T369" s="183">
        <v>1</v>
      </c>
      <c r="U369" s="183">
        <v>0</v>
      </c>
      <c r="V369" s="183">
        <v>3</v>
      </c>
      <c r="W369" s="183">
        <v>1</v>
      </c>
      <c r="X369" s="183">
        <v>1</v>
      </c>
      <c r="Y369" s="183">
        <v>0</v>
      </c>
      <c r="Z369" s="183">
        <v>1</v>
      </c>
      <c r="AA369" s="183">
        <v>2</v>
      </c>
      <c r="AB369" s="183">
        <v>2</v>
      </c>
      <c r="AC369" s="183">
        <v>1</v>
      </c>
      <c r="AD369" s="183">
        <v>1</v>
      </c>
      <c r="AE369" s="183">
        <v>2</v>
      </c>
      <c r="AF369" s="183">
        <v>0</v>
      </c>
      <c r="AG369" s="183">
        <v>1</v>
      </c>
      <c r="AH369" s="183">
        <v>3</v>
      </c>
      <c r="AI369" s="183">
        <v>0</v>
      </c>
      <c r="AJ369" s="183">
        <v>1</v>
      </c>
      <c r="AK369" s="183">
        <v>0</v>
      </c>
      <c r="AL369" s="183">
        <v>2</v>
      </c>
      <c r="AM369" s="183">
        <v>0</v>
      </c>
      <c r="AN369" s="183">
        <v>2</v>
      </c>
      <c r="AO369" s="183">
        <v>1</v>
      </c>
      <c r="AP369" s="183">
        <v>0</v>
      </c>
      <c r="AQ369" s="183">
        <v>8</v>
      </c>
      <c r="AR369" s="183">
        <v>0</v>
      </c>
      <c r="AS369" s="183">
        <v>5</v>
      </c>
      <c r="AT369" s="183">
        <v>5</v>
      </c>
      <c r="AU369" s="183">
        <v>2</v>
      </c>
      <c r="AV369" s="183">
        <v>6</v>
      </c>
      <c r="AW369" s="183">
        <v>5</v>
      </c>
      <c r="AX369" s="183">
        <v>3</v>
      </c>
      <c r="AY369" s="183">
        <v>8</v>
      </c>
      <c r="AZ369" s="183">
        <v>3</v>
      </c>
      <c r="BA369" s="183">
        <v>2</v>
      </c>
      <c r="BB369" s="183">
        <v>6</v>
      </c>
      <c r="BC369" s="183">
        <v>1</v>
      </c>
      <c r="BD369" s="183">
        <v>7</v>
      </c>
      <c r="BE369" s="183">
        <v>5</v>
      </c>
      <c r="BF369" s="183">
        <v>3</v>
      </c>
      <c r="BG369" s="183">
        <v>3</v>
      </c>
      <c r="BH369" s="183">
        <v>7</v>
      </c>
      <c r="BI369" s="183">
        <v>2</v>
      </c>
      <c r="BJ369" s="183">
        <v>37</v>
      </c>
      <c r="BK369" s="183">
        <v>4</v>
      </c>
      <c r="BL369" s="183">
        <v>5</v>
      </c>
      <c r="BM369" s="183">
        <v>3</v>
      </c>
      <c r="BN369" s="183">
        <v>6</v>
      </c>
      <c r="BO369" s="183">
        <v>3</v>
      </c>
      <c r="BP369" s="183">
        <v>5</v>
      </c>
      <c r="BQ369" s="183">
        <f t="shared" ca="1" si="11"/>
        <v>6</v>
      </c>
    </row>
    <row r="370" spans="1:69" ht="15" customHeight="1" x14ac:dyDescent="0.2">
      <c r="A370" s="179" t="s">
        <v>417</v>
      </c>
      <c r="B370" s="195"/>
      <c r="C370" s="187" t="s">
        <v>7</v>
      </c>
      <c r="D370" s="182">
        <v>30</v>
      </c>
      <c r="E370" s="183">
        <v>4</v>
      </c>
      <c r="F370" s="183">
        <v>3</v>
      </c>
      <c r="G370" s="183">
        <v>1</v>
      </c>
      <c r="H370" s="182">
        <v>9</v>
      </c>
      <c r="I370" s="184">
        <v>5</v>
      </c>
      <c r="J370" s="183">
        <v>6</v>
      </c>
      <c r="K370" s="183">
        <v>8</v>
      </c>
      <c r="L370" s="183">
        <v>9</v>
      </c>
      <c r="M370" s="183">
        <v>8</v>
      </c>
      <c r="N370" s="183">
        <v>6</v>
      </c>
      <c r="O370" s="183">
        <v>3</v>
      </c>
      <c r="P370" s="183">
        <v>9</v>
      </c>
      <c r="Q370" s="183">
        <v>8</v>
      </c>
      <c r="R370" s="183">
        <v>0</v>
      </c>
      <c r="S370" s="183">
        <v>4</v>
      </c>
      <c r="T370" s="183">
        <v>5</v>
      </c>
      <c r="U370" s="183">
        <v>6</v>
      </c>
      <c r="V370" s="183">
        <v>6</v>
      </c>
      <c r="W370" s="183">
        <v>9</v>
      </c>
      <c r="X370" s="183">
        <v>8</v>
      </c>
      <c r="Y370" s="183">
        <v>6</v>
      </c>
      <c r="Z370" s="183">
        <v>16</v>
      </c>
      <c r="AA370" s="183">
        <v>3</v>
      </c>
      <c r="AB370" s="183">
        <v>7</v>
      </c>
      <c r="AC370" s="183">
        <v>8</v>
      </c>
      <c r="AD370" s="183">
        <v>4</v>
      </c>
      <c r="AE370" s="183">
        <v>2</v>
      </c>
      <c r="AF370" s="183">
        <v>4</v>
      </c>
      <c r="AG370" s="183">
        <v>11</v>
      </c>
      <c r="AH370" s="183">
        <v>12</v>
      </c>
      <c r="AI370" s="183">
        <v>4</v>
      </c>
      <c r="AJ370" s="183">
        <v>5</v>
      </c>
      <c r="AK370" s="183">
        <v>7</v>
      </c>
      <c r="AL370" s="183">
        <v>10</v>
      </c>
      <c r="AM370" s="183">
        <v>6</v>
      </c>
      <c r="AN370" s="183">
        <v>3</v>
      </c>
      <c r="AO370" s="183">
        <v>5</v>
      </c>
      <c r="AP370" s="183">
        <v>8</v>
      </c>
      <c r="AQ370" s="183">
        <v>9</v>
      </c>
      <c r="AR370" s="183">
        <v>5</v>
      </c>
      <c r="AS370" s="183">
        <v>8</v>
      </c>
      <c r="AT370" s="183">
        <v>5</v>
      </c>
      <c r="AU370" s="183">
        <v>9</v>
      </c>
      <c r="AV370" s="183">
        <v>7</v>
      </c>
      <c r="AW370" s="183">
        <v>4</v>
      </c>
      <c r="AX370" s="183">
        <v>12</v>
      </c>
      <c r="AY370" s="183">
        <v>7</v>
      </c>
      <c r="AZ370" s="183">
        <v>8</v>
      </c>
      <c r="BA370" s="183">
        <v>4</v>
      </c>
      <c r="BB370" s="183">
        <v>7</v>
      </c>
      <c r="BC370" s="183">
        <v>13</v>
      </c>
      <c r="BD370" s="183">
        <v>5</v>
      </c>
      <c r="BE370" s="183">
        <v>9</v>
      </c>
      <c r="BF370" s="183">
        <v>11</v>
      </c>
      <c r="BG370" s="183">
        <v>11</v>
      </c>
      <c r="BH370" s="183">
        <v>10</v>
      </c>
      <c r="BI370" s="183">
        <v>13</v>
      </c>
      <c r="BJ370" s="183">
        <v>8</v>
      </c>
      <c r="BK370" s="183">
        <v>0</v>
      </c>
      <c r="BL370" s="183">
        <v>0</v>
      </c>
      <c r="BM370" s="183">
        <v>2</v>
      </c>
      <c r="BN370" s="183">
        <v>2</v>
      </c>
      <c r="BO370" s="183">
        <v>4</v>
      </c>
      <c r="BP370" s="183">
        <v>2</v>
      </c>
      <c r="BQ370" s="183">
        <f t="shared" ca="1" si="11"/>
        <v>4</v>
      </c>
    </row>
    <row r="371" spans="1:69" ht="15" customHeight="1" x14ac:dyDescent="0.2">
      <c r="A371" s="179" t="s">
        <v>418</v>
      </c>
      <c r="B371" s="195"/>
      <c r="C371" s="187" t="s">
        <v>8</v>
      </c>
      <c r="D371" s="182">
        <v>2</v>
      </c>
      <c r="E371" s="183">
        <v>0</v>
      </c>
      <c r="F371" s="183">
        <v>0</v>
      </c>
      <c r="G371" s="183">
        <v>3</v>
      </c>
      <c r="H371" s="182">
        <v>0</v>
      </c>
      <c r="I371" s="184">
        <v>5</v>
      </c>
      <c r="J371" s="183">
        <v>2</v>
      </c>
      <c r="K371" s="183">
        <v>1</v>
      </c>
      <c r="L371" s="183">
        <v>3</v>
      </c>
      <c r="M371" s="183">
        <v>0</v>
      </c>
      <c r="N371" s="183">
        <v>0</v>
      </c>
      <c r="O371" s="183">
        <v>0</v>
      </c>
      <c r="P371" s="183">
        <v>0</v>
      </c>
      <c r="Q371" s="183">
        <v>0</v>
      </c>
      <c r="R371" s="183">
        <v>0</v>
      </c>
      <c r="S371" s="183">
        <v>1</v>
      </c>
      <c r="T371" s="183">
        <v>3</v>
      </c>
      <c r="U371" s="183">
        <v>2</v>
      </c>
      <c r="V371" s="183">
        <v>4</v>
      </c>
      <c r="W371" s="183">
        <v>1</v>
      </c>
      <c r="X371" s="183">
        <v>1</v>
      </c>
      <c r="Y371" s="183">
        <v>4</v>
      </c>
      <c r="Z371" s="183">
        <v>2</v>
      </c>
      <c r="AA371" s="183">
        <v>3</v>
      </c>
      <c r="AB371" s="183">
        <v>1</v>
      </c>
      <c r="AC371" s="183">
        <v>2</v>
      </c>
      <c r="AD371" s="183">
        <v>3</v>
      </c>
      <c r="AE371" s="183">
        <v>5</v>
      </c>
      <c r="AF371" s="183">
        <v>2</v>
      </c>
      <c r="AG371" s="183">
        <v>1</v>
      </c>
      <c r="AH371" s="183">
        <v>1</v>
      </c>
      <c r="AI371" s="183">
        <v>2</v>
      </c>
      <c r="AJ371" s="183">
        <v>3</v>
      </c>
      <c r="AK371" s="183">
        <v>1</v>
      </c>
      <c r="AL371" s="183">
        <v>3</v>
      </c>
      <c r="AM371" s="183">
        <v>0</v>
      </c>
      <c r="AN371" s="183">
        <v>0</v>
      </c>
      <c r="AO371" s="183">
        <v>1</v>
      </c>
      <c r="AP371" s="183">
        <v>2</v>
      </c>
      <c r="AQ371" s="183">
        <v>0</v>
      </c>
      <c r="AR371" s="183">
        <v>0</v>
      </c>
      <c r="AS371" s="183">
        <v>0</v>
      </c>
      <c r="AT371" s="183">
        <v>0</v>
      </c>
      <c r="AU371" s="183">
        <v>0</v>
      </c>
      <c r="AV371" s="183">
        <v>5</v>
      </c>
      <c r="AW371" s="183">
        <v>2</v>
      </c>
      <c r="AX371" s="183">
        <v>2</v>
      </c>
      <c r="AY371" s="183">
        <v>0</v>
      </c>
      <c r="AZ371" s="183">
        <v>0</v>
      </c>
      <c r="BA371" s="183">
        <v>0</v>
      </c>
      <c r="BB371" s="183">
        <v>0</v>
      </c>
      <c r="BC371" s="183">
        <v>0</v>
      </c>
      <c r="BD371" s="183">
        <v>0</v>
      </c>
      <c r="BE371" s="183">
        <v>0</v>
      </c>
      <c r="BF371" s="183">
        <v>0</v>
      </c>
      <c r="BG371" s="183">
        <v>0</v>
      </c>
      <c r="BH371" s="183">
        <v>0</v>
      </c>
      <c r="BI371" s="183">
        <v>0</v>
      </c>
      <c r="BJ371" s="183">
        <v>4</v>
      </c>
      <c r="BK371" s="183">
        <v>0</v>
      </c>
      <c r="BL371" s="183">
        <v>0</v>
      </c>
      <c r="BM371" s="183">
        <v>0</v>
      </c>
      <c r="BN371" s="183">
        <v>0</v>
      </c>
      <c r="BO371" s="183">
        <v>0</v>
      </c>
      <c r="BP371" s="183">
        <v>0</v>
      </c>
      <c r="BQ371" s="183">
        <f t="shared" ca="1" si="11"/>
        <v>0</v>
      </c>
    </row>
    <row r="372" spans="1:69" ht="15" customHeight="1" collapsed="1" x14ac:dyDescent="0.25">
      <c r="B372" s="195"/>
      <c r="C372" s="206" t="s">
        <v>10</v>
      </c>
      <c r="D372" s="193"/>
      <c r="E372" s="194"/>
      <c r="F372" s="194"/>
      <c r="G372" s="194"/>
      <c r="H372" s="194"/>
      <c r="I372" s="194"/>
      <c r="J372" s="194"/>
      <c r="K372" s="194"/>
      <c r="L372" s="194"/>
      <c r="M372" s="194"/>
      <c r="N372" s="194"/>
      <c r="O372" s="194"/>
      <c r="P372" s="194"/>
      <c r="Q372" s="194"/>
      <c r="R372" s="194"/>
      <c r="S372" s="194"/>
      <c r="T372" s="194"/>
      <c r="U372" s="194"/>
      <c r="V372" s="194"/>
      <c r="W372" s="194"/>
      <c r="X372" s="194"/>
      <c r="Y372" s="194"/>
      <c r="Z372" s="194"/>
      <c r="AA372" s="194"/>
      <c r="AB372" s="194"/>
      <c r="AC372" s="194"/>
      <c r="AD372" s="194"/>
      <c r="AE372" s="194"/>
      <c r="AF372" s="194"/>
      <c r="AG372" s="194"/>
      <c r="AH372" s="194"/>
      <c r="AI372" s="194"/>
      <c r="AJ372" s="194"/>
      <c r="AK372" s="194"/>
      <c r="AL372" s="194"/>
      <c r="AM372" s="194"/>
      <c r="AN372" s="194"/>
      <c r="AO372" s="194"/>
      <c r="AP372" s="194"/>
      <c r="AQ372" s="194"/>
      <c r="AR372" s="194"/>
      <c r="AS372" s="194"/>
      <c r="AT372" s="194"/>
      <c r="AU372" s="194"/>
      <c r="AV372" s="194"/>
      <c r="AW372" s="194"/>
      <c r="AX372" s="194"/>
      <c r="AY372" s="194"/>
      <c r="AZ372" s="194"/>
      <c r="BA372" s="194"/>
      <c r="BB372" s="194"/>
      <c r="BC372" s="194"/>
      <c r="BD372" s="194"/>
      <c r="BE372" s="194"/>
      <c r="BF372" s="194"/>
      <c r="BG372" s="194"/>
      <c r="BH372" s="194"/>
      <c r="BI372" s="194"/>
      <c r="BJ372" s="194"/>
      <c r="BK372" s="194"/>
      <c r="BL372" s="194"/>
      <c r="BM372" s="194"/>
      <c r="BN372" s="194"/>
      <c r="BO372" s="194"/>
      <c r="BP372" s="194"/>
      <c r="BQ372" s="194"/>
    </row>
    <row r="373" spans="1:69" ht="15" hidden="1" customHeight="1" outlineLevel="1" x14ac:dyDescent="0.2">
      <c r="B373" s="195" t="s">
        <v>544</v>
      </c>
      <c r="C373" s="196" t="s">
        <v>88</v>
      </c>
      <c r="D373" s="193"/>
      <c r="E373" s="194"/>
      <c r="F373" s="194"/>
      <c r="G373" s="194"/>
      <c r="H373" s="194"/>
      <c r="I373" s="194"/>
      <c r="J373" s="194"/>
      <c r="K373" s="194"/>
      <c r="L373" s="194"/>
      <c r="M373" s="194"/>
      <c r="N373" s="194"/>
      <c r="O373" s="194"/>
      <c r="P373" s="194"/>
      <c r="Q373" s="194"/>
      <c r="R373" s="194"/>
      <c r="S373" s="194"/>
      <c r="T373" s="194"/>
      <c r="U373" s="194"/>
      <c r="V373" s="194"/>
      <c r="W373" s="194"/>
      <c r="X373" s="194"/>
      <c r="Y373" s="194"/>
      <c r="Z373" s="194"/>
      <c r="AA373" s="194"/>
      <c r="AB373" s="194"/>
      <c r="AC373" s="194"/>
      <c r="AD373" s="194"/>
      <c r="AE373" s="194"/>
      <c r="AF373" s="194"/>
      <c r="AG373" s="194"/>
      <c r="AH373" s="194"/>
      <c r="AI373" s="194"/>
      <c r="AJ373" s="194"/>
      <c r="AK373" s="194"/>
      <c r="AL373" s="194"/>
      <c r="AM373" s="194"/>
      <c r="AN373" s="194"/>
      <c r="AO373" s="194"/>
      <c r="AP373" s="194"/>
      <c r="AQ373" s="194"/>
      <c r="AR373" s="194"/>
      <c r="AS373" s="194"/>
      <c r="AT373" s="194"/>
      <c r="AU373" s="194"/>
      <c r="AV373" s="194"/>
      <c r="AW373" s="194"/>
      <c r="AX373" s="194"/>
      <c r="AY373" s="194"/>
      <c r="AZ373" s="194"/>
      <c r="BA373" s="194"/>
      <c r="BB373" s="194"/>
      <c r="BC373" s="194"/>
      <c r="BD373" s="194"/>
      <c r="BE373" s="194"/>
      <c r="BF373" s="194"/>
      <c r="BG373" s="194"/>
      <c r="BH373" s="194"/>
      <c r="BI373" s="194"/>
      <c r="BJ373" s="194"/>
      <c r="BK373" s="194"/>
      <c r="BL373" s="194"/>
      <c r="BM373" s="194"/>
      <c r="BN373" s="194"/>
      <c r="BO373" s="194"/>
      <c r="BP373" s="194"/>
      <c r="BQ373" s="194"/>
    </row>
    <row r="374" spans="1:69" ht="15" hidden="1" customHeight="1" outlineLevel="2" x14ac:dyDescent="0.2">
      <c r="A374" s="179" t="s">
        <v>419</v>
      </c>
      <c r="B374" s="195"/>
      <c r="C374" s="181" t="s">
        <v>3</v>
      </c>
      <c r="D374" s="197">
        <v>182</v>
      </c>
      <c r="E374" s="198">
        <v>165</v>
      </c>
      <c r="F374" s="198">
        <v>168</v>
      </c>
      <c r="G374" s="198">
        <v>182</v>
      </c>
      <c r="H374" s="199">
        <v>162</v>
      </c>
      <c r="I374" s="198">
        <v>247</v>
      </c>
      <c r="J374" s="198">
        <v>206</v>
      </c>
      <c r="K374" s="198">
        <v>199</v>
      </c>
      <c r="L374" s="198">
        <v>152</v>
      </c>
      <c r="M374" s="198">
        <v>205</v>
      </c>
      <c r="N374" s="198">
        <v>237</v>
      </c>
      <c r="O374" s="198">
        <v>211</v>
      </c>
      <c r="P374" s="198">
        <v>229</v>
      </c>
      <c r="Q374" s="198">
        <v>224</v>
      </c>
      <c r="R374" s="198">
        <v>188</v>
      </c>
      <c r="S374" s="198">
        <v>197</v>
      </c>
      <c r="T374" s="198">
        <v>228</v>
      </c>
      <c r="U374" s="198">
        <v>182</v>
      </c>
      <c r="V374" s="198">
        <v>207</v>
      </c>
      <c r="W374" s="198">
        <v>178</v>
      </c>
      <c r="X374" s="198">
        <v>205</v>
      </c>
      <c r="Y374" s="198">
        <v>176</v>
      </c>
      <c r="Z374" s="198">
        <v>239</v>
      </c>
      <c r="AA374" s="198">
        <v>177</v>
      </c>
      <c r="AB374" s="198">
        <v>192</v>
      </c>
      <c r="AC374" s="198">
        <v>191</v>
      </c>
      <c r="AD374" s="198">
        <v>176</v>
      </c>
      <c r="AE374" s="198">
        <v>175</v>
      </c>
      <c r="AF374" s="198">
        <v>162</v>
      </c>
      <c r="AG374" s="198">
        <v>219</v>
      </c>
      <c r="AH374" s="198">
        <v>253</v>
      </c>
      <c r="AI374" s="198">
        <v>209</v>
      </c>
      <c r="AJ374" s="198">
        <v>227</v>
      </c>
      <c r="AK374" s="198">
        <v>204</v>
      </c>
      <c r="AL374" s="198">
        <v>286</v>
      </c>
      <c r="AM374" s="198">
        <v>215</v>
      </c>
      <c r="AN374" s="198">
        <v>230</v>
      </c>
      <c r="AO374" s="198">
        <v>212</v>
      </c>
      <c r="AP374" s="198">
        <v>209</v>
      </c>
      <c r="AQ374" s="198">
        <v>224</v>
      </c>
      <c r="AR374" s="198">
        <v>224</v>
      </c>
      <c r="AS374" s="198">
        <v>234</v>
      </c>
      <c r="AT374" s="198">
        <v>273</v>
      </c>
      <c r="AU374" s="198">
        <v>211</v>
      </c>
      <c r="AV374" s="198">
        <v>227</v>
      </c>
      <c r="AW374" s="198">
        <v>229</v>
      </c>
      <c r="AX374" s="198">
        <v>265</v>
      </c>
      <c r="AY374" s="198">
        <v>252</v>
      </c>
      <c r="AZ374" s="198">
        <v>315</v>
      </c>
      <c r="BA374" s="198">
        <v>98</v>
      </c>
      <c r="BB374" s="198">
        <v>305</v>
      </c>
      <c r="BC374" s="198">
        <v>305</v>
      </c>
      <c r="BD374" s="198">
        <v>329</v>
      </c>
      <c r="BE374" s="198">
        <v>276</v>
      </c>
      <c r="BF374" s="198">
        <v>318</v>
      </c>
      <c r="BG374" s="198">
        <v>299</v>
      </c>
      <c r="BH374" s="198">
        <v>302</v>
      </c>
      <c r="BI374" s="198">
        <v>306</v>
      </c>
      <c r="BJ374" s="198">
        <v>298</v>
      </c>
      <c r="BK374" s="198">
        <v>73</v>
      </c>
      <c r="BL374" s="198">
        <v>124</v>
      </c>
      <c r="BM374" s="198">
        <v>183</v>
      </c>
      <c r="BN374" s="198">
        <v>281</v>
      </c>
      <c r="BO374" s="198">
        <v>279</v>
      </c>
      <c r="BP374" s="198">
        <v>228</v>
      </c>
      <c r="BQ374" s="198">
        <f ca="1">SUMIFS(Operations, Dates, BQ$6, Hospitals, $B373)</f>
        <v>239</v>
      </c>
    </row>
    <row r="375" spans="1:69" ht="15" hidden="1" customHeight="1" outlineLevel="2" x14ac:dyDescent="0.2">
      <c r="A375" s="179" t="s">
        <v>420</v>
      </c>
      <c r="B375" s="195"/>
      <c r="C375" s="185" t="s">
        <v>4</v>
      </c>
      <c r="D375" s="197">
        <v>40</v>
      </c>
      <c r="E375" s="198">
        <v>11</v>
      </c>
      <c r="F375" s="198">
        <v>15</v>
      </c>
      <c r="G375" s="198">
        <v>11</v>
      </c>
      <c r="H375" s="199">
        <v>13</v>
      </c>
      <c r="I375" s="198">
        <v>30</v>
      </c>
      <c r="J375" s="198">
        <v>18</v>
      </c>
      <c r="K375" s="198">
        <v>17</v>
      </c>
      <c r="L375" s="198">
        <v>15</v>
      </c>
      <c r="M375" s="198">
        <v>18</v>
      </c>
      <c r="N375" s="198">
        <v>22</v>
      </c>
      <c r="O375" s="198">
        <v>22</v>
      </c>
      <c r="P375" s="198">
        <v>25</v>
      </c>
      <c r="Q375" s="198">
        <v>22</v>
      </c>
      <c r="R375" s="198">
        <v>10</v>
      </c>
      <c r="S375" s="198">
        <v>13</v>
      </c>
      <c r="T375" s="198">
        <v>11</v>
      </c>
      <c r="U375" s="198">
        <v>10</v>
      </c>
      <c r="V375" s="198">
        <v>15</v>
      </c>
      <c r="W375" s="198">
        <v>12</v>
      </c>
      <c r="X375" s="198">
        <v>12</v>
      </c>
      <c r="Y375" s="198">
        <v>11</v>
      </c>
      <c r="Z375" s="198">
        <v>21</v>
      </c>
      <c r="AA375" s="198">
        <v>9</v>
      </c>
      <c r="AB375" s="198">
        <v>11</v>
      </c>
      <c r="AC375" s="198">
        <v>16</v>
      </c>
      <c r="AD375" s="198">
        <v>9</v>
      </c>
      <c r="AE375" s="198">
        <v>11</v>
      </c>
      <c r="AF375" s="198">
        <v>7</v>
      </c>
      <c r="AG375" s="198">
        <v>22</v>
      </c>
      <c r="AH375" s="198">
        <v>18</v>
      </c>
      <c r="AI375" s="198">
        <v>6</v>
      </c>
      <c r="AJ375" s="198">
        <v>12</v>
      </c>
      <c r="AK375" s="198">
        <v>12</v>
      </c>
      <c r="AL375" s="198">
        <v>16</v>
      </c>
      <c r="AM375" s="198">
        <v>9</v>
      </c>
      <c r="AN375" s="198">
        <v>7</v>
      </c>
      <c r="AO375" s="198">
        <v>8</v>
      </c>
      <c r="AP375" s="198">
        <v>12</v>
      </c>
      <c r="AQ375" s="198">
        <v>20</v>
      </c>
      <c r="AR375" s="198">
        <v>9</v>
      </c>
      <c r="AS375" s="198">
        <v>20</v>
      </c>
      <c r="AT375" s="198">
        <v>14</v>
      </c>
      <c r="AU375" s="198">
        <v>11</v>
      </c>
      <c r="AV375" s="198">
        <v>21</v>
      </c>
      <c r="AW375" s="198">
        <v>17</v>
      </c>
      <c r="AX375" s="198">
        <v>20</v>
      </c>
      <c r="AY375" s="198">
        <v>21</v>
      </c>
      <c r="AZ375" s="198">
        <v>16</v>
      </c>
      <c r="BA375" s="198">
        <v>7</v>
      </c>
      <c r="BB375" s="198">
        <v>16</v>
      </c>
      <c r="BC375" s="198">
        <v>19</v>
      </c>
      <c r="BD375" s="198">
        <v>16</v>
      </c>
      <c r="BE375" s="198">
        <v>15</v>
      </c>
      <c r="BF375" s="198">
        <v>16</v>
      </c>
      <c r="BG375" s="198">
        <v>16</v>
      </c>
      <c r="BH375" s="198">
        <v>22</v>
      </c>
      <c r="BI375" s="198">
        <v>17</v>
      </c>
      <c r="BJ375" s="198">
        <v>50</v>
      </c>
      <c r="BK375" s="198">
        <v>4</v>
      </c>
      <c r="BL375" s="198">
        <v>5</v>
      </c>
      <c r="BM375" s="198">
        <v>5</v>
      </c>
      <c r="BN375" s="198">
        <v>9</v>
      </c>
      <c r="BO375" s="198">
        <v>10</v>
      </c>
      <c r="BP375" s="198">
        <v>8</v>
      </c>
      <c r="BQ375" s="198">
        <f ca="1">SUMIFS(Cancelled, Dates, BQ$6, Hospitals, $B373)</f>
        <v>14</v>
      </c>
    </row>
    <row r="376" spans="1:69" ht="15" hidden="1" customHeight="1" outlineLevel="2" x14ac:dyDescent="0.2">
      <c r="A376" s="179" t="s">
        <v>421</v>
      </c>
      <c r="B376" s="195"/>
      <c r="C376" s="187" t="s">
        <v>5</v>
      </c>
      <c r="D376" s="197">
        <v>3</v>
      </c>
      <c r="E376" s="198">
        <v>0</v>
      </c>
      <c r="F376" s="198">
        <v>4</v>
      </c>
      <c r="G376" s="198">
        <v>1</v>
      </c>
      <c r="H376" s="199">
        <v>1</v>
      </c>
      <c r="I376" s="198">
        <v>9</v>
      </c>
      <c r="J376" s="198">
        <v>7</v>
      </c>
      <c r="K376" s="198">
        <v>8</v>
      </c>
      <c r="L376" s="198">
        <v>3</v>
      </c>
      <c r="M376" s="198">
        <v>1</v>
      </c>
      <c r="N376" s="198">
        <v>6</v>
      </c>
      <c r="O376" s="198">
        <v>3</v>
      </c>
      <c r="P376" s="198">
        <v>4</v>
      </c>
      <c r="Q376" s="198">
        <v>5</v>
      </c>
      <c r="R376" s="198">
        <v>3</v>
      </c>
      <c r="S376" s="198">
        <v>5</v>
      </c>
      <c r="T376" s="198">
        <v>2</v>
      </c>
      <c r="U376" s="198">
        <v>2</v>
      </c>
      <c r="V376" s="198">
        <v>2</v>
      </c>
      <c r="W376" s="198">
        <v>1</v>
      </c>
      <c r="X376" s="198">
        <v>2</v>
      </c>
      <c r="Y376" s="198">
        <v>1</v>
      </c>
      <c r="Z376" s="198">
        <v>2</v>
      </c>
      <c r="AA376" s="198">
        <v>1</v>
      </c>
      <c r="AB376" s="198">
        <v>1</v>
      </c>
      <c r="AC376" s="198">
        <v>5</v>
      </c>
      <c r="AD376" s="198">
        <v>1</v>
      </c>
      <c r="AE376" s="198">
        <v>2</v>
      </c>
      <c r="AF376" s="198">
        <v>1</v>
      </c>
      <c r="AG376" s="198">
        <v>9</v>
      </c>
      <c r="AH376" s="198">
        <v>2</v>
      </c>
      <c r="AI376" s="198">
        <v>0</v>
      </c>
      <c r="AJ376" s="198">
        <v>3</v>
      </c>
      <c r="AK376" s="198">
        <v>4</v>
      </c>
      <c r="AL376" s="198">
        <v>1</v>
      </c>
      <c r="AM376" s="198">
        <v>3</v>
      </c>
      <c r="AN376" s="198">
        <v>2</v>
      </c>
      <c r="AO376" s="198">
        <v>1</v>
      </c>
      <c r="AP376" s="198">
        <v>2</v>
      </c>
      <c r="AQ376" s="198">
        <v>3</v>
      </c>
      <c r="AR376" s="198">
        <v>4</v>
      </c>
      <c r="AS376" s="198">
        <v>7</v>
      </c>
      <c r="AT376" s="198">
        <v>4</v>
      </c>
      <c r="AU376" s="198">
        <v>0</v>
      </c>
      <c r="AV376" s="198">
        <v>3</v>
      </c>
      <c r="AW376" s="198">
        <v>6</v>
      </c>
      <c r="AX376" s="198">
        <v>3</v>
      </c>
      <c r="AY376" s="198">
        <v>6</v>
      </c>
      <c r="AZ376" s="198">
        <v>5</v>
      </c>
      <c r="BA376" s="198">
        <v>1</v>
      </c>
      <c r="BB376" s="198">
        <v>3</v>
      </c>
      <c r="BC376" s="198">
        <v>5</v>
      </c>
      <c r="BD376" s="198">
        <v>4</v>
      </c>
      <c r="BE376" s="198">
        <v>1</v>
      </c>
      <c r="BF376" s="198">
        <v>2</v>
      </c>
      <c r="BG376" s="198">
        <v>2</v>
      </c>
      <c r="BH376" s="198">
        <v>5</v>
      </c>
      <c r="BI376" s="198">
        <v>2</v>
      </c>
      <c r="BJ376" s="198">
        <v>1</v>
      </c>
      <c r="BK376" s="198">
        <v>0</v>
      </c>
      <c r="BL376" s="198">
        <v>0</v>
      </c>
      <c r="BM376" s="198">
        <v>0</v>
      </c>
      <c r="BN376" s="198">
        <v>1</v>
      </c>
      <c r="BO376" s="198">
        <v>3</v>
      </c>
      <c r="BP376" s="198">
        <v>1</v>
      </c>
      <c r="BQ376" s="198">
        <f ca="1">SUMIFS(Clinical, Dates, BQ$6, Hospitals, $B373)</f>
        <v>4</v>
      </c>
    </row>
    <row r="377" spans="1:69" ht="15" hidden="1" customHeight="1" outlineLevel="2" x14ac:dyDescent="0.2">
      <c r="A377" s="179" t="s">
        <v>422</v>
      </c>
      <c r="B377" s="195"/>
      <c r="C377" s="187" t="s">
        <v>6</v>
      </c>
      <c r="D377" s="197">
        <v>5</v>
      </c>
      <c r="E377" s="198">
        <v>7</v>
      </c>
      <c r="F377" s="198">
        <v>8</v>
      </c>
      <c r="G377" s="198">
        <v>6</v>
      </c>
      <c r="H377" s="199">
        <v>3</v>
      </c>
      <c r="I377" s="198">
        <v>11</v>
      </c>
      <c r="J377" s="198">
        <v>3</v>
      </c>
      <c r="K377" s="198">
        <v>0</v>
      </c>
      <c r="L377" s="198">
        <v>0</v>
      </c>
      <c r="M377" s="198">
        <v>9</v>
      </c>
      <c r="N377" s="198">
        <v>10</v>
      </c>
      <c r="O377" s="198">
        <v>16</v>
      </c>
      <c r="P377" s="198">
        <v>12</v>
      </c>
      <c r="Q377" s="198">
        <v>9</v>
      </c>
      <c r="R377" s="198">
        <v>7</v>
      </c>
      <c r="S377" s="198">
        <v>3</v>
      </c>
      <c r="T377" s="198">
        <v>1</v>
      </c>
      <c r="U377" s="198">
        <v>0</v>
      </c>
      <c r="V377" s="198">
        <v>3</v>
      </c>
      <c r="W377" s="198">
        <v>1</v>
      </c>
      <c r="X377" s="198">
        <v>1</v>
      </c>
      <c r="Y377" s="198">
        <v>0</v>
      </c>
      <c r="Z377" s="198">
        <v>1</v>
      </c>
      <c r="AA377" s="198">
        <v>2</v>
      </c>
      <c r="AB377" s="198">
        <v>2</v>
      </c>
      <c r="AC377" s="198">
        <v>1</v>
      </c>
      <c r="AD377" s="198">
        <v>1</v>
      </c>
      <c r="AE377" s="198">
        <v>2</v>
      </c>
      <c r="AF377" s="198">
        <v>0</v>
      </c>
      <c r="AG377" s="198">
        <v>1</v>
      </c>
      <c r="AH377" s="198">
        <v>3</v>
      </c>
      <c r="AI377" s="198">
        <v>0</v>
      </c>
      <c r="AJ377" s="198">
        <v>1</v>
      </c>
      <c r="AK377" s="198">
        <v>0</v>
      </c>
      <c r="AL377" s="198">
        <v>2</v>
      </c>
      <c r="AM377" s="198">
        <v>0</v>
      </c>
      <c r="AN377" s="198">
        <v>2</v>
      </c>
      <c r="AO377" s="198">
        <v>1</v>
      </c>
      <c r="AP377" s="198">
        <v>0</v>
      </c>
      <c r="AQ377" s="198">
        <v>8</v>
      </c>
      <c r="AR377" s="198">
        <v>0</v>
      </c>
      <c r="AS377" s="198">
        <v>5</v>
      </c>
      <c r="AT377" s="198">
        <v>5</v>
      </c>
      <c r="AU377" s="198">
        <v>2</v>
      </c>
      <c r="AV377" s="198">
        <v>6</v>
      </c>
      <c r="AW377" s="198">
        <v>5</v>
      </c>
      <c r="AX377" s="198">
        <v>3</v>
      </c>
      <c r="AY377" s="198">
        <v>8</v>
      </c>
      <c r="AZ377" s="198">
        <v>3</v>
      </c>
      <c r="BA377" s="198">
        <v>2</v>
      </c>
      <c r="BB377" s="198">
        <v>6</v>
      </c>
      <c r="BC377" s="198">
        <v>1</v>
      </c>
      <c r="BD377" s="198">
        <v>7</v>
      </c>
      <c r="BE377" s="198">
        <v>5</v>
      </c>
      <c r="BF377" s="198">
        <v>3</v>
      </c>
      <c r="BG377" s="198">
        <v>3</v>
      </c>
      <c r="BH377" s="198">
        <v>7</v>
      </c>
      <c r="BI377" s="198">
        <v>2</v>
      </c>
      <c r="BJ377" s="198">
        <v>37</v>
      </c>
      <c r="BK377" s="198">
        <v>4</v>
      </c>
      <c r="BL377" s="198">
        <v>5</v>
      </c>
      <c r="BM377" s="198">
        <v>3</v>
      </c>
      <c r="BN377" s="198">
        <v>6</v>
      </c>
      <c r="BO377" s="198">
        <v>3</v>
      </c>
      <c r="BP377" s="198">
        <v>5</v>
      </c>
      <c r="BQ377" s="198">
        <f ca="1">SUMIFS(NonClinical, Dates, BQ$6, Hospitals, $B373)</f>
        <v>6</v>
      </c>
    </row>
    <row r="378" spans="1:69" ht="15" hidden="1" customHeight="1" outlineLevel="2" x14ac:dyDescent="0.2">
      <c r="A378" s="179" t="s">
        <v>423</v>
      </c>
      <c r="B378" s="195"/>
      <c r="C378" s="187" t="s">
        <v>7</v>
      </c>
      <c r="D378" s="197">
        <v>30</v>
      </c>
      <c r="E378" s="198">
        <v>4</v>
      </c>
      <c r="F378" s="198">
        <v>3</v>
      </c>
      <c r="G378" s="198">
        <v>1</v>
      </c>
      <c r="H378" s="199">
        <v>9</v>
      </c>
      <c r="I378" s="198">
        <v>5</v>
      </c>
      <c r="J378" s="198">
        <v>6</v>
      </c>
      <c r="K378" s="198">
        <v>8</v>
      </c>
      <c r="L378" s="198">
        <v>9</v>
      </c>
      <c r="M378" s="198">
        <v>8</v>
      </c>
      <c r="N378" s="198">
        <v>6</v>
      </c>
      <c r="O378" s="198">
        <v>3</v>
      </c>
      <c r="P378" s="198">
        <v>9</v>
      </c>
      <c r="Q378" s="198">
        <v>8</v>
      </c>
      <c r="R378" s="198">
        <v>0</v>
      </c>
      <c r="S378" s="198">
        <v>4</v>
      </c>
      <c r="T378" s="198">
        <v>5</v>
      </c>
      <c r="U378" s="198">
        <v>6</v>
      </c>
      <c r="V378" s="198">
        <v>6</v>
      </c>
      <c r="W378" s="198">
        <v>9</v>
      </c>
      <c r="X378" s="198">
        <v>8</v>
      </c>
      <c r="Y378" s="198">
        <v>6</v>
      </c>
      <c r="Z378" s="198">
        <v>16</v>
      </c>
      <c r="AA378" s="198">
        <v>3</v>
      </c>
      <c r="AB378" s="198">
        <v>7</v>
      </c>
      <c r="AC378" s="198">
        <v>8</v>
      </c>
      <c r="AD378" s="198">
        <v>4</v>
      </c>
      <c r="AE378" s="198">
        <v>2</v>
      </c>
      <c r="AF378" s="198">
        <v>4</v>
      </c>
      <c r="AG378" s="198">
        <v>11</v>
      </c>
      <c r="AH378" s="198">
        <v>12</v>
      </c>
      <c r="AI378" s="198">
        <v>4</v>
      </c>
      <c r="AJ378" s="198">
        <v>5</v>
      </c>
      <c r="AK378" s="198">
        <v>7</v>
      </c>
      <c r="AL378" s="198">
        <v>10</v>
      </c>
      <c r="AM378" s="198">
        <v>6</v>
      </c>
      <c r="AN378" s="198">
        <v>3</v>
      </c>
      <c r="AO378" s="198">
        <v>5</v>
      </c>
      <c r="AP378" s="198">
        <v>8</v>
      </c>
      <c r="AQ378" s="198">
        <v>9</v>
      </c>
      <c r="AR378" s="198">
        <v>5</v>
      </c>
      <c r="AS378" s="198">
        <v>8</v>
      </c>
      <c r="AT378" s="198">
        <v>5</v>
      </c>
      <c r="AU378" s="198">
        <v>9</v>
      </c>
      <c r="AV378" s="198">
        <v>7</v>
      </c>
      <c r="AW378" s="198">
        <v>4</v>
      </c>
      <c r="AX378" s="198">
        <v>12</v>
      </c>
      <c r="AY378" s="198">
        <v>7</v>
      </c>
      <c r="AZ378" s="198">
        <v>8</v>
      </c>
      <c r="BA378" s="198">
        <v>4</v>
      </c>
      <c r="BB378" s="198">
        <v>7</v>
      </c>
      <c r="BC378" s="198">
        <v>13</v>
      </c>
      <c r="BD378" s="198">
        <v>5</v>
      </c>
      <c r="BE378" s="198">
        <v>9</v>
      </c>
      <c r="BF378" s="198">
        <v>11</v>
      </c>
      <c r="BG378" s="198">
        <v>11</v>
      </c>
      <c r="BH378" s="198">
        <v>10</v>
      </c>
      <c r="BI378" s="198">
        <v>13</v>
      </c>
      <c r="BJ378" s="198">
        <v>8</v>
      </c>
      <c r="BK378" s="198">
        <v>0</v>
      </c>
      <c r="BL378" s="198">
        <v>0</v>
      </c>
      <c r="BM378" s="198">
        <v>2</v>
      </c>
      <c r="BN378" s="198">
        <v>2</v>
      </c>
      <c r="BO378" s="198">
        <v>4</v>
      </c>
      <c r="BP378" s="198">
        <v>2</v>
      </c>
      <c r="BQ378" s="198">
        <f ca="1">SUMIFS(Patient, Dates, BQ$6, Hospitals, $B373)</f>
        <v>4</v>
      </c>
    </row>
    <row r="379" spans="1:69" ht="15" hidden="1" customHeight="1" outlineLevel="2" x14ac:dyDescent="0.2">
      <c r="A379" s="179" t="s">
        <v>424</v>
      </c>
      <c r="B379" s="195"/>
      <c r="C379" s="187" t="s">
        <v>8</v>
      </c>
      <c r="D379" s="197">
        <v>2</v>
      </c>
      <c r="E379" s="198">
        <v>0</v>
      </c>
      <c r="F379" s="198">
        <v>0</v>
      </c>
      <c r="G379" s="198">
        <v>3</v>
      </c>
      <c r="H379" s="199">
        <v>0</v>
      </c>
      <c r="I379" s="198">
        <v>5</v>
      </c>
      <c r="J379" s="198">
        <v>2</v>
      </c>
      <c r="K379" s="198">
        <v>1</v>
      </c>
      <c r="L379" s="198">
        <v>3</v>
      </c>
      <c r="M379" s="198">
        <v>0</v>
      </c>
      <c r="N379" s="198">
        <v>0</v>
      </c>
      <c r="O379" s="198">
        <v>0</v>
      </c>
      <c r="P379" s="198">
        <v>0</v>
      </c>
      <c r="Q379" s="198">
        <v>0</v>
      </c>
      <c r="R379" s="198">
        <v>0</v>
      </c>
      <c r="S379" s="198">
        <v>1</v>
      </c>
      <c r="T379" s="198">
        <v>3</v>
      </c>
      <c r="U379" s="198">
        <v>2</v>
      </c>
      <c r="V379" s="198">
        <v>4</v>
      </c>
      <c r="W379" s="198">
        <v>1</v>
      </c>
      <c r="X379" s="198">
        <v>1</v>
      </c>
      <c r="Y379" s="198">
        <v>4</v>
      </c>
      <c r="Z379" s="198">
        <v>2</v>
      </c>
      <c r="AA379" s="198">
        <v>3</v>
      </c>
      <c r="AB379" s="198">
        <v>1</v>
      </c>
      <c r="AC379" s="198">
        <v>2</v>
      </c>
      <c r="AD379" s="198">
        <v>3</v>
      </c>
      <c r="AE379" s="198">
        <v>5</v>
      </c>
      <c r="AF379" s="198">
        <v>2</v>
      </c>
      <c r="AG379" s="198">
        <v>1</v>
      </c>
      <c r="AH379" s="198">
        <v>1</v>
      </c>
      <c r="AI379" s="198">
        <v>2</v>
      </c>
      <c r="AJ379" s="198">
        <v>3</v>
      </c>
      <c r="AK379" s="198">
        <v>1</v>
      </c>
      <c r="AL379" s="198">
        <v>3</v>
      </c>
      <c r="AM379" s="198">
        <v>0</v>
      </c>
      <c r="AN379" s="198">
        <v>0</v>
      </c>
      <c r="AO379" s="198">
        <v>1</v>
      </c>
      <c r="AP379" s="198">
        <v>2</v>
      </c>
      <c r="AQ379" s="198">
        <v>0</v>
      </c>
      <c r="AR379" s="198">
        <v>0</v>
      </c>
      <c r="AS379" s="198">
        <v>0</v>
      </c>
      <c r="AT379" s="198">
        <v>0</v>
      </c>
      <c r="AU379" s="198">
        <v>0</v>
      </c>
      <c r="AV379" s="198">
        <v>5</v>
      </c>
      <c r="AW379" s="198">
        <v>2</v>
      </c>
      <c r="AX379" s="198">
        <v>2</v>
      </c>
      <c r="AY379" s="198">
        <v>0</v>
      </c>
      <c r="AZ379" s="198">
        <v>0</v>
      </c>
      <c r="BA379" s="198">
        <v>0</v>
      </c>
      <c r="BB379" s="198">
        <v>0</v>
      </c>
      <c r="BC379" s="198">
        <v>0</v>
      </c>
      <c r="BD379" s="198">
        <v>0</v>
      </c>
      <c r="BE379" s="198">
        <v>0</v>
      </c>
      <c r="BF379" s="198">
        <v>0</v>
      </c>
      <c r="BG379" s="198">
        <v>0</v>
      </c>
      <c r="BH379" s="198">
        <v>0</v>
      </c>
      <c r="BI379" s="198">
        <v>0</v>
      </c>
      <c r="BJ379" s="198">
        <v>4</v>
      </c>
      <c r="BK379" s="198">
        <v>0</v>
      </c>
      <c r="BL379" s="198">
        <v>0</v>
      </c>
      <c r="BM379" s="198">
        <v>0</v>
      </c>
      <c r="BN379" s="198">
        <v>0</v>
      </c>
      <c r="BO379" s="198">
        <v>0</v>
      </c>
      <c r="BP379" s="198">
        <v>0</v>
      </c>
      <c r="BQ379" s="198">
        <f ca="1">SUMIFS(Other, Dates, BQ$6, Hospitals, $B373)</f>
        <v>0</v>
      </c>
    </row>
    <row r="380" spans="1:69" ht="15" customHeight="1" x14ac:dyDescent="0.2">
      <c r="B380" s="195"/>
      <c r="C380" s="210"/>
      <c r="D380" s="189"/>
      <c r="E380" s="190"/>
      <c r="F380" s="190"/>
      <c r="G380" s="190"/>
      <c r="H380" s="190"/>
      <c r="I380" s="190"/>
      <c r="J380" s="190"/>
      <c r="K380" s="190"/>
      <c r="L380" s="190"/>
      <c r="M380" s="190"/>
      <c r="N380" s="190"/>
      <c r="O380" s="190"/>
      <c r="P380" s="190"/>
      <c r="Q380" s="190"/>
      <c r="R380" s="190"/>
      <c r="S380" s="190"/>
      <c r="T380" s="190"/>
      <c r="U380" s="190"/>
      <c r="V380" s="190"/>
      <c r="W380" s="190"/>
      <c r="X380" s="190"/>
      <c r="Y380" s="190"/>
      <c r="Z380" s="190"/>
      <c r="AA380" s="190"/>
      <c r="AB380" s="190"/>
      <c r="AC380" s="190"/>
      <c r="AD380" s="190"/>
      <c r="AE380" s="190"/>
      <c r="AF380" s="190"/>
      <c r="AG380" s="190"/>
      <c r="AH380" s="190"/>
      <c r="AI380" s="190"/>
      <c r="AJ380" s="190"/>
      <c r="AK380" s="190"/>
      <c r="AL380" s="190"/>
      <c r="AM380" s="190"/>
      <c r="AN380" s="190"/>
      <c r="AO380" s="190"/>
      <c r="AP380" s="190"/>
      <c r="AQ380" s="190"/>
      <c r="AR380" s="190"/>
      <c r="AS380" s="190"/>
      <c r="AT380" s="190"/>
      <c r="AU380" s="190"/>
      <c r="AV380" s="190"/>
      <c r="AW380" s="190"/>
      <c r="AX380" s="190"/>
      <c r="AY380" s="190"/>
      <c r="AZ380" s="190"/>
      <c r="BA380" s="190"/>
      <c r="BB380" s="190"/>
      <c r="BC380" s="190"/>
      <c r="BD380" s="190"/>
      <c r="BE380" s="190"/>
      <c r="BF380" s="190"/>
      <c r="BG380" s="190"/>
      <c r="BH380" s="190"/>
      <c r="BI380" s="190"/>
      <c r="BJ380" s="190"/>
      <c r="BK380" s="190"/>
      <c r="BL380" s="190"/>
      <c r="BM380" s="190"/>
      <c r="BN380" s="190"/>
      <c r="BO380" s="190"/>
      <c r="BP380" s="190"/>
      <c r="BQ380" s="190"/>
    </row>
    <row r="381" spans="1:69" ht="15" customHeight="1" x14ac:dyDescent="0.25">
      <c r="B381" s="195"/>
      <c r="C381" s="192" t="s">
        <v>89</v>
      </c>
      <c r="D381" s="193"/>
      <c r="E381" s="194"/>
      <c r="F381" s="194"/>
      <c r="G381" s="194"/>
      <c r="H381" s="194"/>
      <c r="I381" s="194"/>
      <c r="J381" s="194"/>
      <c r="K381" s="194"/>
      <c r="L381" s="194"/>
      <c r="M381" s="194"/>
      <c r="N381" s="194"/>
      <c r="O381" s="194"/>
      <c r="P381" s="194"/>
      <c r="Q381" s="194"/>
      <c r="R381" s="194"/>
      <c r="S381" s="194"/>
      <c r="T381" s="194"/>
      <c r="U381" s="194"/>
      <c r="V381" s="194"/>
      <c r="W381" s="194"/>
      <c r="X381" s="194"/>
      <c r="Y381" s="194"/>
      <c r="Z381" s="194"/>
      <c r="AA381" s="194"/>
      <c r="AB381" s="194"/>
      <c r="AC381" s="194"/>
      <c r="AD381" s="194"/>
      <c r="AE381" s="194"/>
      <c r="AF381" s="194"/>
      <c r="AG381" s="194"/>
      <c r="AH381" s="194"/>
      <c r="AI381" s="194"/>
      <c r="AJ381" s="194"/>
      <c r="AK381" s="194"/>
      <c r="AL381" s="194"/>
      <c r="AM381" s="194"/>
      <c r="AN381" s="194"/>
      <c r="AO381" s="194"/>
      <c r="AP381" s="194"/>
      <c r="AQ381" s="194"/>
      <c r="AR381" s="194"/>
      <c r="AS381" s="194"/>
      <c r="AT381" s="194"/>
      <c r="AU381" s="194"/>
      <c r="AV381" s="194"/>
      <c r="AW381" s="194"/>
      <c r="AX381" s="194"/>
      <c r="AY381" s="194"/>
      <c r="AZ381" s="194"/>
      <c r="BA381" s="194"/>
      <c r="BB381" s="194"/>
      <c r="BC381" s="194"/>
      <c r="BD381" s="194"/>
      <c r="BE381" s="194"/>
      <c r="BF381" s="194"/>
      <c r="BG381" s="194"/>
      <c r="BH381" s="194"/>
      <c r="BI381" s="194"/>
      <c r="BJ381" s="194"/>
      <c r="BK381" s="194"/>
      <c r="BL381" s="194"/>
      <c r="BM381" s="194"/>
      <c r="BN381" s="194"/>
      <c r="BO381" s="194"/>
      <c r="BP381" s="194"/>
      <c r="BQ381" s="194"/>
    </row>
    <row r="382" spans="1:69" ht="15" customHeight="1" x14ac:dyDescent="0.2">
      <c r="A382" s="179" t="s">
        <v>425</v>
      </c>
      <c r="B382" s="195"/>
      <c r="C382" s="181" t="s">
        <v>3</v>
      </c>
      <c r="D382" s="182">
        <v>163</v>
      </c>
      <c r="E382" s="183">
        <v>154</v>
      </c>
      <c r="F382" s="183">
        <v>166</v>
      </c>
      <c r="G382" s="183">
        <v>172</v>
      </c>
      <c r="H382" s="182">
        <v>170</v>
      </c>
      <c r="I382" s="184">
        <v>148</v>
      </c>
      <c r="J382" s="183">
        <v>160</v>
      </c>
      <c r="K382" s="183">
        <v>143</v>
      </c>
      <c r="L382" s="183">
        <v>151</v>
      </c>
      <c r="M382" s="183">
        <v>145</v>
      </c>
      <c r="N382" s="183">
        <v>164</v>
      </c>
      <c r="O382" s="183">
        <v>185</v>
      </c>
      <c r="P382" s="183">
        <v>180</v>
      </c>
      <c r="Q382" s="183">
        <v>161</v>
      </c>
      <c r="R382" s="183">
        <v>153</v>
      </c>
      <c r="S382" s="183">
        <v>200</v>
      </c>
      <c r="T382" s="183">
        <v>162</v>
      </c>
      <c r="U382" s="183">
        <v>132</v>
      </c>
      <c r="V382" s="183">
        <v>196</v>
      </c>
      <c r="W382" s="183">
        <v>155</v>
      </c>
      <c r="X382" s="183">
        <v>200</v>
      </c>
      <c r="Y382" s="183">
        <v>175</v>
      </c>
      <c r="Z382" s="183">
        <v>187</v>
      </c>
      <c r="AA382" s="183">
        <v>145</v>
      </c>
      <c r="AB382" s="183">
        <v>207</v>
      </c>
      <c r="AC382" s="183">
        <v>186</v>
      </c>
      <c r="AD382" s="183">
        <v>157</v>
      </c>
      <c r="AE382" s="183">
        <v>206</v>
      </c>
      <c r="AF382" s="183">
        <v>171</v>
      </c>
      <c r="AG382" s="183">
        <v>182</v>
      </c>
      <c r="AH382" s="183">
        <v>195</v>
      </c>
      <c r="AI382" s="183">
        <v>135</v>
      </c>
      <c r="AJ382" s="183">
        <v>139</v>
      </c>
      <c r="AK382" s="183">
        <v>159</v>
      </c>
      <c r="AL382" s="183">
        <v>170</v>
      </c>
      <c r="AM382" s="183">
        <v>169</v>
      </c>
      <c r="AN382" s="183">
        <v>199</v>
      </c>
      <c r="AO382" s="183">
        <v>210</v>
      </c>
      <c r="AP382" s="183">
        <v>156</v>
      </c>
      <c r="AQ382" s="183">
        <v>215</v>
      </c>
      <c r="AR382" s="183">
        <v>176</v>
      </c>
      <c r="AS382" s="183">
        <v>177</v>
      </c>
      <c r="AT382" s="183">
        <v>204</v>
      </c>
      <c r="AU382" s="183">
        <v>161</v>
      </c>
      <c r="AV382" s="183">
        <v>178</v>
      </c>
      <c r="AW382" s="183">
        <v>192</v>
      </c>
      <c r="AX382" s="183">
        <v>197</v>
      </c>
      <c r="AY382" s="183">
        <v>171</v>
      </c>
      <c r="AZ382" s="183">
        <v>210</v>
      </c>
      <c r="BA382" s="183">
        <v>165</v>
      </c>
      <c r="BB382" s="183">
        <v>160</v>
      </c>
      <c r="BC382" s="183">
        <v>171</v>
      </c>
      <c r="BD382" s="183">
        <v>169</v>
      </c>
      <c r="BE382" s="183">
        <v>178</v>
      </c>
      <c r="BF382" s="183">
        <v>198</v>
      </c>
      <c r="BG382" s="183">
        <v>119</v>
      </c>
      <c r="BH382" s="183">
        <v>195</v>
      </c>
      <c r="BI382" s="183">
        <v>190</v>
      </c>
      <c r="BJ382" s="183">
        <v>102</v>
      </c>
      <c r="BK382" s="183">
        <v>4</v>
      </c>
      <c r="BL382" s="183">
        <v>14</v>
      </c>
      <c r="BM382" s="183">
        <v>69</v>
      </c>
      <c r="BN382" s="183">
        <v>93</v>
      </c>
      <c r="BO382" s="183">
        <v>98</v>
      </c>
      <c r="BP382" s="183">
        <v>105</v>
      </c>
      <c r="BQ382" s="183">
        <f t="shared" ref="BQ382:BQ387" ca="1" si="12">BQ390</f>
        <v>109</v>
      </c>
    </row>
    <row r="383" spans="1:69" ht="15" customHeight="1" x14ac:dyDescent="0.2">
      <c r="A383" s="179" t="s">
        <v>426</v>
      </c>
      <c r="B383" s="195"/>
      <c r="C383" s="185" t="s">
        <v>4</v>
      </c>
      <c r="D383" s="182">
        <v>8</v>
      </c>
      <c r="E383" s="183">
        <v>8</v>
      </c>
      <c r="F383" s="183">
        <v>20</v>
      </c>
      <c r="G383" s="183">
        <v>11</v>
      </c>
      <c r="H383" s="182">
        <v>7</v>
      </c>
      <c r="I383" s="184">
        <v>8</v>
      </c>
      <c r="J383" s="183">
        <v>4</v>
      </c>
      <c r="K383" s="183">
        <v>7</v>
      </c>
      <c r="L383" s="183">
        <v>11</v>
      </c>
      <c r="M383" s="183">
        <v>8</v>
      </c>
      <c r="N383" s="183">
        <v>7</v>
      </c>
      <c r="O383" s="183">
        <v>12</v>
      </c>
      <c r="P383" s="183">
        <v>7</v>
      </c>
      <c r="Q383" s="183">
        <v>7</v>
      </c>
      <c r="R383" s="183">
        <v>10</v>
      </c>
      <c r="S383" s="183">
        <v>12</v>
      </c>
      <c r="T383" s="183">
        <v>10</v>
      </c>
      <c r="U383" s="183">
        <v>11</v>
      </c>
      <c r="V383" s="183">
        <v>18</v>
      </c>
      <c r="W383" s="183">
        <v>10</v>
      </c>
      <c r="X383" s="183">
        <v>22</v>
      </c>
      <c r="Y383" s="183">
        <v>9</v>
      </c>
      <c r="Z383" s="183">
        <v>9</v>
      </c>
      <c r="AA383" s="183">
        <v>4</v>
      </c>
      <c r="AB383" s="183">
        <v>17</v>
      </c>
      <c r="AC383" s="183">
        <v>11</v>
      </c>
      <c r="AD383" s="183">
        <v>11</v>
      </c>
      <c r="AE383" s="183">
        <v>14</v>
      </c>
      <c r="AF383" s="183">
        <v>12</v>
      </c>
      <c r="AG383" s="183">
        <v>17</v>
      </c>
      <c r="AH383" s="183">
        <v>13</v>
      </c>
      <c r="AI383" s="183">
        <v>7</v>
      </c>
      <c r="AJ383" s="183">
        <v>7</v>
      </c>
      <c r="AK383" s="183">
        <v>9</v>
      </c>
      <c r="AL383" s="183">
        <v>15</v>
      </c>
      <c r="AM383" s="183">
        <v>6</v>
      </c>
      <c r="AN383" s="183">
        <v>5</v>
      </c>
      <c r="AO383" s="183">
        <v>11</v>
      </c>
      <c r="AP383" s="183">
        <v>7</v>
      </c>
      <c r="AQ383" s="183">
        <v>11</v>
      </c>
      <c r="AR383" s="183">
        <v>11</v>
      </c>
      <c r="AS383" s="183">
        <v>9</v>
      </c>
      <c r="AT383" s="183">
        <v>9</v>
      </c>
      <c r="AU383" s="183">
        <v>14</v>
      </c>
      <c r="AV383" s="183">
        <v>12</v>
      </c>
      <c r="AW383" s="183">
        <v>11</v>
      </c>
      <c r="AX383" s="183">
        <v>14</v>
      </c>
      <c r="AY383" s="183">
        <v>4</v>
      </c>
      <c r="AZ383" s="183">
        <v>19</v>
      </c>
      <c r="BA383" s="183">
        <v>6</v>
      </c>
      <c r="BB383" s="183">
        <v>10</v>
      </c>
      <c r="BC383" s="183">
        <v>20</v>
      </c>
      <c r="BD383" s="183">
        <v>34</v>
      </c>
      <c r="BE383" s="183">
        <v>15</v>
      </c>
      <c r="BF383" s="183">
        <v>12</v>
      </c>
      <c r="BG383" s="183">
        <v>6</v>
      </c>
      <c r="BH383" s="183">
        <v>9</v>
      </c>
      <c r="BI383" s="183">
        <v>19</v>
      </c>
      <c r="BJ383" s="183">
        <v>13</v>
      </c>
      <c r="BK383" s="183">
        <v>0</v>
      </c>
      <c r="BL383" s="183">
        <v>0</v>
      </c>
      <c r="BM383" s="183">
        <v>1</v>
      </c>
      <c r="BN383" s="183">
        <v>1</v>
      </c>
      <c r="BO383" s="183">
        <v>2</v>
      </c>
      <c r="BP383" s="183">
        <v>3</v>
      </c>
      <c r="BQ383" s="183">
        <f t="shared" ca="1" si="12"/>
        <v>2</v>
      </c>
    </row>
    <row r="384" spans="1:69" ht="15" customHeight="1" x14ac:dyDescent="0.2">
      <c r="A384" s="179" t="s">
        <v>427</v>
      </c>
      <c r="B384" s="195" t="s">
        <v>90</v>
      </c>
      <c r="C384" s="187" t="s">
        <v>5</v>
      </c>
      <c r="D384" s="182">
        <v>2</v>
      </c>
      <c r="E384" s="183">
        <v>2</v>
      </c>
      <c r="F384" s="183">
        <v>4</v>
      </c>
      <c r="G384" s="183">
        <v>6</v>
      </c>
      <c r="H384" s="182">
        <v>1</v>
      </c>
      <c r="I384" s="184">
        <v>3</v>
      </c>
      <c r="J384" s="183">
        <v>1</v>
      </c>
      <c r="K384" s="183">
        <v>2</v>
      </c>
      <c r="L384" s="183">
        <v>1</v>
      </c>
      <c r="M384" s="183">
        <v>0</v>
      </c>
      <c r="N384" s="183">
        <v>2</v>
      </c>
      <c r="O384" s="183">
        <v>5</v>
      </c>
      <c r="P384" s="183">
        <v>1</v>
      </c>
      <c r="Q384" s="183">
        <v>1</v>
      </c>
      <c r="R384" s="183">
        <v>4</v>
      </c>
      <c r="S384" s="183">
        <v>2</v>
      </c>
      <c r="T384" s="183">
        <v>3</v>
      </c>
      <c r="U384" s="183">
        <v>3</v>
      </c>
      <c r="V384" s="183">
        <v>4</v>
      </c>
      <c r="W384" s="183">
        <v>1</v>
      </c>
      <c r="X384" s="183">
        <v>2</v>
      </c>
      <c r="Y384" s="183">
        <v>4</v>
      </c>
      <c r="Z384" s="183">
        <v>5</v>
      </c>
      <c r="AA384" s="183">
        <v>1</v>
      </c>
      <c r="AB384" s="183">
        <v>5</v>
      </c>
      <c r="AC384" s="183">
        <v>1</v>
      </c>
      <c r="AD384" s="183">
        <v>1</v>
      </c>
      <c r="AE384" s="183">
        <v>5</v>
      </c>
      <c r="AF384" s="183">
        <v>2</v>
      </c>
      <c r="AG384" s="183">
        <v>5</v>
      </c>
      <c r="AH384" s="183">
        <v>4</v>
      </c>
      <c r="AI384" s="183">
        <v>2</v>
      </c>
      <c r="AJ384" s="183">
        <v>3</v>
      </c>
      <c r="AK384" s="183">
        <v>1</v>
      </c>
      <c r="AL384" s="183">
        <v>7</v>
      </c>
      <c r="AM384" s="183">
        <v>2</v>
      </c>
      <c r="AN384" s="183">
        <v>2</v>
      </c>
      <c r="AO384" s="183">
        <v>4</v>
      </c>
      <c r="AP384" s="183">
        <v>2</v>
      </c>
      <c r="AQ384" s="183">
        <v>6</v>
      </c>
      <c r="AR384" s="183">
        <v>5</v>
      </c>
      <c r="AS384" s="183">
        <v>2</v>
      </c>
      <c r="AT384" s="183">
        <v>0</v>
      </c>
      <c r="AU384" s="183">
        <v>8</v>
      </c>
      <c r="AV384" s="183">
        <v>6</v>
      </c>
      <c r="AW384" s="183">
        <v>4</v>
      </c>
      <c r="AX384" s="183">
        <v>4</v>
      </c>
      <c r="AY384" s="183">
        <v>1</v>
      </c>
      <c r="AZ384" s="183">
        <v>7</v>
      </c>
      <c r="BA384" s="183">
        <v>3</v>
      </c>
      <c r="BB384" s="183">
        <v>4</v>
      </c>
      <c r="BC384" s="183">
        <v>7</v>
      </c>
      <c r="BD384" s="183">
        <v>3</v>
      </c>
      <c r="BE384" s="183">
        <v>5</v>
      </c>
      <c r="BF384" s="183">
        <v>6</v>
      </c>
      <c r="BG384" s="183">
        <v>1</v>
      </c>
      <c r="BH384" s="183">
        <v>3</v>
      </c>
      <c r="BI384" s="183">
        <v>11</v>
      </c>
      <c r="BJ384" s="183">
        <v>7</v>
      </c>
      <c r="BK384" s="183">
        <v>0</v>
      </c>
      <c r="BL384" s="183">
        <v>0</v>
      </c>
      <c r="BM384" s="183">
        <v>1</v>
      </c>
      <c r="BN384" s="183">
        <v>0</v>
      </c>
      <c r="BO384" s="183">
        <v>2</v>
      </c>
      <c r="BP384" s="183">
        <v>3</v>
      </c>
      <c r="BQ384" s="183">
        <f t="shared" ca="1" si="12"/>
        <v>1</v>
      </c>
    </row>
    <row r="385" spans="1:69" ht="15" customHeight="1" x14ac:dyDescent="0.2">
      <c r="A385" s="179" t="s">
        <v>428</v>
      </c>
      <c r="B385" s="195"/>
      <c r="C385" s="187" t="s">
        <v>6</v>
      </c>
      <c r="D385" s="182">
        <v>1</v>
      </c>
      <c r="E385" s="183">
        <v>3</v>
      </c>
      <c r="F385" s="183">
        <v>9</v>
      </c>
      <c r="G385" s="183">
        <v>0</v>
      </c>
      <c r="H385" s="182">
        <v>0</v>
      </c>
      <c r="I385" s="184">
        <v>2</v>
      </c>
      <c r="J385" s="183">
        <v>0</v>
      </c>
      <c r="K385" s="183">
        <v>2</v>
      </c>
      <c r="L385" s="183">
        <v>1</v>
      </c>
      <c r="M385" s="183">
        <v>3</v>
      </c>
      <c r="N385" s="183">
        <v>0</v>
      </c>
      <c r="O385" s="183">
        <v>2</v>
      </c>
      <c r="P385" s="183">
        <v>0</v>
      </c>
      <c r="Q385" s="183">
        <v>0</v>
      </c>
      <c r="R385" s="183">
        <v>0</v>
      </c>
      <c r="S385" s="183">
        <v>8</v>
      </c>
      <c r="T385" s="183">
        <v>0</v>
      </c>
      <c r="U385" s="183">
        <v>2</v>
      </c>
      <c r="V385" s="183">
        <v>6</v>
      </c>
      <c r="W385" s="183">
        <v>2</v>
      </c>
      <c r="X385" s="183">
        <v>11</v>
      </c>
      <c r="Y385" s="183">
        <v>0</v>
      </c>
      <c r="Z385" s="183">
        <v>0</v>
      </c>
      <c r="AA385" s="183">
        <v>0</v>
      </c>
      <c r="AB385" s="183">
        <v>5</v>
      </c>
      <c r="AC385" s="183">
        <v>4</v>
      </c>
      <c r="AD385" s="183">
        <v>4</v>
      </c>
      <c r="AE385" s="183">
        <v>4</v>
      </c>
      <c r="AF385" s="183">
        <v>5</v>
      </c>
      <c r="AG385" s="183">
        <v>9</v>
      </c>
      <c r="AH385" s="183">
        <v>1</v>
      </c>
      <c r="AI385" s="183">
        <v>1</v>
      </c>
      <c r="AJ385" s="183">
        <v>0</v>
      </c>
      <c r="AK385" s="183">
        <v>0</v>
      </c>
      <c r="AL385" s="183">
        <v>3</v>
      </c>
      <c r="AM385" s="183">
        <v>0</v>
      </c>
      <c r="AN385" s="183">
        <v>0</v>
      </c>
      <c r="AO385" s="183">
        <v>0</v>
      </c>
      <c r="AP385" s="183">
        <v>0</v>
      </c>
      <c r="AQ385" s="183">
        <v>1</v>
      </c>
      <c r="AR385" s="183">
        <v>2</v>
      </c>
      <c r="AS385" s="183">
        <v>3</v>
      </c>
      <c r="AT385" s="183">
        <v>0</v>
      </c>
      <c r="AU385" s="183">
        <v>0</v>
      </c>
      <c r="AV385" s="183">
        <v>0</v>
      </c>
      <c r="AW385" s="183">
        <v>1</v>
      </c>
      <c r="AX385" s="183">
        <v>2</v>
      </c>
      <c r="AY385" s="183">
        <v>0</v>
      </c>
      <c r="AZ385" s="183">
        <v>1</v>
      </c>
      <c r="BA385" s="183">
        <v>0</v>
      </c>
      <c r="BB385" s="183">
        <v>0</v>
      </c>
      <c r="BC385" s="183">
        <v>2</v>
      </c>
      <c r="BD385" s="183">
        <v>25</v>
      </c>
      <c r="BE385" s="183">
        <v>0</v>
      </c>
      <c r="BF385" s="183">
        <v>1</v>
      </c>
      <c r="BG385" s="183">
        <v>0</v>
      </c>
      <c r="BH385" s="183">
        <v>1</v>
      </c>
      <c r="BI385" s="183">
        <v>0</v>
      </c>
      <c r="BJ385" s="183">
        <v>0</v>
      </c>
      <c r="BK385" s="183">
        <v>0</v>
      </c>
      <c r="BL385" s="183">
        <v>0</v>
      </c>
      <c r="BM385" s="183">
        <v>0</v>
      </c>
      <c r="BN385" s="183">
        <v>0</v>
      </c>
      <c r="BO385" s="183">
        <v>0</v>
      </c>
      <c r="BP385" s="183">
        <v>0</v>
      </c>
      <c r="BQ385" s="183">
        <f t="shared" ca="1" si="12"/>
        <v>1</v>
      </c>
    </row>
    <row r="386" spans="1:69" ht="15" customHeight="1" x14ac:dyDescent="0.2">
      <c r="A386" s="179" t="s">
        <v>429</v>
      </c>
      <c r="B386" s="195"/>
      <c r="C386" s="187" t="s">
        <v>7</v>
      </c>
      <c r="D386" s="182">
        <v>5</v>
      </c>
      <c r="E386" s="183">
        <v>3</v>
      </c>
      <c r="F386" s="183">
        <v>7</v>
      </c>
      <c r="G386" s="183">
        <v>5</v>
      </c>
      <c r="H386" s="182">
        <v>6</v>
      </c>
      <c r="I386" s="184">
        <v>3</v>
      </c>
      <c r="J386" s="183">
        <v>3</v>
      </c>
      <c r="K386" s="183">
        <v>3</v>
      </c>
      <c r="L386" s="183">
        <v>9</v>
      </c>
      <c r="M386" s="183">
        <v>5</v>
      </c>
      <c r="N386" s="183">
        <v>5</v>
      </c>
      <c r="O386" s="183">
        <v>5</v>
      </c>
      <c r="P386" s="183">
        <v>6</v>
      </c>
      <c r="Q386" s="183">
        <v>6</v>
      </c>
      <c r="R386" s="183">
        <v>6</v>
      </c>
      <c r="S386" s="183">
        <v>2</v>
      </c>
      <c r="T386" s="183">
        <v>7</v>
      </c>
      <c r="U386" s="183">
        <v>6</v>
      </c>
      <c r="V386" s="183">
        <v>8</v>
      </c>
      <c r="W386" s="183">
        <v>7</v>
      </c>
      <c r="X386" s="183">
        <v>9</v>
      </c>
      <c r="Y386" s="183">
        <v>5</v>
      </c>
      <c r="Z386" s="183">
        <v>4</v>
      </c>
      <c r="AA386" s="183">
        <v>3</v>
      </c>
      <c r="AB386" s="183">
        <v>7</v>
      </c>
      <c r="AC386" s="183">
        <v>6</v>
      </c>
      <c r="AD386" s="183">
        <v>6</v>
      </c>
      <c r="AE386" s="183">
        <v>5</v>
      </c>
      <c r="AF386" s="183">
        <v>5</v>
      </c>
      <c r="AG386" s="183">
        <v>3</v>
      </c>
      <c r="AH386" s="183">
        <v>8</v>
      </c>
      <c r="AI386" s="183">
        <v>4</v>
      </c>
      <c r="AJ386" s="183">
        <v>4</v>
      </c>
      <c r="AK386" s="183">
        <v>8</v>
      </c>
      <c r="AL386" s="183">
        <v>5</v>
      </c>
      <c r="AM386" s="183">
        <v>4</v>
      </c>
      <c r="AN386" s="183">
        <v>3</v>
      </c>
      <c r="AO386" s="183">
        <v>7</v>
      </c>
      <c r="AP386" s="183">
        <v>5</v>
      </c>
      <c r="AQ386" s="183">
        <v>4</v>
      </c>
      <c r="AR386" s="183">
        <v>4</v>
      </c>
      <c r="AS386" s="183">
        <v>4</v>
      </c>
      <c r="AT386" s="183">
        <v>9</v>
      </c>
      <c r="AU386" s="183">
        <v>6</v>
      </c>
      <c r="AV386" s="183">
        <v>6</v>
      </c>
      <c r="AW386" s="183">
        <v>6</v>
      </c>
      <c r="AX386" s="183">
        <v>8</v>
      </c>
      <c r="AY386" s="183">
        <v>3</v>
      </c>
      <c r="AZ386" s="183">
        <v>11</v>
      </c>
      <c r="BA386" s="183">
        <v>3</v>
      </c>
      <c r="BB386" s="183">
        <v>6</v>
      </c>
      <c r="BC386" s="183">
        <v>6</v>
      </c>
      <c r="BD386" s="183">
        <v>6</v>
      </c>
      <c r="BE386" s="183">
        <v>10</v>
      </c>
      <c r="BF386" s="183">
        <v>5</v>
      </c>
      <c r="BG386" s="183">
        <v>5</v>
      </c>
      <c r="BH386" s="183">
        <v>4</v>
      </c>
      <c r="BI386" s="183">
        <v>8</v>
      </c>
      <c r="BJ386" s="183">
        <v>6</v>
      </c>
      <c r="BK386" s="183">
        <v>0</v>
      </c>
      <c r="BL386" s="183">
        <v>0</v>
      </c>
      <c r="BM386" s="183">
        <v>0</v>
      </c>
      <c r="BN386" s="183">
        <v>1</v>
      </c>
      <c r="BO386" s="183">
        <v>0</v>
      </c>
      <c r="BP386" s="183">
        <v>0</v>
      </c>
      <c r="BQ386" s="183">
        <f t="shared" ca="1" si="12"/>
        <v>0</v>
      </c>
    </row>
    <row r="387" spans="1:69" ht="15" customHeight="1" x14ac:dyDescent="0.2">
      <c r="A387" s="179" t="s">
        <v>430</v>
      </c>
      <c r="B387" s="195"/>
      <c r="C387" s="187" t="s">
        <v>8</v>
      </c>
      <c r="D387" s="182">
        <v>0</v>
      </c>
      <c r="E387" s="183">
        <v>0</v>
      </c>
      <c r="F387" s="183">
        <v>0</v>
      </c>
      <c r="G387" s="183">
        <v>0</v>
      </c>
      <c r="H387" s="182">
        <v>0</v>
      </c>
      <c r="I387" s="184">
        <v>0</v>
      </c>
      <c r="J387" s="183">
        <v>0</v>
      </c>
      <c r="K387" s="183">
        <v>0</v>
      </c>
      <c r="L387" s="183">
        <v>0</v>
      </c>
      <c r="M387" s="183">
        <v>0</v>
      </c>
      <c r="N387" s="183">
        <v>0</v>
      </c>
      <c r="O387" s="183">
        <v>0</v>
      </c>
      <c r="P387" s="183">
        <v>0</v>
      </c>
      <c r="Q387" s="183">
        <v>0</v>
      </c>
      <c r="R387" s="183">
        <v>0</v>
      </c>
      <c r="S387" s="183">
        <v>0</v>
      </c>
      <c r="T387" s="183">
        <v>0</v>
      </c>
      <c r="U387" s="183">
        <v>0</v>
      </c>
      <c r="V387" s="183">
        <v>0</v>
      </c>
      <c r="W387" s="183">
        <v>0</v>
      </c>
      <c r="X387" s="183">
        <v>0</v>
      </c>
      <c r="Y387" s="183">
        <v>0</v>
      </c>
      <c r="Z387" s="183">
        <v>0</v>
      </c>
      <c r="AA387" s="183">
        <v>0</v>
      </c>
      <c r="AB387" s="183">
        <v>0</v>
      </c>
      <c r="AC387" s="183">
        <v>0</v>
      </c>
      <c r="AD387" s="183">
        <v>0</v>
      </c>
      <c r="AE387" s="183">
        <v>0</v>
      </c>
      <c r="AF387" s="183">
        <v>0</v>
      </c>
      <c r="AG387" s="183">
        <v>0</v>
      </c>
      <c r="AH387" s="183">
        <v>0</v>
      </c>
      <c r="AI387" s="183">
        <v>0</v>
      </c>
      <c r="AJ387" s="183">
        <v>0</v>
      </c>
      <c r="AK387" s="183">
        <v>0</v>
      </c>
      <c r="AL387" s="183">
        <v>0</v>
      </c>
      <c r="AM387" s="183">
        <v>0</v>
      </c>
      <c r="AN387" s="183">
        <v>0</v>
      </c>
      <c r="AO387" s="183">
        <v>0</v>
      </c>
      <c r="AP387" s="183">
        <v>0</v>
      </c>
      <c r="AQ387" s="183">
        <v>0</v>
      </c>
      <c r="AR387" s="183">
        <v>0</v>
      </c>
      <c r="AS387" s="183">
        <v>0</v>
      </c>
      <c r="AT387" s="183">
        <v>0</v>
      </c>
      <c r="AU387" s="183">
        <v>0</v>
      </c>
      <c r="AV387" s="183">
        <v>0</v>
      </c>
      <c r="AW387" s="183">
        <v>0</v>
      </c>
      <c r="AX387" s="183">
        <v>0</v>
      </c>
      <c r="AY387" s="183">
        <v>0</v>
      </c>
      <c r="AZ387" s="183">
        <v>0</v>
      </c>
      <c r="BA387" s="183">
        <v>0</v>
      </c>
      <c r="BB387" s="183">
        <v>0</v>
      </c>
      <c r="BC387" s="183">
        <v>5</v>
      </c>
      <c r="BD387" s="183">
        <v>0</v>
      </c>
      <c r="BE387" s="183">
        <v>0</v>
      </c>
      <c r="BF387" s="183">
        <v>0</v>
      </c>
      <c r="BG387" s="183">
        <v>0</v>
      </c>
      <c r="BH387" s="183">
        <v>1</v>
      </c>
      <c r="BI387" s="183">
        <v>0</v>
      </c>
      <c r="BJ387" s="183">
        <v>0</v>
      </c>
      <c r="BK387" s="183">
        <v>0</v>
      </c>
      <c r="BL387" s="183">
        <v>0</v>
      </c>
      <c r="BM387" s="183">
        <v>0</v>
      </c>
      <c r="BN387" s="183">
        <v>0</v>
      </c>
      <c r="BO387" s="183">
        <v>0</v>
      </c>
      <c r="BP387" s="183">
        <v>0</v>
      </c>
      <c r="BQ387" s="183">
        <f t="shared" ca="1" si="12"/>
        <v>0</v>
      </c>
    </row>
    <row r="388" spans="1:69" ht="15" customHeight="1" collapsed="1" x14ac:dyDescent="0.25">
      <c r="B388" s="195"/>
      <c r="C388" s="206" t="s">
        <v>10</v>
      </c>
      <c r="D388" s="193"/>
      <c r="E388" s="194"/>
      <c r="F388" s="194"/>
      <c r="G388" s="194"/>
      <c r="H388" s="194"/>
      <c r="I388" s="194"/>
      <c r="J388" s="194"/>
      <c r="K388" s="194"/>
      <c r="L388" s="194"/>
      <c r="M388" s="194"/>
      <c r="N388" s="194"/>
      <c r="O388" s="194"/>
      <c r="P388" s="194"/>
      <c r="Q388" s="194"/>
      <c r="R388" s="194"/>
      <c r="S388" s="194"/>
      <c r="T388" s="194"/>
      <c r="U388" s="194"/>
      <c r="V388" s="194"/>
      <c r="W388" s="194"/>
      <c r="X388" s="194"/>
      <c r="Y388" s="194"/>
      <c r="Z388" s="194"/>
      <c r="AA388" s="194"/>
      <c r="AB388" s="194"/>
      <c r="AC388" s="194"/>
      <c r="AD388" s="194"/>
      <c r="AE388" s="194"/>
      <c r="AF388" s="194"/>
      <c r="AG388" s="194"/>
      <c r="AH388" s="194"/>
      <c r="AI388" s="194"/>
      <c r="AJ388" s="194"/>
      <c r="AK388" s="194"/>
      <c r="AL388" s="194"/>
      <c r="AM388" s="194"/>
      <c r="AN388" s="194"/>
      <c r="AO388" s="194"/>
      <c r="AP388" s="194"/>
      <c r="AQ388" s="194"/>
      <c r="AR388" s="194"/>
      <c r="AS388" s="194"/>
      <c r="AT388" s="194"/>
      <c r="AU388" s="194"/>
      <c r="AV388" s="194"/>
      <c r="AW388" s="194"/>
      <c r="AX388" s="194"/>
      <c r="AY388" s="194"/>
      <c r="AZ388" s="194"/>
      <c r="BA388" s="194"/>
      <c r="BB388" s="194"/>
      <c r="BC388" s="194"/>
      <c r="BD388" s="194"/>
      <c r="BE388" s="194"/>
      <c r="BF388" s="194"/>
      <c r="BG388" s="194"/>
      <c r="BH388" s="194"/>
      <c r="BI388" s="194"/>
      <c r="BJ388" s="194"/>
      <c r="BK388" s="194"/>
      <c r="BL388" s="194"/>
      <c r="BM388" s="194"/>
      <c r="BN388" s="194"/>
      <c r="BO388" s="194"/>
      <c r="BP388" s="194"/>
      <c r="BQ388" s="194"/>
    </row>
    <row r="389" spans="1:69" ht="15" hidden="1" customHeight="1" outlineLevel="1" collapsed="1" x14ac:dyDescent="0.2">
      <c r="B389" s="195" t="s">
        <v>91</v>
      </c>
      <c r="C389" s="196" t="s">
        <v>92</v>
      </c>
      <c r="D389" s="193"/>
      <c r="E389" s="194"/>
      <c r="F389" s="194"/>
      <c r="G389" s="194"/>
      <c r="H389" s="194"/>
      <c r="I389" s="194"/>
      <c r="J389" s="194"/>
      <c r="K389" s="194"/>
      <c r="L389" s="194"/>
      <c r="M389" s="194"/>
      <c r="N389" s="194"/>
      <c r="O389" s="194"/>
      <c r="P389" s="194"/>
      <c r="Q389" s="194"/>
      <c r="R389" s="194"/>
      <c r="S389" s="194"/>
      <c r="T389" s="194"/>
      <c r="U389" s="194"/>
      <c r="V389" s="194"/>
      <c r="W389" s="194"/>
      <c r="X389" s="194"/>
      <c r="Y389" s="194"/>
      <c r="Z389" s="194"/>
      <c r="AA389" s="194"/>
      <c r="AB389" s="194"/>
      <c r="AC389" s="194"/>
      <c r="AD389" s="194"/>
      <c r="AE389" s="194"/>
      <c r="AF389" s="194"/>
      <c r="AG389" s="194"/>
      <c r="AH389" s="194"/>
      <c r="AI389" s="194"/>
      <c r="AJ389" s="194"/>
      <c r="AK389" s="194"/>
      <c r="AL389" s="194"/>
      <c r="AM389" s="194"/>
      <c r="AN389" s="194"/>
      <c r="AO389" s="194"/>
      <c r="AP389" s="194"/>
      <c r="AQ389" s="194"/>
      <c r="AR389" s="194"/>
      <c r="AS389" s="194"/>
      <c r="AT389" s="194"/>
      <c r="AU389" s="194"/>
      <c r="AV389" s="194"/>
      <c r="AW389" s="194"/>
      <c r="AX389" s="194"/>
      <c r="AY389" s="194"/>
      <c r="AZ389" s="194"/>
      <c r="BA389" s="194"/>
      <c r="BB389" s="194"/>
      <c r="BC389" s="194"/>
      <c r="BD389" s="194"/>
      <c r="BE389" s="194"/>
      <c r="BF389" s="194"/>
      <c r="BG389" s="194"/>
      <c r="BH389" s="194"/>
      <c r="BI389" s="194"/>
      <c r="BJ389" s="194"/>
      <c r="BK389" s="194"/>
      <c r="BL389" s="194"/>
      <c r="BM389" s="194"/>
      <c r="BN389" s="194"/>
      <c r="BO389" s="194"/>
      <c r="BP389" s="194"/>
      <c r="BQ389" s="194"/>
    </row>
    <row r="390" spans="1:69" ht="15" hidden="1" customHeight="1" outlineLevel="2" x14ac:dyDescent="0.2">
      <c r="A390" s="179" t="s">
        <v>431</v>
      </c>
      <c r="B390" s="195"/>
      <c r="C390" s="181" t="s">
        <v>3</v>
      </c>
      <c r="D390" s="197">
        <v>163</v>
      </c>
      <c r="E390" s="198">
        <v>154</v>
      </c>
      <c r="F390" s="198">
        <v>166</v>
      </c>
      <c r="G390" s="198">
        <v>172</v>
      </c>
      <c r="H390" s="199">
        <v>170</v>
      </c>
      <c r="I390" s="198">
        <v>148</v>
      </c>
      <c r="J390" s="198">
        <v>160</v>
      </c>
      <c r="K390" s="198">
        <v>143</v>
      </c>
      <c r="L390" s="198">
        <v>151</v>
      </c>
      <c r="M390" s="198">
        <v>145</v>
      </c>
      <c r="N390" s="198">
        <v>164</v>
      </c>
      <c r="O390" s="198">
        <v>185</v>
      </c>
      <c r="P390" s="198">
        <v>180</v>
      </c>
      <c r="Q390" s="198">
        <v>161</v>
      </c>
      <c r="R390" s="198">
        <v>153</v>
      </c>
      <c r="S390" s="198">
        <v>200</v>
      </c>
      <c r="T390" s="198">
        <v>162</v>
      </c>
      <c r="U390" s="198">
        <v>132</v>
      </c>
      <c r="V390" s="198">
        <v>196</v>
      </c>
      <c r="W390" s="198">
        <v>155</v>
      </c>
      <c r="X390" s="198">
        <v>200</v>
      </c>
      <c r="Y390" s="198">
        <v>175</v>
      </c>
      <c r="Z390" s="198">
        <v>187</v>
      </c>
      <c r="AA390" s="198">
        <v>145</v>
      </c>
      <c r="AB390" s="198">
        <v>207</v>
      </c>
      <c r="AC390" s="198">
        <v>186</v>
      </c>
      <c r="AD390" s="198">
        <v>157</v>
      </c>
      <c r="AE390" s="198">
        <v>206</v>
      </c>
      <c r="AF390" s="198">
        <v>171</v>
      </c>
      <c r="AG390" s="198">
        <v>182</v>
      </c>
      <c r="AH390" s="198">
        <v>195</v>
      </c>
      <c r="AI390" s="198">
        <v>135</v>
      </c>
      <c r="AJ390" s="198">
        <v>139</v>
      </c>
      <c r="AK390" s="198">
        <v>159</v>
      </c>
      <c r="AL390" s="198">
        <v>170</v>
      </c>
      <c r="AM390" s="198">
        <v>169</v>
      </c>
      <c r="AN390" s="198">
        <v>199</v>
      </c>
      <c r="AO390" s="198">
        <v>210</v>
      </c>
      <c r="AP390" s="198">
        <v>156</v>
      </c>
      <c r="AQ390" s="198">
        <v>215</v>
      </c>
      <c r="AR390" s="198">
        <v>176</v>
      </c>
      <c r="AS390" s="198">
        <v>177</v>
      </c>
      <c r="AT390" s="198">
        <v>204</v>
      </c>
      <c r="AU390" s="198">
        <v>161</v>
      </c>
      <c r="AV390" s="198">
        <v>178</v>
      </c>
      <c r="AW390" s="198">
        <v>192</v>
      </c>
      <c r="AX390" s="198">
        <v>197</v>
      </c>
      <c r="AY390" s="198">
        <v>171</v>
      </c>
      <c r="AZ390" s="198">
        <v>210</v>
      </c>
      <c r="BA390" s="198">
        <v>165</v>
      </c>
      <c r="BB390" s="198">
        <v>160</v>
      </c>
      <c r="BC390" s="198">
        <v>171</v>
      </c>
      <c r="BD390" s="198">
        <v>169</v>
      </c>
      <c r="BE390" s="198">
        <v>178</v>
      </c>
      <c r="BF390" s="198">
        <v>198</v>
      </c>
      <c r="BG390" s="198">
        <v>119</v>
      </c>
      <c r="BH390" s="198">
        <v>195</v>
      </c>
      <c r="BI390" s="198">
        <v>190</v>
      </c>
      <c r="BJ390" s="198">
        <v>102</v>
      </c>
      <c r="BK390" s="198">
        <v>4</v>
      </c>
      <c r="BL390" s="198">
        <v>14</v>
      </c>
      <c r="BM390" s="198">
        <v>69</v>
      </c>
      <c r="BN390" s="198">
        <v>93</v>
      </c>
      <c r="BO390" s="198">
        <v>98</v>
      </c>
      <c r="BP390" s="198">
        <v>105</v>
      </c>
      <c r="BQ390" s="198">
        <f ca="1">SUMIFS(Operations, Dates, BQ$6, Hospitals, $B389)</f>
        <v>109</v>
      </c>
    </row>
    <row r="391" spans="1:69" ht="15" hidden="1" customHeight="1" outlineLevel="2" x14ac:dyDescent="0.2">
      <c r="A391" s="179" t="s">
        <v>432</v>
      </c>
      <c r="B391" s="195"/>
      <c r="C391" s="185" t="s">
        <v>4</v>
      </c>
      <c r="D391" s="197">
        <v>8</v>
      </c>
      <c r="E391" s="198">
        <v>8</v>
      </c>
      <c r="F391" s="198">
        <v>20</v>
      </c>
      <c r="G391" s="198">
        <v>11</v>
      </c>
      <c r="H391" s="199">
        <v>7</v>
      </c>
      <c r="I391" s="198">
        <v>8</v>
      </c>
      <c r="J391" s="198">
        <v>4</v>
      </c>
      <c r="K391" s="198">
        <v>7</v>
      </c>
      <c r="L391" s="198">
        <v>11</v>
      </c>
      <c r="M391" s="198">
        <v>8</v>
      </c>
      <c r="N391" s="198">
        <v>7</v>
      </c>
      <c r="O391" s="198">
        <v>12</v>
      </c>
      <c r="P391" s="198">
        <v>7</v>
      </c>
      <c r="Q391" s="198">
        <v>7</v>
      </c>
      <c r="R391" s="198">
        <v>10</v>
      </c>
      <c r="S391" s="198">
        <v>12</v>
      </c>
      <c r="T391" s="198">
        <v>10</v>
      </c>
      <c r="U391" s="198">
        <v>11</v>
      </c>
      <c r="V391" s="198">
        <v>18</v>
      </c>
      <c r="W391" s="198">
        <v>10</v>
      </c>
      <c r="X391" s="198">
        <v>22</v>
      </c>
      <c r="Y391" s="198">
        <v>9</v>
      </c>
      <c r="Z391" s="198">
        <v>9</v>
      </c>
      <c r="AA391" s="198">
        <v>4</v>
      </c>
      <c r="AB391" s="198">
        <v>17</v>
      </c>
      <c r="AC391" s="198">
        <v>11</v>
      </c>
      <c r="AD391" s="198">
        <v>11</v>
      </c>
      <c r="AE391" s="198">
        <v>14</v>
      </c>
      <c r="AF391" s="198">
        <v>12</v>
      </c>
      <c r="AG391" s="198">
        <v>17</v>
      </c>
      <c r="AH391" s="198">
        <v>13</v>
      </c>
      <c r="AI391" s="198">
        <v>7</v>
      </c>
      <c r="AJ391" s="198">
        <v>7</v>
      </c>
      <c r="AK391" s="198">
        <v>9</v>
      </c>
      <c r="AL391" s="198">
        <v>15</v>
      </c>
      <c r="AM391" s="198">
        <v>6</v>
      </c>
      <c r="AN391" s="198">
        <v>5</v>
      </c>
      <c r="AO391" s="198">
        <v>11</v>
      </c>
      <c r="AP391" s="198">
        <v>7</v>
      </c>
      <c r="AQ391" s="198">
        <v>11</v>
      </c>
      <c r="AR391" s="198">
        <v>11</v>
      </c>
      <c r="AS391" s="198">
        <v>9</v>
      </c>
      <c r="AT391" s="198">
        <v>9</v>
      </c>
      <c r="AU391" s="198">
        <v>14</v>
      </c>
      <c r="AV391" s="198">
        <v>12</v>
      </c>
      <c r="AW391" s="198">
        <v>11</v>
      </c>
      <c r="AX391" s="198">
        <v>14</v>
      </c>
      <c r="AY391" s="198">
        <v>4</v>
      </c>
      <c r="AZ391" s="198">
        <v>19</v>
      </c>
      <c r="BA391" s="198">
        <v>6</v>
      </c>
      <c r="BB391" s="198">
        <v>10</v>
      </c>
      <c r="BC391" s="198">
        <v>20</v>
      </c>
      <c r="BD391" s="198">
        <v>34</v>
      </c>
      <c r="BE391" s="198">
        <v>15</v>
      </c>
      <c r="BF391" s="198">
        <v>12</v>
      </c>
      <c r="BG391" s="198">
        <v>6</v>
      </c>
      <c r="BH391" s="198">
        <v>9</v>
      </c>
      <c r="BI391" s="198">
        <v>19</v>
      </c>
      <c r="BJ391" s="198">
        <v>13</v>
      </c>
      <c r="BK391" s="198">
        <v>0</v>
      </c>
      <c r="BL391" s="198">
        <v>0</v>
      </c>
      <c r="BM391" s="198">
        <v>1</v>
      </c>
      <c r="BN391" s="198">
        <v>1</v>
      </c>
      <c r="BO391" s="198">
        <v>2</v>
      </c>
      <c r="BP391" s="198">
        <v>3</v>
      </c>
      <c r="BQ391" s="198">
        <f ca="1">SUMIFS(Cancelled, Dates, BQ$6, Hospitals, $B389)</f>
        <v>2</v>
      </c>
    </row>
    <row r="392" spans="1:69" ht="15" hidden="1" customHeight="1" outlineLevel="2" x14ac:dyDescent="0.2">
      <c r="A392" s="179" t="s">
        <v>433</v>
      </c>
      <c r="B392" s="195"/>
      <c r="C392" s="187" t="s">
        <v>5</v>
      </c>
      <c r="D392" s="197">
        <v>2</v>
      </c>
      <c r="E392" s="198">
        <v>2</v>
      </c>
      <c r="F392" s="198">
        <v>4</v>
      </c>
      <c r="G392" s="198">
        <v>6</v>
      </c>
      <c r="H392" s="199">
        <v>1</v>
      </c>
      <c r="I392" s="198">
        <v>3</v>
      </c>
      <c r="J392" s="198">
        <v>1</v>
      </c>
      <c r="K392" s="198">
        <v>2</v>
      </c>
      <c r="L392" s="198">
        <v>1</v>
      </c>
      <c r="M392" s="198">
        <v>0</v>
      </c>
      <c r="N392" s="198">
        <v>2</v>
      </c>
      <c r="O392" s="198">
        <v>5</v>
      </c>
      <c r="P392" s="198">
        <v>1</v>
      </c>
      <c r="Q392" s="198">
        <v>1</v>
      </c>
      <c r="R392" s="198">
        <v>4</v>
      </c>
      <c r="S392" s="198">
        <v>2</v>
      </c>
      <c r="T392" s="198">
        <v>3</v>
      </c>
      <c r="U392" s="198">
        <v>3</v>
      </c>
      <c r="V392" s="198">
        <v>4</v>
      </c>
      <c r="W392" s="198">
        <v>1</v>
      </c>
      <c r="X392" s="198">
        <v>2</v>
      </c>
      <c r="Y392" s="198">
        <v>4</v>
      </c>
      <c r="Z392" s="198">
        <v>5</v>
      </c>
      <c r="AA392" s="198">
        <v>1</v>
      </c>
      <c r="AB392" s="198">
        <v>5</v>
      </c>
      <c r="AC392" s="198">
        <v>1</v>
      </c>
      <c r="AD392" s="198">
        <v>1</v>
      </c>
      <c r="AE392" s="198">
        <v>5</v>
      </c>
      <c r="AF392" s="198">
        <v>2</v>
      </c>
      <c r="AG392" s="198">
        <v>5</v>
      </c>
      <c r="AH392" s="198">
        <v>4</v>
      </c>
      <c r="AI392" s="198">
        <v>2</v>
      </c>
      <c r="AJ392" s="198">
        <v>3</v>
      </c>
      <c r="AK392" s="198">
        <v>1</v>
      </c>
      <c r="AL392" s="198">
        <v>7</v>
      </c>
      <c r="AM392" s="198">
        <v>2</v>
      </c>
      <c r="AN392" s="198">
        <v>2</v>
      </c>
      <c r="AO392" s="198">
        <v>4</v>
      </c>
      <c r="AP392" s="198">
        <v>2</v>
      </c>
      <c r="AQ392" s="198">
        <v>6</v>
      </c>
      <c r="AR392" s="198">
        <v>5</v>
      </c>
      <c r="AS392" s="198">
        <v>2</v>
      </c>
      <c r="AT392" s="198">
        <v>0</v>
      </c>
      <c r="AU392" s="198">
        <v>8</v>
      </c>
      <c r="AV392" s="198">
        <v>6</v>
      </c>
      <c r="AW392" s="198">
        <v>4</v>
      </c>
      <c r="AX392" s="198">
        <v>4</v>
      </c>
      <c r="AY392" s="198">
        <v>1</v>
      </c>
      <c r="AZ392" s="198">
        <v>7</v>
      </c>
      <c r="BA392" s="198">
        <v>3</v>
      </c>
      <c r="BB392" s="198">
        <v>4</v>
      </c>
      <c r="BC392" s="198">
        <v>7</v>
      </c>
      <c r="BD392" s="198">
        <v>3</v>
      </c>
      <c r="BE392" s="198">
        <v>5</v>
      </c>
      <c r="BF392" s="198">
        <v>6</v>
      </c>
      <c r="BG392" s="198">
        <v>1</v>
      </c>
      <c r="BH392" s="198">
        <v>3</v>
      </c>
      <c r="BI392" s="198">
        <v>11</v>
      </c>
      <c r="BJ392" s="198">
        <v>7</v>
      </c>
      <c r="BK392" s="198">
        <v>0</v>
      </c>
      <c r="BL392" s="198">
        <v>0</v>
      </c>
      <c r="BM392" s="198">
        <v>1</v>
      </c>
      <c r="BN392" s="198">
        <v>0</v>
      </c>
      <c r="BO392" s="198">
        <v>2</v>
      </c>
      <c r="BP392" s="198">
        <v>3</v>
      </c>
      <c r="BQ392" s="198">
        <f ca="1">SUMIFS(Clinical, Dates, BQ$6, Hospitals, $B389)</f>
        <v>1</v>
      </c>
    </row>
    <row r="393" spans="1:69" ht="15" hidden="1" customHeight="1" outlineLevel="2" x14ac:dyDescent="0.2">
      <c r="A393" s="179" t="s">
        <v>434</v>
      </c>
      <c r="B393" s="195"/>
      <c r="C393" s="187" t="s">
        <v>6</v>
      </c>
      <c r="D393" s="197">
        <v>1</v>
      </c>
      <c r="E393" s="198">
        <v>3</v>
      </c>
      <c r="F393" s="198">
        <v>9</v>
      </c>
      <c r="G393" s="198">
        <v>0</v>
      </c>
      <c r="H393" s="199">
        <v>0</v>
      </c>
      <c r="I393" s="198">
        <v>2</v>
      </c>
      <c r="J393" s="198">
        <v>0</v>
      </c>
      <c r="K393" s="198">
        <v>2</v>
      </c>
      <c r="L393" s="198">
        <v>1</v>
      </c>
      <c r="M393" s="198">
        <v>3</v>
      </c>
      <c r="N393" s="198">
        <v>0</v>
      </c>
      <c r="O393" s="198">
        <v>2</v>
      </c>
      <c r="P393" s="198">
        <v>0</v>
      </c>
      <c r="Q393" s="198">
        <v>0</v>
      </c>
      <c r="R393" s="198">
        <v>0</v>
      </c>
      <c r="S393" s="198">
        <v>8</v>
      </c>
      <c r="T393" s="198">
        <v>0</v>
      </c>
      <c r="U393" s="198">
        <v>2</v>
      </c>
      <c r="V393" s="198">
        <v>6</v>
      </c>
      <c r="W393" s="198">
        <v>2</v>
      </c>
      <c r="X393" s="198">
        <v>11</v>
      </c>
      <c r="Y393" s="198">
        <v>0</v>
      </c>
      <c r="Z393" s="198">
        <v>0</v>
      </c>
      <c r="AA393" s="198">
        <v>0</v>
      </c>
      <c r="AB393" s="198">
        <v>5</v>
      </c>
      <c r="AC393" s="198">
        <v>4</v>
      </c>
      <c r="AD393" s="198">
        <v>4</v>
      </c>
      <c r="AE393" s="198">
        <v>4</v>
      </c>
      <c r="AF393" s="198">
        <v>5</v>
      </c>
      <c r="AG393" s="198">
        <v>9</v>
      </c>
      <c r="AH393" s="198">
        <v>1</v>
      </c>
      <c r="AI393" s="198">
        <v>1</v>
      </c>
      <c r="AJ393" s="198">
        <v>0</v>
      </c>
      <c r="AK393" s="198">
        <v>0</v>
      </c>
      <c r="AL393" s="198">
        <v>3</v>
      </c>
      <c r="AM393" s="198">
        <v>0</v>
      </c>
      <c r="AN393" s="198">
        <v>0</v>
      </c>
      <c r="AO393" s="198">
        <v>0</v>
      </c>
      <c r="AP393" s="198">
        <v>0</v>
      </c>
      <c r="AQ393" s="198">
        <v>1</v>
      </c>
      <c r="AR393" s="198">
        <v>2</v>
      </c>
      <c r="AS393" s="198">
        <v>3</v>
      </c>
      <c r="AT393" s="198">
        <v>0</v>
      </c>
      <c r="AU393" s="198">
        <v>0</v>
      </c>
      <c r="AV393" s="198">
        <v>0</v>
      </c>
      <c r="AW393" s="198">
        <v>1</v>
      </c>
      <c r="AX393" s="198">
        <v>2</v>
      </c>
      <c r="AY393" s="198">
        <v>0</v>
      </c>
      <c r="AZ393" s="198">
        <v>1</v>
      </c>
      <c r="BA393" s="198">
        <v>0</v>
      </c>
      <c r="BB393" s="198">
        <v>0</v>
      </c>
      <c r="BC393" s="198">
        <v>2</v>
      </c>
      <c r="BD393" s="198">
        <v>25</v>
      </c>
      <c r="BE393" s="198">
        <v>0</v>
      </c>
      <c r="BF393" s="198">
        <v>1</v>
      </c>
      <c r="BG393" s="198">
        <v>0</v>
      </c>
      <c r="BH393" s="198">
        <v>1</v>
      </c>
      <c r="BI393" s="198">
        <v>0</v>
      </c>
      <c r="BJ393" s="198">
        <v>0</v>
      </c>
      <c r="BK393" s="198">
        <v>0</v>
      </c>
      <c r="BL393" s="198">
        <v>0</v>
      </c>
      <c r="BM393" s="198">
        <v>0</v>
      </c>
      <c r="BN393" s="198">
        <v>0</v>
      </c>
      <c r="BO393" s="198">
        <v>0</v>
      </c>
      <c r="BP393" s="198">
        <v>0</v>
      </c>
      <c r="BQ393" s="198">
        <f ca="1">SUMIFS(NonClinical, Dates, BQ$6, Hospitals, $B389)</f>
        <v>1</v>
      </c>
    </row>
    <row r="394" spans="1:69" ht="15" hidden="1" customHeight="1" outlineLevel="2" x14ac:dyDescent="0.2">
      <c r="A394" s="179" t="s">
        <v>435</v>
      </c>
      <c r="B394" s="195"/>
      <c r="C394" s="187" t="s">
        <v>7</v>
      </c>
      <c r="D394" s="197">
        <v>5</v>
      </c>
      <c r="E394" s="198">
        <v>3</v>
      </c>
      <c r="F394" s="198">
        <v>7</v>
      </c>
      <c r="G394" s="198">
        <v>5</v>
      </c>
      <c r="H394" s="199">
        <v>6</v>
      </c>
      <c r="I394" s="198">
        <v>3</v>
      </c>
      <c r="J394" s="198">
        <v>3</v>
      </c>
      <c r="K394" s="198">
        <v>3</v>
      </c>
      <c r="L394" s="198">
        <v>9</v>
      </c>
      <c r="M394" s="198">
        <v>5</v>
      </c>
      <c r="N394" s="198">
        <v>5</v>
      </c>
      <c r="O394" s="198">
        <v>5</v>
      </c>
      <c r="P394" s="198">
        <v>6</v>
      </c>
      <c r="Q394" s="198">
        <v>6</v>
      </c>
      <c r="R394" s="198">
        <v>6</v>
      </c>
      <c r="S394" s="198">
        <v>2</v>
      </c>
      <c r="T394" s="198">
        <v>7</v>
      </c>
      <c r="U394" s="198">
        <v>6</v>
      </c>
      <c r="V394" s="198">
        <v>8</v>
      </c>
      <c r="W394" s="198">
        <v>7</v>
      </c>
      <c r="X394" s="198">
        <v>9</v>
      </c>
      <c r="Y394" s="198">
        <v>5</v>
      </c>
      <c r="Z394" s="198">
        <v>4</v>
      </c>
      <c r="AA394" s="198">
        <v>3</v>
      </c>
      <c r="AB394" s="198">
        <v>7</v>
      </c>
      <c r="AC394" s="198">
        <v>6</v>
      </c>
      <c r="AD394" s="198">
        <v>6</v>
      </c>
      <c r="AE394" s="198">
        <v>5</v>
      </c>
      <c r="AF394" s="198">
        <v>5</v>
      </c>
      <c r="AG394" s="198">
        <v>3</v>
      </c>
      <c r="AH394" s="198">
        <v>8</v>
      </c>
      <c r="AI394" s="198">
        <v>4</v>
      </c>
      <c r="AJ394" s="198">
        <v>4</v>
      </c>
      <c r="AK394" s="198">
        <v>8</v>
      </c>
      <c r="AL394" s="198">
        <v>5</v>
      </c>
      <c r="AM394" s="198">
        <v>4</v>
      </c>
      <c r="AN394" s="198">
        <v>3</v>
      </c>
      <c r="AO394" s="198">
        <v>7</v>
      </c>
      <c r="AP394" s="198">
        <v>5</v>
      </c>
      <c r="AQ394" s="198">
        <v>4</v>
      </c>
      <c r="AR394" s="198">
        <v>4</v>
      </c>
      <c r="AS394" s="198">
        <v>4</v>
      </c>
      <c r="AT394" s="198">
        <v>9</v>
      </c>
      <c r="AU394" s="198">
        <v>6</v>
      </c>
      <c r="AV394" s="198">
        <v>6</v>
      </c>
      <c r="AW394" s="198">
        <v>6</v>
      </c>
      <c r="AX394" s="198">
        <v>8</v>
      </c>
      <c r="AY394" s="198">
        <v>3</v>
      </c>
      <c r="AZ394" s="198">
        <v>11</v>
      </c>
      <c r="BA394" s="198">
        <v>3</v>
      </c>
      <c r="BB394" s="198">
        <v>6</v>
      </c>
      <c r="BC394" s="198">
        <v>6</v>
      </c>
      <c r="BD394" s="198">
        <v>6</v>
      </c>
      <c r="BE394" s="198">
        <v>10</v>
      </c>
      <c r="BF394" s="198">
        <v>5</v>
      </c>
      <c r="BG394" s="198">
        <v>5</v>
      </c>
      <c r="BH394" s="198">
        <v>4</v>
      </c>
      <c r="BI394" s="198">
        <v>8</v>
      </c>
      <c r="BJ394" s="198">
        <v>6</v>
      </c>
      <c r="BK394" s="198">
        <v>0</v>
      </c>
      <c r="BL394" s="198">
        <v>0</v>
      </c>
      <c r="BM394" s="198">
        <v>0</v>
      </c>
      <c r="BN394" s="198">
        <v>1</v>
      </c>
      <c r="BO394" s="198">
        <v>0</v>
      </c>
      <c r="BP394" s="198">
        <v>0</v>
      </c>
      <c r="BQ394" s="198">
        <f ca="1">SUMIFS(Patient, Dates, BQ$6, Hospitals, $B389)</f>
        <v>0</v>
      </c>
    </row>
    <row r="395" spans="1:69" ht="15" hidden="1" customHeight="1" outlineLevel="2" x14ac:dyDescent="0.2">
      <c r="A395" s="179" t="s">
        <v>436</v>
      </c>
      <c r="B395" s="195"/>
      <c r="C395" s="187" t="s">
        <v>8</v>
      </c>
      <c r="D395" s="197">
        <v>0</v>
      </c>
      <c r="E395" s="198">
        <v>0</v>
      </c>
      <c r="F395" s="198">
        <v>0</v>
      </c>
      <c r="G395" s="198">
        <v>0</v>
      </c>
      <c r="H395" s="199">
        <v>0</v>
      </c>
      <c r="I395" s="198">
        <v>0</v>
      </c>
      <c r="J395" s="198">
        <v>0</v>
      </c>
      <c r="K395" s="198">
        <v>0</v>
      </c>
      <c r="L395" s="198">
        <v>0</v>
      </c>
      <c r="M395" s="198">
        <v>0</v>
      </c>
      <c r="N395" s="198">
        <v>0</v>
      </c>
      <c r="O395" s="198">
        <v>0</v>
      </c>
      <c r="P395" s="198">
        <v>0</v>
      </c>
      <c r="Q395" s="198">
        <v>0</v>
      </c>
      <c r="R395" s="198">
        <v>0</v>
      </c>
      <c r="S395" s="198">
        <v>0</v>
      </c>
      <c r="T395" s="198">
        <v>0</v>
      </c>
      <c r="U395" s="198">
        <v>0</v>
      </c>
      <c r="V395" s="198">
        <v>0</v>
      </c>
      <c r="W395" s="198">
        <v>0</v>
      </c>
      <c r="X395" s="198">
        <v>0</v>
      </c>
      <c r="Y395" s="198">
        <v>0</v>
      </c>
      <c r="Z395" s="198">
        <v>0</v>
      </c>
      <c r="AA395" s="198">
        <v>0</v>
      </c>
      <c r="AB395" s="198">
        <v>0</v>
      </c>
      <c r="AC395" s="198">
        <v>0</v>
      </c>
      <c r="AD395" s="198">
        <v>0</v>
      </c>
      <c r="AE395" s="198">
        <v>0</v>
      </c>
      <c r="AF395" s="198">
        <v>0</v>
      </c>
      <c r="AG395" s="198">
        <v>0</v>
      </c>
      <c r="AH395" s="198">
        <v>0</v>
      </c>
      <c r="AI395" s="198">
        <v>0</v>
      </c>
      <c r="AJ395" s="198">
        <v>0</v>
      </c>
      <c r="AK395" s="198">
        <v>0</v>
      </c>
      <c r="AL395" s="198">
        <v>0</v>
      </c>
      <c r="AM395" s="198">
        <v>0</v>
      </c>
      <c r="AN395" s="198">
        <v>0</v>
      </c>
      <c r="AO395" s="198">
        <v>0</v>
      </c>
      <c r="AP395" s="198">
        <v>0</v>
      </c>
      <c r="AQ395" s="198">
        <v>0</v>
      </c>
      <c r="AR395" s="198">
        <v>0</v>
      </c>
      <c r="AS395" s="198">
        <v>0</v>
      </c>
      <c r="AT395" s="198">
        <v>0</v>
      </c>
      <c r="AU395" s="198">
        <v>0</v>
      </c>
      <c r="AV395" s="198">
        <v>0</v>
      </c>
      <c r="AW395" s="198">
        <v>0</v>
      </c>
      <c r="AX395" s="198">
        <v>0</v>
      </c>
      <c r="AY395" s="198">
        <v>0</v>
      </c>
      <c r="AZ395" s="198">
        <v>0</v>
      </c>
      <c r="BA395" s="198">
        <v>0</v>
      </c>
      <c r="BB395" s="198">
        <v>0</v>
      </c>
      <c r="BC395" s="198">
        <v>5</v>
      </c>
      <c r="BD395" s="198">
        <v>0</v>
      </c>
      <c r="BE395" s="198">
        <v>0</v>
      </c>
      <c r="BF395" s="198">
        <v>0</v>
      </c>
      <c r="BG395" s="198">
        <v>0</v>
      </c>
      <c r="BH395" s="198">
        <v>1</v>
      </c>
      <c r="BI395" s="198">
        <v>0</v>
      </c>
      <c r="BJ395" s="198">
        <v>0</v>
      </c>
      <c r="BK395" s="198">
        <v>0</v>
      </c>
      <c r="BL395" s="198">
        <v>0</v>
      </c>
      <c r="BM395" s="198">
        <v>0</v>
      </c>
      <c r="BN395" s="198">
        <v>0</v>
      </c>
      <c r="BO395" s="198">
        <v>0</v>
      </c>
      <c r="BP395" s="198">
        <v>0</v>
      </c>
      <c r="BQ395" s="198">
        <f ca="1">SUMIFS(Other, Dates, BQ$6, Hospitals, $B389)</f>
        <v>0</v>
      </c>
    </row>
    <row r="396" spans="1:69" ht="15" customHeight="1" x14ac:dyDescent="0.2">
      <c r="B396" s="195"/>
      <c r="C396" s="231"/>
      <c r="D396" s="189"/>
      <c r="E396" s="190"/>
      <c r="F396" s="190"/>
      <c r="G396" s="190"/>
      <c r="H396" s="190"/>
      <c r="I396" s="190"/>
      <c r="J396" s="190"/>
      <c r="K396" s="190"/>
      <c r="L396" s="190"/>
      <c r="M396" s="190"/>
      <c r="N396" s="190"/>
      <c r="O396" s="190"/>
      <c r="P396" s="190"/>
      <c r="Q396" s="190"/>
      <c r="R396" s="190"/>
      <c r="S396" s="190"/>
      <c r="T396" s="190"/>
      <c r="U396" s="190"/>
      <c r="V396" s="190"/>
      <c r="W396" s="190"/>
      <c r="X396" s="190"/>
      <c r="Y396" s="190"/>
      <c r="Z396" s="190"/>
      <c r="AA396" s="190"/>
      <c r="AB396" s="190"/>
      <c r="AC396" s="190"/>
      <c r="AD396" s="190"/>
      <c r="AE396" s="190"/>
      <c r="AF396" s="190"/>
      <c r="AG396" s="190"/>
      <c r="AH396" s="190"/>
      <c r="AI396" s="190"/>
      <c r="AJ396" s="190"/>
      <c r="AK396" s="190"/>
      <c r="AL396" s="190"/>
      <c r="AM396" s="190"/>
      <c r="AN396" s="190"/>
      <c r="AO396" s="190"/>
      <c r="AP396" s="190"/>
      <c r="AQ396" s="190"/>
      <c r="AR396" s="190"/>
      <c r="AS396" s="190"/>
      <c r="AT396" s="190"/>
      <c r="AU396" s="190"/>
      <c r="AV396" s="190"/>
      <c r="AW396" s="190"/>
      <c r="AX396" s="190"/>
      <c r="AY396" s="190"/>
      <c r="AZ396" s="190"/>
      <c r="BA396" s="190"/>
      <c r="BB396" s="190"/>
      <c r="BC396" s="190"/>
      <c r="BD396" s="190"/>
      <c r="BE396" s="190"/>
      <c r="BF396" s="190"/>
      <c r="BG396" s="190"/>
      <c r="BH396" s="190"/>
      <c r="BI396" s="190"/>
      <c r="BJ396" s="190"/>
      <c r="BK396" s="190"/>
      <c r="BL396" s="190"/>
      <c r="BM396" s="190"/>
      <c r="BN396" s="190"/>
      <c r="BO396" s="190"/>
      <c r="BP396" s="190"/>
      <c r="BQ396" s="190"/>
    </row>
    <row r="397" spans="1:69" ht="15" customHeight="1" x14ac:dyDescent="0.25">
      <c r="B397" s="195"/>
      <c r="C397" s="192" t="s">
        <v>93</v>
      </c>
      <c r="D397" s="193"/>
      <c r="E397" s="194"/>
      <c r="F397" s="194"/>
      <c r="G397" s="194"/>
      <c r="H397" s="194"/>
      <c r="I397" s="194"/>
      <c r="J397" s="194"/>
      <c r="K397" s="194"/>
      <c r="L397" s="194"/>
      <c r="M397" s="194"/>
      <c r="N397" s="194"/>
      <c r="O397" s="194"/>
      <c r="P397" s="194"/>
      <c r="Q397" s="194"/>
      <c r="R397" s="194"/>
      <c r="S397" s="194"/>
      <c r="T397" s="194"/>
      <c r="U397" s="194"/>
      <c r="V397" s="194"/>
      <c r="W397" s="194"/>
      <c r="X397" s="194"/>
      <c r="Y397" s="194"/>
      <c r="Z397" s="194"/>
      <c r="AA397" s="194"/>
      <c r="AB397" s="194"/>
      <c r="AC397" s="194"/>
      <c r="AD397" s="194"/>
      <c r="AE397" s="194"/>
      <c r="AF397" s="194"/>
      <c r="AG397" s="194"/>
      <c r="AH397" s="194"/>
      <c r="AI397" s="194"/>
      <c r="AJ397" s="194"/>
      <c r="AK397" s="194"/>
      <c r="AL397" s="194"/>
      <c r="AM397" s="194"/>
      <c r="AN397" s="194"/>
      <c r="AO397" s="194"/>
      <c r="AP397" s="194"/>
      <c r="AQ397" s="194"/>
      <c r="AR397" s="194"/>
      <c r="AS397" s="194"/>
      <c r="AT397" s="194"/>
      <c r="AU397" s="194"/>
      <c r="AV397" s="194"/>
      <c r="AW397" s="194"/>
      <c r="AX397" s="194"/>
      <c r="AY397" s="194"/>
      <c r="AZ397" s="194"/>
      <c r="BA397" s="194"/>
      <c r="BB397" s="194"/>
      <c r="BC397" s="194"/>
      <c r="BD397" s="194"/>
      <c r="BE397" s="194"/>
      <c r="BF397" s="194"/>
      <c r="BG397" s="194"/>
      <c r="BH397" s="194"/>
      <c r="BI397" s="194"/>
      <c r="BJ397" s="194"/>
      <c r="BK397" s="194"/>
      <c r="BL397" s="194"/>
      <c r="BM397" s="194"/>
      <c r="BN397" s="194"/>
      <c r="BO397" s="194"/>
      <c r="BP397" s="194"/>
      <c r="BQ397" s="194"/>
    </row>
    <row r="398" spans="1:69" ht="15" customHeight="1" x14ac:dyDescent="0.2">
      <c r="A398" s="179" t="s">
        <v>437</v>
      </c>
      <c r="B398" s="195"/>
      <c r="C398" s="181" t="s">
        <v>3</v>
      </c>
      <c r="D398" s="182">
        <v>2389</v>
      </c>
      <c r="E398" s="183">
        <v>2494</v>
      </c>
      <c r="F398" s="183">
        <v>2062</v>
      </c>
      <c r="G398" s="183">
        <v>2461</v>
      </c>
      <c r="H398" s="182">
        <v>2610</v>
      </c>
      <c r="I398" s="184">
        <v>2393</v>
      </c>
      <c r="J398" s="183">
        <v>2368</v>
      </c>
      <c r="K398" s="183">
        <v>2380</v>
      </c>
      <c r="L398" s="183">
        <v>2311</v>
      </c>
      <c r="M398" s="183">
        <v>2595</v>
      </c>
      <c r="N398" s="183">
        <v>2823</v>
      </c>
      <c r="O398" s="183">
        <v>2197</v>
      </c>
      <c r="P398" s="183">
        <v>2395</v>
      </c>
      <c r="Q398" s="183">
        <v>2475</v>
      </c>
      <c r="R398" s="183">
        <v>1916</v>
      </c>
      <c r="S398" s="183">
        <v>2531</v>
      </c>
      <c r="T398" s="183">
        <v>2351</v>
      </c>
      <c r="U398" s="183">
        <v>2198</v>
      </c>
      <c r="V398" s="183">
        <v>2605</v>
      </c>
      <c r="W398" s="183">
        <v>2156</v>
      </c>
      <c r="X398" s="183">
        <v>2246</v>
      </c>
      <c r="Y398" s="183">
        <v>2296</v>
      </c>
      <c r="Z398" s="183">
        <v>2527</v>
      </c>
      <c r="AA398" s="183">
        <v>1982</v>
      </c>
      <c r="AB398" s="183">
        <v>2214</v>
      </c>
      <c r="AC398" s="183">
        <v>2227</v>
      </c>
      <c r="AD398" s="183">
        <v>1674</v>
      </c>
      <c r="AE398" s="183">
        <v>2263</v>
      </c>
      <c r="AF398" s="183">
        <v>2035</v>
      </c>
      <c r="AG398" s="183">
        <v>1953</v>
      </c>
      <c r="AH398" s="183">
        <v>2206</v>
      </c>
      <c r="AI398" s="183">
        <v>1457</v>
      </c>
      <c r="AJ398" s="183">
        <v>1709</v>
      </c>
      <c r="AK398" s="183">
        <v>1774</v>
      </c>
      <c r="AL398" s="183">
        <v>2039</v>
      </c>
      <c r="AM398" s="183">
        <v>1854</v>
      </c>
      <c r="AN398" s="183">
        <v>2244</v>
      </c>
      <c r="AO398" s="183">
        <v>2055</v>
      </c>
      <c r="AP398" s="183">
        <v>1446</v>
      </c>
      <c r="AQ398" s="183">
        <v>2018</v>
      </c>
      <c r="AR398" s="183">
        <v>1700</v>
      </c>
      <c r="AS398" s="183">
        <v>1774</v>
      </c>
      <c r="AT398" s="183">
        <v>2047</v>
      </c>
      <c r="AU398" s="183">
        <v>1555</v>
      </c>
      <c r="AV398" s="183">
        <v>1951</v>
      </c>
      <c r="AW398" s="183">
        <v>1740</v>
      </c>
      <c r="AX398" s="183">
        <v>2008</v>
      </c>
      <c r="AY398" s="183">
        <v>1792</v>
      </c>
      <c r="AZ398" s="183">
        <v>2145</v>
      </c>
      <c r="BA398" s="183">
        <v>1885</v>
      </c>
      <c r="BB398" s="183">
        <v>1623</v>
      </c>
      <c r="BC398" s="183">
        <v>1967</v>
      </c>
      <c r="BD398" s="183">
        <v>1992</v>
      </c>
      <c r="BE398" s="183">
        <v>1712</v>
      </c>
      <c r="BF398" s="183">
        <v>1892</v>
      </c>
      <c r="BG398" s="183">
        <v>1783</v>
      </c>
      <c r="BH398" s="183">
        <v>2204</v>
      </c>
      <c r="BI398" s="183">
        <v>2020</v>
      </c>
      <c r="BJ398" s="183">
        <v>1241</v>
      </c>
      <c r="BK398" s="183">
        <v>258</v>
      </c>
      <c r="BL398" s="183">
        <v>247</v>
      </c>
      <c r="BM398" s="183">
        <v>406</v>
      </c>
      <c r="BN398" s="183">
        <v>846</v>
      </c>
      <c r="BO398" s="183">
        <v>1185</v>
      </c>
      <c r="BP398" s="183">
        <v>1447</v>
      </c>
      <c r="BQ398" s="183">
        <f t="shared" ref="BQ398:BQ403" ca="1" si="13">BQ406+BQ413+BQ420</f>
        <v>1475</v>
      </c>
    </row>
    <row r="399" spans="1:69" ht="15" customHeight="1" x14ac:dyDescent="0.2">
      <c r="A399" s="179" t="s">
        <v>438</v>
      </c>
      <c r="B399" s="195"/>
      <c r="C399" s="185" t="s">
        <v>4</v>
      </c>
      <c r="D399" s="182">
        <v>265</v>
      </c>
      <c r="E399" s="183">
        <v>253</v>
      </c>
      <c r="F399" s="183">
        <v>196</v>
      </c>
      <c r="G399" s="183">
        <v>252</v>
      </c>
      <c r="H399" s="182">
        <v>253</v>
      </c>
      <c r="I399" s="184">
        <v>225</v>
      </c>
      <c r="J399" s="183">
        <v>245</v>
      </c>
      <c r="K399" s="183">
        <v>263</v>
      </c>
      <c r="L399" s="183">
        <v>302</v>
      </c>
      <c r="M399" s="183">
        <v>272</v>
      </c>
      <c r="N399" s="183">
        <v>305</v>
      </c>
      <c r="O399" s="183">
        <v>243</v>
      </c>
      <c r="P399" s="183">
        <v>257</v>
      </c>
      <c r="Q399" s="183">
        <v>297</v>
      </c>
      <c r="R399" s="183">
        <v>213</v>
      </c>
      <c r="S399" s="183">
        <v>270</v>
      </c>
      <c r="T399" s="183">
        <v>250</v>
      </c>
      <c r="U399" s="183">
        <v>236</v>
      </c>
      <c r="V399" s="183">
        <v>261</v>
      </c>
      <c r="W399" s="183">
        <v>220</v>
      </c>
      <c r="X399" s="183">
        <v>244</v>
      </c>
      <c r="Y399" s="183">
        <v>212</v>
      </c>
      <c r="Z399" s="183">
        <v>239</v>
      </c>
      <c r="AA399" s="183">
        <v>222</v>
      </c>
      <c r="AB399" s="183">
        <v>165</v>
      </c>
      <c r="AC399" s="183">
        <v>166</v>
      </c>
      <c r="AD399" s="183">
        <v>137</v>
      </c>
      <c r="AE399" s="183">
        <v>160</v>
      </c>
      <c r="AF399" s="183">
        <v>184</v>
      </c>
      <c r="AG399" s="183">
        <v>128</v>
      </c>
      <c r="AH399" s="183">
        <v>167</v>
      </c>
      <c r="AI399" s="183">
        <v>136</v>
      </c>
      <c r="AJ399" s="183">
        <v>118</v>
      </c>
      <c r="AK399" s="183">
        <v>143</v>
      </c>
      <c r="AL399" s="183">
        <v>182</v>
      </c>
      <c r="AM399" s="183">
        <v>142</v>
      </c>
      <c r="AN399" s="183">
        <v>165</v>
      </c>
      <c r="AO399" s="183">
        <v>144</v>
      </c>
      <c r="AP399" s="183">
        <v>98</v>
      </c>
      <c r="AQ399" s="183">
        <v>130</v>
      </c>
      <c r="AR399" s="183">
        <v>120</v>
      </c>
      <c r="AS399" s="183">
        <v>122</v>
      </c>
      <c r="AT399" s="183">
        <v>130</v>
      </c>
      <c r="AU399" s="183">
        <v>103</v>
      </c>
      <c r="AV399" s="183">
        <v>123</v>
      </c>
      <c r="AW399" s="183">
        <v>104</v>
      </c>
      <c r="AX399" s="183">
        <v>108</v>
      </c>
      <c r="AY399" s="183">
        <v>118</v>
      </c>
      <c r="AZ399" s="183">
        <v>136</v>
      </c>
      <c r="BA399" s="183">
        <v>98</v>
      </c>
      <c r="BB399" s="183">
        <v>102</v>
      </c>
      <c r="BC399" s="183">
        <v>130</v>
      </c>
      <c r="BD399" s="183">
        <v>139</v>
      </c>
      <c r="BE399" s="183">
        <v>109</v>
      </c>
      <c r="BF399" s="183">
        <v>112</v>
      </c>
      <c r="BG399" s="183">
        <v>115</v>
      </c>
      <c r="BH399" s="183">
        <v>140</v>
      </c>
      <c r="BI399" s="183">
        <v>126</v>
      </c>
      <c r="BJ399" s="183">
        <v>110</v>
      </c>
      <c r="BK399" s="183">
        <v>24</v>
      </c>
      <c r="BL399" s="183">
        <v>10</v>
      </c>
      <c r="BM399" s="183">
        <v>13</v>
      </c>
      <c r="BN399" s="183">
        <v>32</v>
      </c>
      <c r="BO399" s="183">
        <v>67</v>
      </c>
      <c r="BP399" s="183">
        <v>52</v>
      </c>
      <c r="BQ399" s="183">
        <f t="shared" ca="1" si="13"/>
        <v>76</v>
      </c>
    </row>
    <row r="400" spans="1:69" ht="15" customHeight="1" x14ac:dyDescent="0.2">
      <c r="A400" s="179" t="s">
        <v>439</v>
      </c>
      <c r="B400" s="195"/>
      <c r="C400" s="187" t="s">
        <v>5</v>
      </c>
      <c r="D400" s="182">
        <v>107</v>
      </c>
      <c r="E400" s="183">
        <v>84</v>
      </c>
      <c r="F400" s="183">
        <v>75</v>
      </c>
      <c r="G400" s="183">
        <v>89</v>
      </c>
      <c r="H400" s="182">
        <v>88</v>
      </c>
      <c r="I400" s="184">
        <v>89</v>
      </c>
      <c r="J400" s="183">
        <v>101</v>
      </c>
      <c r="K400" s="183">
        <v>79</v>
      </c>
      <c r="L400" s="183">
        <v>80</v>
      </c>
      <c r="M400" s="183">
        <v>78</v>
      </c>
      <c r="N400" s="183">
        <v>110</v>
      </c>
      <c r="O400" s="183">
        <v>79</v>
      </c>
      <c r="P400" s="183">
        <v>87</v>
      </c>
      <c r="Q400" s="183">
        <v>104</v>
      </c>
      <c r="R400" s="183">
        <v>64</v>
      </c>
      <c r="S400" s="183">
        <v>96</v>
      </c>
      <c r="T400" s="183">
        <v>71</v>
      </c>
      <c r="U400" s="183">
        <v>69</v>
      </c>
      <c r="V400" s="183">
        <v>84</v>
      </c>
      <c r="W400" s="183">
        <v>79</v>
      </c>
      <c r="X400" s="183">
        <v>80</v>
      </c>
      <c r="Y400" s="183">
        <v>83</v>
      </c>
      <c r="Z400" s="183">
        <v>90</v>
      </c>
      <c r="AA400" s="183">
        <v>62</v>
      </c>
      <c r="AB400" s="183">
        <v>66</v>
      </c>
      <c r="AC400" s="183">
        <v>66</v>
      </c>
      <c r="AD400" s="183">
        <v>42</v>
      </c>
      <c r="AE400" s="183">
        <v>62</v>
      </c>
      <c r="AF400" s="183">
        <v>62</v>
      </c>
      <c r="AG400" s="183">
        <v>52</v>
      </c>
      <c r="AH400" s="183">
        <v>62</v>
      </c>
      <c r="AI400" s="183">
        <v>41</v>
      </c>
      <c r="AJ400" s="183">
        <v>33</v>
      </c>
      <c r="AK400" s="183">
        <v>36</v>
      </c>
      <c r="AL400" s="183">
        <v>49</v>
      </c>
      <c r="AM400" s="183">
        <v>38</v>
      </c>
      <c r="AN400" s="183">
        <v>50</v>
      </c>
      <c r="AO400" s="183">
        <v>50</v>
      </c>
      <c r="AP400" s="183">
        <v>28</v>
      </c>
      <c r="AQ400" s="183">
        <v>37</v>
      </c>
      <c r="AR400" s="183">
        <v>39</v>
      </c>
      <c r="AS400" s="183">
        <v>26</v>
      </c>
      <c r="AT400" s="183">
        <v>40</v>
      </c>
      <c r="AU400" s="183">
        <v>32</v>
      </c>
      <c r="AV400" s="183">
        <v>46</v>
      </c>
      <c r="AW400" s="183">
        <v>36</v>
      </c>
      <c r="AX400" s="183">
        <v>37</v>
      </c>
      <c r="AY400" s="183">
        <v>33</v>
      </c>
      <c r="AZ400" s="183">
        <v>55</v>
      </c>
      <c r="BA400" s="183">
        <v>38</v>
      </c>
      <c r="BB400" s="183">
        <v>31</v>
      </c>
      <c r="BC400" s="183">
        <v>38</v>
      </c>
      <c r="BD400" s="183">
        <v>45</v>
      </c>
      <c r="BE400" s="183">
        <v>40</v>
      </c>
      <c r="BF400" s="183">
        <v>42</v>
      </c>
      <c r="BG400" s="183">
        <v>41</v>
      </c>
      <c r="BH400" s="183">
        <v>42</v>
      </c>
      <c r="BI400" s="183">
        <v>41</v>
      </c>
      <c r="BJ400" s="183">
        <v>34</v>
      </c>
      <c r="BK400" s="183">
        <v>7</v>
      </c>
      <c r="BL400" s="183">
        <v>4</v>
      </c>
      <c r="BM400" s="183">
        <v>7</v>
      </c>
      <c r="BN400" s="183">
        <v>11</v>
      </c>
      <c r="BO400" s="183">
        <v>30</v>
      </c>
      <c r="BP400" s="183">
        <v>16</v>
      </c>
      <c r="BQ400" s="183">
        <f t="shared" ca="1" si="13"/>
        <v>36</v>
      </c>
    </row>
    <row r="401" spans="1:69" ht="15" customHeight="1" x14ac:dyDescent="0.2">
      <c r="A401" s="179" t="s">
        <v>440</v>
      </c>
      <c r="B401" s="195"/>
      <c r="C401" s="187" t="s">
        <v>6</v>
      </c>
      <c r="D401" s="182">
        <v>66</v>
      </c>
      <c r="E401" s="183">
        <v>56</v>
      </c>
      <c r="F401" s="183">
        <v>57</v>
      </c>
      <c r="G401" s="183">
        <v>68</v>
      </c>
      <c r="H401" s="182">
        <v>74</v>
      </c>
      <c r="I401" s="184">
        <v>50</v>
      </c>
      <c r="J401" s="183">
        <v>67</v>
      </c>
      <c r="K401" s="183">
        <v>87</v>
      </c>
      <c r="L401" s="183">
        <v>126</v>
      </c>
      <c r="M401" s="183">
        <v>99</v>
      </c>
      <c r="N401" s="183">
        <v>99</v>
      </c>
      <c r="O401" s="183">
        <v>74</v>
      </c>
      <c r="P401" s="183">
        <v>76</v>
      </c>
      <c r="Q401" s="183">
        <v>70</v>
      </c>
      <c r="R401" s="183">
        <v>69</v>
      </c>
      <c r="S401" s="183">
        <v>60</v>
      </c>
      <c r="T401" s="183">
        <v>60</v>
      </c>
      <c r="U401" s="183">
        <v>71</v>
      </c>
      <c r="V401" s="183">
        <v>70</v>
      </c>
      <c r="W401" s="183">
        <v>49</v>
      </c>
      <c r="X401" s="183">
        <v>83</v>
      </c>
      <c r="Y401" s="183">
        <v>71</v>
      </c>
      <c r="Z401" s="183">
        <v>68</v>
      </c>
      <c r="AA401" s="183">
        <v>81</v>
      </c>
      <c r="AB401" s="183">
        <v>30</v>
      </c>
      <c r="AC401" s="183">
        <v>30</v>
      </c>
      <c r="AD401" s="183">
        <v>34</v>
      </c>
      <c r="AE401" s="183">
        <v>29</v>
      </c>
      <c r="AF401" s="183">
        <v>54</v>
      </c>
      <c r="AG401" s="183">
        <v>29</v>
      </c>
      <c r="AH401" s="183">
        <v>54</v>
      </c>
      <c r="AI401" s="183">
        <v>47</v>
      </c>
      <c r="AJ401" s="183">
        <v>36</v>
      </c>
      <c r="AK401" s="183">
        <v>50</v>
      </c>
      <c r="AL401" s="183">
        <v>74</v>
      </c>
      <c r="AM401" s="183">
        <v>36</v>
      </c>
      <c r="AN401" s="183">
        <v>53</v>
      </c>
      <c r="AO401" s="183">
        <v>44</v>
      </c>
      <c r="AP401" s="183">
        <v>31</v>
      </c>
      <c r="AQ401" s="183">
        <v>32</v>
      </c>
      <c r="AR401" s="183">
        <v>32</v>
      </c>
      <c r="AS401" s="183">
        <v>33</v>
      </c>
      <c r="AT401" s="183">
        <v>57</v>
      </c>
      <c r="AU401" s="183">
        <v>44</v>
      </c>
      <c r="AV401" s="183">
        <v>31</v>
      </c>
      <c r="AW401" s="183">
        <v>29</v>
      </c>
      <c r="AX401" s="183">
        <v>33</v>
      </c>
      <c r="AY401" s="183">
        <v>28</v>
      </c>
      <c r="AZ401" s="183">
        <v>33</v>
      </c>
      <c r="BA401" s="183">
        <v>17</v>
      </c>
      <c r="BB401" s="183">
        <v>23</v>
      </c>
      <c r="BC401" s="183">
        <v>39</v>
      </c>
      <c r="BD401" s="183">
        <v>32</v>
      </c>
      <c r="BE401" s="183">
        <v>23</v>
      </c>
      <c r="BF401" s="183">
        <v>22</v>
      </c>
      <c r="BG401" s="183">
        <v>26</v>
      </c>
      <c r="BH401" s="183">
        <v>31</v>
      </c>
      <c r="BI401" s="183">
        <v>35</v>
      </c>
      <c r="BJ401" s="183">
        <v>29</v>
      </c>
      <c r="BK401" s="183">
        <v>10</v>
      </c>
      <c r="BL401" s="183">
        <v>0</v>
      </c>
      <c r="BM401" s="183">
        <v>0</v>
      </c>
      <c r="BN401" s="183">
        <v>8</v>
      </c>
      <c r="BO401" s="183">
        <v>16</v>
      </c>
      <c r="BP401" s="183">
        <v>16</v>
      </c>
      <c r="BQ401" s="183">
        <f t="shared" ca="1" si="13"/>
        <v>21</v>
      </c>
    </row>
    <row r="402" spans="1:69" ht="15" customHeight="1" x14ac:dyDescent="0.2">
      <c r="A402" s="179" t="s">
        <v>441</v>
      </c>
      <c r="B402" s="195"/>
      <c r="C402" s="187" t="s">
        <v>7</v>
      </c>
      <c r="D402" s="182">
        <v>80</v>
      </c>
      <c r="E402" s="183">
        <v>95</v>
      </c>
      <c r="F402" s="183">
        <v>55</v>
      </c>
      <c r="G402" s="183">
        <v>74</v>
      </c>
      <c r="H402" s="182">
        <v>71</v>
      </c>
      <c r="I402" s="184">
        <v>72</v>
      </c>
      <c r="J402" s="183">
        <v>69</v>
      </c>
      <c r="K402" s="183">
        <v>83</v>
      </c>
      <c r="L402" s="183">
        <v>77</v>
      </c>
      <c r="M402" s="183">
        <v>79</v>
      </c>
      <c r="N402" s="183">
        <v>84</v>
      </c>
      <c r="O402" s="183">
        <v>76</v>
      </c>
      <c r="P402" s="183">
        <v>85</v>
      </c>
      <c r="Q402" s="183">
        <v>108</v>
      </c>
      <c r="R402" s="183">
        <v>68</v>
      </c>
      <c r="S402" s="183">
        <v>99</v>
      </c>
      <c r="T402" s="183">
        <v>109</v>
      </c>
      <c r="U402" s="183">
        <v>82</v>
      </c>
      <c r="V402" s="183">
        <v>88</v>
      </c>
      <c r="W402" s="183">
        <v>72</v>
      </c>
      <c r="X402" s="183">
        <v>68</v>
      </c>
      <c r="Y402" s="183">
        <v>48</v>
      </c>
      <c r="Z402" s="183">
        <v>72</v>
      </c>
      <c r="AA402" s="183">
        <v>70</v>
      </c>
      <c r="AB402" s="183">
        <v>62</v>
      </c>
      <c r="AC402" s="183">
        <v>61</v>
      </c>
      <c r="AD402" s="183">
        <v>55</v>
      </c>
      <c r="AE402" s="183">
        <v>57</v>
      </c>
      <c r="AF402" s="183">
        <v>60</v>
      </c>
      <c r="AG402" s="183">
        <v>36</v>
      </c>
      <c r="AH402" s="183">
        <v>47</v>
      </c>
      <c r="AI402" s="183">
        <v>44</v>
      </c>
      <c r="AJ402" s="183">
        <v>42</v>
      </c>
      <c r="AK402" s="183">
        <v>49</v>
      </c>
      <c r="AL402" s="183">
        <v>54</v>
      </c>
      <c r="AM402" s="183">
        <v>63</v>
      </c>
      <c r="AN402" s="183">
        <v>57</v>
      </c>
      <c r="AO402" s="183">
        <v>44</v>
      </c>
      <c r="AP402" s="183">
        <v>38</v>
      </c>
      <c r="AQ402" s="183">
        <v>51</v>
      </c>
      <c r="AR402" s="183">
        <v>40</v>
      </c>
      <c r="AS402" s="183">
        <v>35</v>
      </c>
      <c r="AT402" s="183">
        <v>25</v>
      </c>
      <c r="AU402" s="183">
        <v>25</v>
      </c>
      <c r="AV402" s="183">
        <v>37</v>
      </c>
      <c r="AW402" s="183">
        <v>35</v>
      </c>
      <c r="AX402" s="183">
        <v>30</v>
      </c>
      <c r="AY402" s="183">
        <v>47</v>
      </c>
      <c r="AZ402" s="183">
        <v>40</v>
      </c>
      <c r="BA402" s="183">
        <v>36</v>
      </c>
      <c r="BB402" s="183">
        <v>44</v>
      </c>
      <c r="BC402" s="183">
        <v>46</v>
      </c>
      <c r="BD402" s="183">
        <v>58</v>
      </c>
      <c r="BE402" s="183">
        <v>37</v>
      </c>
      <c r="BF402" s="183">
        <v>39</v>
      </c>
      <c r="BG402" s="183">
        <v>41</v>
      </c>
      <c r="BH402" s="183">
        <v>52</v>
      </c>
      <c r="BI402" s="183">
        <v>40</v>
      </c>
      <c r="BJ402" s="183">
        <v>25</v>
      </c>
      <c r="BK402" s="183">
        <v>7</v>
      </c>
      <c r="BL402" s="183">
        <v>6</v>
      </c>
      <c r="BM402" s="183">
        <v>3</v>
      </c>
      <c r="BN402" s="183">
        <v>11</v>
      </c>
      <c r="BO402" s="183">
        <v>20</v>
      </c>
      <c r="BP402" s="183">
        <v>19</v>
      </c>
      <c r="BQ402" s="183">
        <f t="shared" ca="1" si="13"/>
        <v>16</v>
      </c>
    </row>
    <row r="403" spans="1:69" ht="15" customHeight="1" x14ac:dyDescent="0.2">
      <c r="A403" s="179" t="s">
        <v>442</v>
      </c>
      <c r="B403" s="195"/>
      <c r="C403" s="187" t="s">
        <v>8</v>
      </c>
      <c r="D403" s="182">
        <v>12</v>
      </c>
      <c r="E403" s="183">
        <v>18</v>
      </c>
      <c r="F403" s="183">
        <v>9</v>
      </c>
      <c r="G403" s="183">
        <v>21</v>
      </c>
      <c r="H403" s="182">
        <v>20</v>
      </c>
      <c r="I403" s="184">
        <v>14</v>
      </c>
      <c r="J403" s="183">
        <v>8</v>
      </c>
      <c r="K403" s="183">
        <v>14</v>
      </c>
      <c r="L403" s="183">
        <v>19</v>
      </c>
      <c r="M403" s="183">
        <v>16</v>
      </c>
      <c r="N403" s="183">
        <v>12</v>
      </c>
      <c r="O403" s="183">
        <v>14</v>
      </c>
      <c r="P403" s="183">
        <v>9</v>
      </c>
      <c r="Q403" s="183">
        <v>15</v>
      </c>
      <c r="R403" s="183">
        <v>12</v>
      </c>
      <c r="S403" s="183">
        <v>15</v>
      </c>
      <c r="T403" s="183">
        <v>10</v>
      </c>
      <c r="U403" s="183">
        <v>14</v>
      </c>
      <c r="V403" s="183">
        <v>19</v>
      </c>
      <c r="W403" s="183">
        <v>20</v>
      </c>
      <c r="X403" s="183">
        <v>13</v>
      </c>
      <c r="Y403" s="183">
        <v>10</v>
      </c>
      <c r="Z403" s="183">
        <v>9</v>
      </c>
      <c r="AA403" s="183">
        <v>9</v>
      </c>
      <c r="AB403" s="183">
        <v>7</v>
      </c>
      <c r="AC403" s="183">
        <v>9</v>
      </c>
      <c r="AD403" s="183">
        <v>6</v>
      </c>
      <c r="AE403" s="183">
        <v>12</v>
      </c>
      <c r="AF403" s="183">
        <v>8</v>
      </c>
      <c r="AG403" s="183">
        <v>11</v>
      </c>
      <c r="AH403" s="183">
        <v>4</v>
      </c>
      <c r="AI403" s="183">
        <v>4</v>
      </c>
      <c r="AJ403" s="183">
        <v>7</v>
      </c>
      <c r="AK403" s="183">
        <v>8</v>
      </c>
      <c r="AL403" s="183">
        <v>5</v>
      </c>
      <c r="AM403" s="183">
        <v>5</v>
      </c>
      <c r="AN403" s="183">
        <v>5</v>
      </c>
      <c r="AO403" s="183">
        <v>6</v>
      </c>
      <c r="AP403" s="183">
        <v>1</v>
      </c>
      <c r="AQ403" s="183">
        <v>10</v>
      </c>
      <c r="AR403" s="183">
        <v>9</v>
      </c>
      <c r="AS403" s="183">
        <v>28</v>
      </c>
      <c r="AT403" s="183">
        <v>8</v>
      </c>
      <c r="AU403" s="183">
        <v>2</v>
      </c>
      <c r="AV403" s="183">
        <v>9</v>
      </c>
      <c r="AW403" s="183">
        <v>4</v>
      </c>
      <c r="AX403" s="183">
        <v>8</v>
      </c>
      <c r="AY403" s="183">
        <v>10</v>
      </c>
      <c r="AZ403" s="183">
        <v>8</v>
      </c>
      <c r="BA403" s="183">
        <v>7</v>
      </c>
      <c r="BB403" s="183">
        <v>4</v>
      </c>
      <c r="BC403" s="183">
        <v>7</v>
      </c>
      <c r="BD403" s="183">
        <v>4</v>
      </c>
      <c r="BE403" s="183">
        <v>9</v>
      </c>
      <c r="BF403" s="183">
        <v>9</v>
      </c>
      <c r="BG403" s="183">
        <v>7</v>
      </c>
      <c r="BH403" s="183">
        <v>15</v>
      </c>
      <c r="BI403" s="183">
        <v>10</v>
      </c>
      <c r="BJ403" s="183">
        <v>22</v>
      </c>
      <c r="BK403" s="183">
        <v>0</v>
      </c>
      <c r="BL403" s="183">
        <v>0</v>
      </c>
      <c r="BM403" s="183">
        <v>3</v>
      </c>
      <c r="BN403" s="183">
        <v>2</v>
      </c>
      <c r="BO403" s="183">
        <v>1</v>
      </c>
      <c r="BP403" s="183">
        <v>1</v>
      </c>
      <c r="BQ403" s="183">
        <f t="shared" ca="1" si="13"/>
        <v>3</v>
      </c>
    </row>
    <row r="404" spans="1:69" ht="15" customHeight="1" collapsed="1" x14ac:dyDescent="0.25">
      <c r="B404" s="195"/>
      <c r="C404" s="206" t="s">
        <v>10</v>
      </c>
      <c r="D404" s="193"/>
      <c r="E404" s="194"/>
      <c r="F404" s="194"/>
      <c r="G404" s="194"/>
      <c r="H404" s="194"/>
      <c r="I404" s="194"/>
      <c r="J404" s="194"/>
      <c r="K404" s="194"/>
      <c r="L404" s="194"/>
      <c r="M404" s="194"/>
      <c r="N404" s="194"/>
      <c r="O404" s="194"/>
      <c r="P404" s="194"/>
      <c r="Q404" s="194"/>
      <c r="R404" s="194"/>
      <c r="S404" s="194"/>
      <c r="T404" s="194"/>
      <c r="U404" s="194"/>
      <c r="V404" s="194"/>
      <c r="W404" s="194"/>
      <c r="X404" s="194"/>
      <c r="Y404" s="194"/>
      <c r="Z404" s="194"/>
      <c r="AA404" s="194"/>
      <c r="AB404" s="194"/>
      <c r="AC404" s="194"/>
      <c r="AD404" s="194"/>
      <c r="AE404" s="194"/>
      <c r="AF404" s="194"/>
      <c r="AG404" s="194"/>
      <c r="AH404" s="194"/>
      <c r="AI404" s="194"/>
      <c r="AJ404" s="194"/>
      <c r="AK404" s="194"/>
      <c r="AL404" s="194"/>
      <c r="AM404" s="194"/>
      <c r="AN404" s="194"/>
      <c r="AO404" s="194"/>
      <c r="AP404" s="194"/>
      <c r="AQ404" s="194"/>
      <c r="AR404" s="194"/>
      <c r="AS404" s="194"/>
      <c r="AT404" s="194"/>
      <c r="AU404" s="194"/>
      <c r="AV404" s="194"/>
      <c r="AW404" s="194"/>
      <c r="AX404" s="194"/>
      <c r="AY404" s="194"/>
      <c r="AZ404" s="194"/>
      <c r="BA404" s="194"/>
      <c r="BB404" s="194"/>
      <c r="BC404" s="194"/>
      <c r="BD404" s="194"/>
      <c r="BE404" s="194"/>
      <c r="BF404" s="194"/>
      <c r="BG404" s="194"/>
      <c r="BH404" s="194"/>
      <c r="BI404" s="194"/>
      <c r="BJ404" s="194"/>
      <c r="BK404" s="194"/>
      <c r="BL404" s="194"/>
      <c r="BM404" s="194"/>
      <c r="BN404" s="194"/>
      <c r="BO404" s="194"/>
      <c r="BP404" s="194"/>
      <c r="BQ404" s="194"/>
    </row>
    <row r="405" spans="1:69" ht="15" hidden="1" customHeight="1" outlineLevel="1" collapsed="1" x14ac:dyDescent="0.2">
      <c r="B405" s="195" t="s">
        <v>94</v>
      </c>
      <c r="C405" s="196" t="s">
        <v>95</v>
      </c>
      <c r="D405" s="232"/>
      <c r="E405" s="220"/>
      <c r="F405" s="220"/>
      <c r="G405" s="220"/>
      <c r="H405" s="220"/>
      <c r="I405" s="220"/>
      <c r="J405" s="220"/>
      <c r="K405" s="220"/>
      <c r="L405" s="220"/>
      <c r="M405" s="220"/>
      <c r="N405" s="220"/>
      <c r="O405" s="220"/>
      <c r="P405" s="220"/>
      <c r="Q405" s="220"/>
      <c r="R405" s="220"/>
      <c r="S405" s="220"/>
      <c r="T405" s="220"/>
      <c r="U405" s="220"/>
      <c r="V405" s="220"/>
      <c r="W405" s="220"/>
      <c r="X405" s="220"/>
      <c r="Y405" s="220"/>
      <c r="Z405" s="220"/>
      <c r="AA405" s="220"/>
      <c r="AB405" s="220"/>
      <c r="AC405" s="220"/>
      <c r="AD405" s="220"/>
      <c r="AE405" s="220"/>
      <c r="AF405" s="220"/>
      <c r="AG405" s="220"/>
      <c r="AH405" s="220"/>
      <c r="AI405" s="220"/>
      <c r="AJ405" s="220"/>
      <c r="AK405" s="220"/>
      <c r="AL405" s="220"/>
      <c r="AM405" s="220"/>
      <c r="AN405" s="220"/>
      <c r="AO405" s="220"/>
      <c r="AP405" s="220"/>
      <c r="AQ405" s="220"/>
      <c r="AR405" s="220"/>
      <c r="AS405" s="220"/>
      <c r="AT405" s="220"/>
      <c r="AU405" s="220"/>
      <c r="AV405" s="220"/>
      <c r="AW405" s="220"/>
      <c r="AX405" s="220"/>
      <c r="AY405" s="220"/>
      <c r="AZ405" s="220"/>
      <c r="BA405" s="220"/>
      <c r="BB405" s="220"/>
      <c r="BC405" s="220"/>
      <c r="BD405" s="220"/>
      <c r="BE405" s="220"/>
      <c r="BF405" s="220"/>
      <c r="BG405" s="220"/>
      <c r="BH405" s="220"/>
      <c r="BI405" s="220"/>
      <c r="BJ405" s="220"/>
      <c r="BK405" s="220"/>
      <c r="BL405" s="220"/>
      <c r="BM405" s="220"/>
      <c r="BN405" s="220"/>
      <c r="BO405" s="220"/>
      <c r="BP405" s="220"/>
      <c r="BQ405" s="220"/>
    </row>
    <row r="406" spans="1:69" ht="15" hidden="1" customHeight="1" outlineLevel="2" x14ac:dyDescent="0.2">
      <c r="A406" s="179" t="s">
        <v>443</v>
      </c>
      <c r="B406" s="195"/>
      <c r="C406" s="181" t="s">
        <v>3</v>
      </c>
      <c r="D406" s="233">
        <v>1439</v>
      </c>
      <c r="E406" s="234">
        <v>1534</v>
      </c>
      <c r="F406" s="234">
        <v>1417</v>
      </c>
      <c r="G406" s="234">
        <v>1558</v>
      </c>
      <c r="H406" s="235">
        <v>1613</v>
      </c>
      <c r="I406" s="234">
        <v>1497</v>
      </c>
      <c r="J406" s="234">
        <v>1479</v>
      </c>
      <c r="K406" s="234">
        <v>1469</v>
      </c>
      <c r="L406" s="234">
        <v>1446</v>
      </c>
      <c r="M406" s="234">
        <v>1584</v>
      </c>
      <c r="N406" s="234">
        <v>1732</v>
      </c>
      <c r="O406" s="234">
        <v>1383</v>
      </c>
      <c r="P406" s="234">
        <v>1525</v>
      </c>
      <c r="Q406" s="234">
        <v>1553</v>
      </c>
      <c r="R406" s="234">
        <v>1154</v>
      </c>
      <c r="S406" s="234">
        <v>1538</v>
      </c>
      <c r="T406" s="235">
        <v>1552</v>
      </c>
      <c r="U406" s="208">
        <v>1427</v>
      </c>
      <c r="V406" s="236">
        <v>1693</v>
      </c>
      <c r="W406" s="234">
        <v>1396</v>
      </c>
      <c r="X406" s="234">
        <v>1374</v>
      </c>
      <c r="Y406" s="234">
        <v>1461</v>
      </c>
      <c r="Z406" s="234">
        <v>1677</v>
      </c>
      <c r="AA406" s="234">
        <v>1269</v>
      </c>
      <c r="AB406" s="234">
        <v>1424</v>
      </c>
      <c r="AC406" s="234">
        <v>1399</v>
      </c>
      <c r="AD406" s="234">
        <v>978</v>
      </c>
      <c r="AE406" s="234">
        <v>1437</v>
      </c>
      <c r="AF406" s="198">
        <v>1311</v>
      </c>
      <c r="AG406" s="198">
        <v>1205</v>
      </c>
      <c r="AH406" s="198">
        <v>1376</v>
      </c>
      <c r="AI406" s="198">
        <v>916</v>
      </c>
      <c r="AJ406" s="198">
        <v>1090</v>
      </c>
      <c r="AK406" s="198">
        <v>1057</v>
      </c>
      <c r="AL406" s="198">
        <v>1255</v>
      </c>
      <c r="AM406" s="198">
        <v>1141</v>
      </c>
      <c r="AN406" s="198">
        <v>1377</v>
      </c>
      <c r="AO406" s="198">
        <v>1294</v>
      </c>
      <c r="AP406" s="198">
        <v>950</v>
      </c>
      <c r="AQ406" s="198">
        <v>1310</v>
      </c>
      <c r="AR406" s="198">
        <v>1055</v>
      </c>
      <c r="AS406" s="198">
        <v>1142</v>
      </c>
      <c r="AT406" s="198">
        <v>1248</v>
      </c>
      <c r="AU406" s="198">
        <v>982</v>
      </c>
      <c r="AV406" s="198">
        <v>1192</v>
      </c>
      <c r="AW406" s="198">
        <v>1008</v>
      </c>
      <c r="AX406" s="198">
        <v>1259</v>
      </c>
      <c r="AY406" s="198">
        <v>1217</v>
      </c>
      <c r="AZ406" s="198">
        <v>1354</v>
      </c>
      <c r="BA406" s="198">
        <v>1174</v>
      </c>
      <c r="BB406" s="198">
        <v>1034</v>
      </c>
      <c r="BC406" s="198">
        <v>1257</v>
      </c>
      <c r="BD406" s="198">
        <v>1259</v>
      </c>
      <c r="BE406" s="198">
        <v>955</v>
      </c>
      <c r="BF406" s="198">
        <v>1055</v>
      </c>
      <c r="BG406" s="198">
        <v>1152</v>
      </c>
      <c r="BH406" s="198">
        <v>1412</v>
      </c>
      <c r="BI406" s="198">
        <v>1268</v>
      </c>
      <c r="BJ406" s="198">
        <v>745</v>
      </c>
      <c r="BK406" s="198">
        <v>159</v>
      </c>
      <c r="BL406" s="198">
        <v>138</v>
      </c>
      <c r="BM406" s="198">
        <v>224</v>
      </c>
      <c r="BN406" s="198">
        <v>403</v>
      </c>
      <c r="BO406" s="198">
        <v>582</v>
      </c>
      <c r="BP406" s="198">
        <v>723</v>
      </c>
      <c r="BQ406" s="198">
        <f ca="1">SUMIFS(Operations, Dates, BQ$6, Hospitals, $B405)</f>
        <v>739</v>
      </c>
    </row>
    <row r="407" spans="1:69" ht="15" hidden="1" customHeight="1" outlineLevel="2" x14ac:dyDescent="0.2">
      <c r="A407" s="179" t="s">
        <v>444</v>
      </c>
      <c r="B407" s="195"/>
      <c r="C407" s="185" t="s">
        <v>4</v>
      </c>
      <c r="D407" s="233">
        <v>175</v>
      </c>
      <c r="E407" s="234">
        <v>168</v>
      </c>
      <c r="F407" s="234">
        <v>149</v>
      </c>
      <c r="G407" s="234">
        <v>160</v>
      </c>
      <c r="H407" s="235">
        <v>147</v>
      </c>
      <c r="I407" s="234">
        <v>133</v>
      </c>
      <c r="J407" s="234">
        <v>157</v>
      </c>
      <c r="K407" s="234">
        <v>153</v>
      </c>
      <c r="L407" s="234">
        <v>195</v>
      </c>
      <c r="M407" s="234">
        <v>177</v>
      </c>
      <c r="N407" s="234">
        <v>202</v>
      </c>
      <c r="O407" s="234">
        <v>166</v>
      </c>
      <c r="P407" s="234">
        <v>167</v>
      </c>
      <c r="Q407" s="234">
        <v>197</v>
      </c>
      <c r="R407" s="234">
        <v>151</v>
      </c>
      <c r="S407" s="234">
        <v>155</v>
      </c>
      <c r="T407" s="235">
        <v>158</v>
      </c>
      <c r="U407" s="208">
        <v>137</v>
      </c>
      <c r="V407" s="236">
        <v>181</v>
      </c>
      <c r="W407" s="234">
        <v>140</v>
      </c>
      <c r="X407" s="234">
        <v>168</v>
      </c>
      <c r="Y407" s="234">
        <v>125</v>
      </c>
      <c r="Z407" s="234">
        <v>175</v>
      </c>
      <c r="AA407" s="234">
        <v>143</v>
      </c>
      <c r="AB407" s="234">
        <v>93</v>
      </c>
      <c r="AC407" s="234">
        <v>86</v>
      </c>
      <c r="AD407" s="234">
        <v>82</v>
      </c>
      <c r="AE407" s="234">
        <v>90</v>
      </c>
      <c r="AF407" s="198">
        <v>116</v>
      </c>
      <c r="AG407" s="198">
        <v>91</v>
      </c>
      <c r="AH407" s="198">
        <v>107</v>
      </c>
      <c r="AI407" s="198">
        <v>99</v>
      </c>
      <c r="AJ407" s="198">
        <v>79</v>
      </c>
      <c r="AK407" s="198">
        <v>90</v>
      </c>
      <c r="AL407" s="198">
        <v>110</v>
      </c>
      <c r="AM407" s="198">
        <v>90</v>
      </c>
      <c r="AN407" s="198">
        <v>99</v>
      </c>
      <c r="AO407" s="198">
        <v>100</v>
      </c>
      <c r="AP407" s="198">
        <v>61</v>
      </c>
      <c r="AQ407" s="198">
        <v>88</v>
      </c>
      <c r="AR407" s="198">
        <v>75</v>
      </c>
      <c r="AS407" s="198">
        <v>69</v>
      </c>
      <c r="AT407" s="198">
        <v>89</v>
      </c>
      <c r="AU407" s="198">
        <v>74</v>
      </c>
      <c r="AV407" s="198">
        <v>71</v>
      </c>
      <c r="AW407" s="198">
        <v>61</v>
      </c>
      <c r="AX407" s="198">
        <v>76</v>
      </c>
      <c r="AY407" s="198">
        <v>87</v>
      </c>
      <c r="AZ407" s="198">
        <v>96</v>
      </c>
      <c r="BA407" s="198">
        <v>66</v>
      </c>
      <c r="BB407" s="198">
        <v>70</v>
      </c>
      <c r="BC407" s="198">
        <v>90</v>
      </c>
      <c r="BD407" s="198">
        <v>89</v>
      </c>
      <c r="BE407" s="198">
        <v>63</v>
      </c>
      <c r="BF407" s="198">
        <v>72</v>
      </c>
      <c r="BG407" s="198">
        <v>87</v>
      </c>
      <c r="BH407" s="198">
        <v>105</v>
      </c>
      <c r="BI407" s="198">
        <v>75</v>
      </c>
      <c r="BJ407" s="198">
        <v>85</v>
      </c>
      <c r="BK407" s="198">
        <v>15</v>
      </c>
      <c r="BL407" s="198">
        <v>6</v>
      </c>
      <c r="BM407" s="198">
        <v>7</v>
      </c>
      <c r="BN407" s="198">
        <v>15</v>
      </c>
      <c r="BO407" s="198">
        <v>30</v>
      </c>
      <c r="BP407" s="198">
        <v>23</v>
      </c>
      <c r="BQ407" s="198">
        <f ca="1">SUMIFS(Cancelled, Dates, BQ$6, Hospitals, $B405)</f>
        <v>39</v>
      </c>
    </row>
    <row r="408" spans="1:69" ht="15" hidden="1" customHeight="1" outlineLevel="2" x14ac:dyDescent="0.2">
      <c r="A408" s="179" t="s">
        <v>445</v>
      </c>
      <c r="B408" s="195"/>
      <c r="C408" s="187" t="s">
        <v>5</v>
      </c>
      <c r="D408" s="233">
        <v>72</v>
      </c>
      <c r="E408" s="234">
        <v>57</v>
      </c>
      <c r="F408" s="234">
        <v>54</v>
      </c>
      <c r="G408" s="234">
        <v>55</v>
      </c>
      <c r="H408" s="235">
        <v>47</v>
      </c>
      <c r="I408" s="234">
        <v>50</v>
      </c>
      <c r="J408" s="234">
        <v>66</v>
      </c>
      <c r="K408" s="234">
        <v>46</v>
      </c>
      <c r="L408" s="234">
        <v>40</v>
      </c>
      <c r="M408" s="234">
        <v>50</v>
      </c>
      <c r="N408" s="234">
        <v>74</v>
      </c>
      <c r="O408" s="234">
        <v>50</v>
      </c>
      <c r="P408" s="234">
        <v>63</v>
      </c>
      <c r="Q408" s="234">
        <v>64</v>
      </c>
      <c r="R408" s="234">
        <v>45</v>
      </c>
      <c r="S408" s="234">
        <v>56</v>
      </c>
      <c r="T408" s="235">
        <v>43</v>
      </c>
      <c r="U408" s="208">
        <v>42</v>
      </c>
      <c r="V408" s="236">
        <v>62</v>
      </c>
      <c r="W408" s="234">
        <v>48</v>
      </c>
      <c r="X408" s="234">
        <v>56</v>
      </c>
      <c r="Y408" s="234">
        <v>58</v>
      </c>
      <c r="Z408" s="234">
        <v>62</v>
      </c>
      <c r="AA408" s="234">
        <v>36</v>
      </c>
      <c r="AB408" s="234">
        <v>38</v>
      </c>
      <c r="AC408" s="234">
        <v>36</v>
      </c>
      <c r="AD408" s="234">
        <v>23</v>
      </c>
      <c r="AE408" s="234">
        <v>32</v>
      </c>
      <c r="AF408" s="198">
        <v>39</v>
      </c>
      <c r="AG408" s="198">
        <v>36</v>
      </c>
      <c r="AH408" s="198">
        <v>29</v>
      </c>
      <c r="AI408" s="198">
        <v>33</v>
      </c>
      <c r="AJ408" s="198">
        <v>23</v>
      </c>
      <c r="AK408" s="198">
        <v>19</v>
      </c>
      <c r="AL408" s="198">
        <v>35</v>
      </c>
      <c r="AM408" s="198">
        <v>28</v>
      </c>
      <c r="AN408" s="198">
        <v>33</v>
      </c>
      <c r="AO408" s="198">
        <v>35</v>
      </c>
      <c r="AP408" s="198">
        <v>17</v>
      </c>
      <c r="AQ408" s="198">
        <v>27</v>
      </c>
      <c r="AR408" s="198">
        <v>25</v>
      </c>
      <c r="AS408" s="198">
        <v>18</v>
      </c>
      <c r="AT408" s="198">
        <v>28</v>
      </c>
      <c r="AU408" s="198">
        <v>25</v>
      </c>
      <c r="AV408" s="198">
        <v>29</v>
      </c>
      <c r="AW408" s="198">
        <v>16</v>
      </c>
      <c r="AX408" s="198">
        <v>26</v>
      </c>
      <c r="AY408" s="198">
        <v>22</v>
      </c>
      <c r="AZ408" s="198">
        <v>44</v>
      </c>
      <c r="BA408" s="198">
        <v>27</v>
      </c>
      <c r="BB408" s="198">
        <v>16</v>
      </c>
      <c r="BC408" s="198">
        <v>28</v>
      </c>
      <c r="BD408" s="198">
        <v>24</v>
      </c>
      <c r="BE408" s="198">
        <v>27</v>
      </c>
      <c r="BF408" s="198">
        <v>23</v>
      </c>
      <c r="BG408" s="198">
        <v>33</v>
      </c>
      <c r="BH408" s="198">
        <v>29</v>
      </c>
      <c r="BI408" s="198">
        <v>25</v>
      </c>
      <c r="BJ408" s="198">
        <v>25</v>
      </c>
      <c r="BK408" s="198">
        <v>6</v>
      </c>
      <c r="BL408" s="198">
        <v>4</v>
      </c>
      <c r="BM408" s="198">
        <v>3</v>
      </c>
      <c r="BN408" s="198">
        <v>6</v>
      </c>
      <c r="BO408" s="198">
        <v>18</v>
      </c>
      <c r="BP408" s="198">
        <v>7</v>
      </c>
      <c r="BQ408" s="198">
        <f ca="1">SUMIFS(Clinical, Dates, BQ$6, Hospitals, $B405)</f>
        <v>16</v>
      </c>
    </row>
    <row r="409" spans="1:69" ht="15" hidden="1" customHeight="1" outlineLevel="2" x14ac:dyDescent="0.2">
      <c r="A409" s="179" t="s">
        <v>446</v>
      </c>
      <c r="B409" s="195"/>
      <c r="C409" s="187" t="s">
        <v>6</v>
      </c>
      <c r="D409" s="233">
        <v>52</v>
      </c>
      <c r="E409" s="234">
        <v>38</v>
      </c>
      <c r="F409" s="234">
        <v>52</v>
      </c>
      <c r="G409" s="234">
        <v>47</v>
      </c>
      <c r="H409" s="235">
        <v>43</v>
      </c>
      <c r="I409" s="234">
        <v>38</v>
      </c>
      <c r="J409" s="234">
        <v>44</v>
      </c>
      <c r="K409" s="234">
        <v>44</v>
      </c>
      <c r="L409" s="234">
        <v>97</v>
      </c>
      <c r="M409" s="234">
        <v>74</v>
      </c>
      <c r="N409" s="234">
        <v>70</v>
      </c>
      <c r="O409" s="234">
        <v>57</v>
      </c>
      <c r="P409" s="234">
        <v>55</v>
      </c>
      <c r="Q409" s="234">
        <v>50</v>
      </c>
      <c r="R409" s="234">
        <v>61</v>
      </c>
      <c r="S409" s="234">
        <v>38</v>
      </c>
      <c r="T409" s="235">
        <v>48</v>
      </c>
      <c r="U409" s="208">
        <v>41</v>
      </c>
      <c r="V409" s="236">
        <v>51</v>
      </c>
      <c r="W409" s="234">
        <v>41</v>
      </c>
      <c r="X409" s="234">
        <v>71</v>
      </c>
      <c r="Y409" s="234">
        <v>37</v>
      </c>
      <c r="Z409" s="234">
        <v>62</v>
      </c>
      <c r="AA409" s="234">
        <v>64</v>
      </c>
      <c r="AB409" s="234">
        <v>19</v>
      </c>
      <c r="AC409" s="234">
        <v>20</v>
      </c>
      <c r="AD409" s="234">
        <v>22</v>
      </c>
      <c r="AE409" s="234">
        <v>18</v>
      </c>
      <c r="AF409" s="198">
        <v>35</v>
      </c>
      <c r="AG409" s="198">
        <v>25</v>
      </c>
      <c r="AH409" s="198">
        <v>41</v>
      </c>
      <c r="AI409" s="198">
        <v>37</v>
      </c>
      <c r="AJ409" s="198">
        <v>25</v>
      </c>
      <c r="AK409" s="198">
        <v>28</v>
      </c>
      <c r="AL409" s="198">
        <v>42</v>
      </c>
      <c r="AM409" s="198">
        <v>26</v>
      </c>
      <c r="AN409" s="198">
        <v>29</v>
      </c>
      <c r="AO409" s="198">
        <v>33</v>
      </c>
      <c r="AP409" s="198">
        <v>23</v>
      </c>
      <c r="AQ409" s="198">
        <v>23</v>
      </c>
      <c r="AR409" s="198">
        <v>19</v>
      </c>
      <c r="AS409" s="198">
        <v>27</v>
      </c>
      <c r="AT409" s="198">
        <v>38</v>
      </c>
      <c r="AU409" s="198">
        <v>33</v>
      </c>
      <c r="AV409" s="198">
        <v>18</v>
      </c>
      <c r="AW409" s="198">
        <v>19</v>
      </c>
      <c r="AX409" s="198">
        <v>22</v>
      </c>
      <c r="AY409" s="198">
        <v>20</v>
      </c>
      <c r="AZ409" s="198">
        <v>27</v>
      </c>
      <c r="BA409" s="198">
        <v>10</v>
      </c>
      <c r="BB409" s="198">
        <v>20</v>
      </c>
      <c r="BC409" s="198">
        <v>29</v>
      </c>
      <c r="BD409" s="198">
        <v>25</v>
      </c>
      <c r="BE409" s="198">
        <v>11</v>
      </c>
      <c r="BF409" s="198">
        <v>18</v>
      </c>
      <c r="BG409" s="198">
        <v>19</v>
      </c>
      <c r="BH409" s="198">
        <v>27</v>
      </c>
      <c r="BI409" s="198">
        <v>20</v>
      </c>
      <c r="BJ409" s="198">
        <v>25</v>
      </c>
      <c r="BK409" s="198">
        <v>7</v>
      </c>
      <c r="BL409" s="198">
        <v>0</v>
      </c>
      <c r="BM409" s="198">
        <v>0</v>
      </c>
      <c r="BN409" s="198">
        <v>5</v>
      </c>
      <c r="BO409" s="198">
        <v>5</v>
      </c>
      <c r="BP409" s="198">
        <v>11</v>
      </c>
      <c r="BQ409" s="198">
        <f ca="1">SUMIFS(NonClinical, Dates, BQ$6, Hospitals, $B405)</f>
        <v>9</v>
      </c>
    </row>
    <row r="410" spans="1:69" ht="15" hidden="1" customHeight="1" outlineLevel="2" x14ac:dyDescent="0.2">
      <c r="A410" s="179" t="s">
        <v>447</v>
      </c>
      <c r="B410" s="195"/>
      <c r="C410" s="187" t="s">
        <v>7</v>
      </c>
      <c r="D410" s="233">
        <v>40</v>
      </c>
      <c r="E410" s="234">
        <v>58</v>
      </c>
      <c r="F410" s="234">
        <v>36</v>
      </c>
      <c r="G410" s="234">
        <v>42</v>
      </c>
      <c r="H410" s="235">
        <v>39</v>
      </c>
      <c r="I410" s="234">
        <v>37</v>
      </c>
      <c r="J410" s="234">
        <v>41</v>
      </c>
      <c r="K410" s="234">
        <v>54</v>
      </c>
      <c r="L410" s="234">
        <v>45</v>
      </c>
      <c r="M410" s="234">
        <v>39</v>
      </c>
      <c r="N410" s="234">
        <v>49</v>
      </c>
      <c r="O410" s="234">
        <v>47</v>
      </c>
      <c r="P410" s="234">
        <v>41</v>
      </c>
      <c r="Q410" s="234">
        <v>69</v>
      </c>
      <c r="R410" s="234">
        <v>34</v>
      </c>
      <c r="S410" s="234">
        <v>49</v>
      </c>
      <c r="T410" s="235">
        <v>58</v>
      </c>
      <c r="U410" s="208">
        <v>42</v>
      </c>
      <c r="V410" s="236">
        <v>50</v>
      </c>
      <c r="W410" s="234">
        <v>37</v>
      </c>
      <c r="X410" s="234">
        <v>29</v>
      </c>
      <c r="Y410" s="234">
        <v>22</v>
      </c>
      <c r="Z410" s="234">
        <v>46</v>
      </c>
      <c r="AA410" s="234">
        <v>34</v>
      </c>
      <c r="AB410" s="234">
        <v>32</v>
      </c>
      <c r="AC410" s="234">
        <v>25</v>
      </c>
      <c r="AD410" s="234">
        <v>32</v>
      </c>
      <c r="AE410" s="234">
        <v>30</v>
      </c>
      <c r="AF410" s="198">
        <v>36</v>
      </c>
      <c r="AG410" s="198">
        <v>21</v>
      </c>
      <c r="AH410" s="198">
        <v>33</v>
      </c>
      <c r="AI410" s="198">
        <v>26</v>
      </c>
      <c r="AJ410" s="198">
        <v>25</v>
      </c>
      <c r="AK410" s="198">
        <v>35</v>
      </c>
      <c r="AL410" s="198">
        <v>29</v>
      </c>
      <c r="AM410" s="198">
        <v>33</v>
      </c>
      <c r="AN410" s="198">
        <v>34</v>
      </c>
      <c r="AO410" s="198">
        <v>27</v>
      </c>
      <c r="AP410" s="198">
        <v>20</v>
      </c>
      <c r="AQ410" s="198">
        <v>31</v>
      </c>
      <c r="AR410" s="198">
        <v>24</v>
      </c>
      <c r="AS410" s="198">
        <v>24</v>
      </c>
      <c r="AT410" s="198">
        <v>15</v>
      </c>
      <c r="AU410" s="198">
        <v>14</v>
      </c>
      <c r="AV410" s="198">
        <v>19</v>
      </c>
      <c r="AW410" s="198">
        <v>22</v>
      </c>
      <c r="AX410" s="198">
        <v>20</v>
      </c>
      <c r="AY410" s="198">
        <v>36</v>
      </c>
      <c r="AZ410" s="198">
        <v>21</v>
      </c>
      <c r="BA410" s="198">
        <v>23</v>
      </c>
      <c r="BB410" s="198">
        <v>30</v>
      </c>
      <c r="BC410" s="198">
        <v>28</v>
      </c>
      <c r="BD410" s="198">
        <v>36</v>
      </c>
      <c r="BE410" s="198">
        <v>17</v>
      </c>
      <c r="BF410" s="198">
        <v>25</v>
      </c>
      <c r="BG410" s="198">
        <v>30</v>
      </c>
      <c r="BH410" s="198">
        <v>38</v>
      </c>
      <c r="BI410" s="198">
        <v>23</v>
      </c>
      <c r="BJ410" s="198">
        <v>17</v>
      </c>
      <c r="BK410" s="198">
        <v>2</v>
      </c>
      <c r="BL410" s="198">
        <v>2</v>
      </c>
      <c r="BM410" s="198">
        <v>1</v>
      </c>
      <c r="BN410" s="198">
        <v>3</v>
      </c>
      <c r="BO410" s="198">
        <v>7</v>
      </c>
      <c r="BP410" s="198">
        <v>5</v>
      </c>
      <c r="BQ410" s="198">
        <f ca="1">SUMIFS(Patient, Dates, BQ$6, Hospitals, $B405)</f>
        <v>12</v>
      </c>
    </row>
    <row r="411" spans="1:69" ht="15" hidden="1" customHeight="1" outlineLevel="2" x14ac:dyDescent="0.2">
      <c r="A411" s="179" t="s">
        <v>448</v>
      </c>
      <c r="B411" s="195"/>
      <c r="C411" s="187" t="s">
        <v>8</v>
      </c>
      <c r="D411" s="233">
        <v>11</v>
      </c>
      <c r="E411" s="234">
        <v>15</v>
      </c>
      <c r="F411" s="234">
        <v>7</v>
      </c>
      <c r="G411" s="234">
        <v>16</v>
      </c>
      <c r="H411" s="235">
        <v>18</v>
      </c>
      <c r="I411" s="234">
        <v>8</v>
      </c>
      <c r="J411" s="234">
        <v>6</v>
      </c>
      <c r="K411" s="234">
        <v>9</v>
      </c>
      <c r="L411" s="234">
        <v>13</v>
      </c>
      <c r="M411" s="234">
        <v>14</v>
      </c>
      <c r="N411" s="234">
        <v>9</v>
      </c>
      <c r="O411" s="234">
        <v>12</v>
      </c>
      <c r="P411" s="234">
        <v>8</v>
      </c>
      <c r="Q411" s="234">
        <v>14</v>
      </c>
      <c r="R411" s="234">
        <v>11</v>
      </c>
      <c r="S411" s="234">
        <v>12</v>
      </c>
      <c r="T411" s="235">
        <v>9</v>
      </c>
      <c r="U411" s="208">
        <v>12</v>
      </c>
      <c r="V411" s="236">
        <v>18</v>
      </c>
      <c r="W411" s="234">
        <v>14</v>
      </c>
      <c r="X411" s="234">
        <v>12</v>
      </c>
      <c r="Y411" s="234">
        <v>8</v>
      </c>
      <c r="Z411" s="234">
        <v>5</v>
      </c>
      <c r="AA411" s="234">
        <v>9</v>
      </c>
      <c r="AB411" s="234">
        <v>4</v>
      </c>
      <c r="AC411" s="234">
        <v>5</v>
      </c>
      <c r="AD411" s="234">
        <v>5</v>
      </c>
      <c r="AE411" s="234">
        <v>10</v>
      </c>
      <c r="AF411" s="198">
        <v>6</v>
      </c>
      <c r="AG411" s="198">
        <v>9</v>
      </c>
      <c r="AH411" s="198">
        <v>4</v>
      </c>
      <c r="AI411" s="198">
        <v>3</v>
      </c>
      <c r="AJ411" s="198">
        <v>6</v>
      </c>
      <c r="AK411" s="198">
        <v>8</v>
      </c>
      <c r="AL411" s="198">
        <v>4</v>
      </c>
      <c r="AM411" s="198">
        <v>3</v>
      </c>
      <c r="AN411" s="198">
        <v>3</v>
      </c>
      <c r="AO411" s="198">
        <v>5</v>
      </c>
      <c r="AP411" s="198">
        <v>1</v>
      </c>
      <c r="AQ411" s="198">
        <v>7</v>
      </c>
      <c r="AR411" s="198">
        <v>7</v>
      </c>
      <c r="AS411" s="198">
        <v>0</v>
      </c>
      <c r="AT411" s="198">
        <v>8</v>
      </c>
      <c r="AU411" s="198">
        <v>2</v>
      </c>
      <c r="AV411" s="198">
        <v>5</v>
      </c>
      <c r="AW411" s="198">
        <v>4</v>
      </c>
      <c r="AX411" s="198">
        <v>8</v>
      </c>
      <c r="AY411" s="198">
        <v>9</v>
      </c>
      <c r="AZ411" s="198">
        <v>4</v>
      </c>
      <c r="BA411" s="198">
        <v>6</v>
      </c>
      <c r="BB411" s="198">
        <v>4</v>
      </c>
      <c r="BC411" s="198">
        <v>5</v>
      </c>
      <c r="BD411" s="198">
        <v>4</v>
      </c>
      <c r="BE411" s="198">
        <v>8</v>
      </c>
      <c r="BF411" s="198">
        <v>6</v>
      </c>
      <c r="BG411" s="198">
        <v>5</v>
      </c>
      <c r="BH411" s="198">
        <v>11</v>
      </c>
      <c r="BI411" s="198">
        <v>7</v>
      </c>
      <c r="BJ411" s="198">
        <v>18</v>
      </c>
      <c r="BK411" s="198">
        <v>0</v>
      </c>
      <c r="BL411" s="198">
        <v>0</v>
      </c>
      <c r="BM411" s="198">
        <v>3</v>
      </c>
      <c r="BN411" s="198">
        <v>1</v>
      </c>
      <c r="BO411" s="198">
        <v>0</v>
      </c>
      <c r="BP411" s="198">
        <v>0</v>
      </c>
      <c r="BQ411" s="198">
        <f ca="1">SUMIFS(Other, Dates, BQ$6, Hospitals, $B405)</f>
        <v>2</v>
      </c>
    </row>
    <row r="412" spans="1:69" ht="15" hidden="1" customHeight="1" outlineLevel="1" collapsed="1" x14ac:dyDescent="0.2">
      <c r="B412" s="195" t="s">
        <v>96</v>
      </c>
      <c r="C412" s="196" t="s">
        <v>97</v>
      </c>
      <c r="D412" s="232"/>
      <c r="E412" s="220"/>
      <c r="F412" s="220"/>
      <c r="G412" s="220"/>
      <c r="H412" s="220"/>
      <c r="I412" s="220"/>
      <c r="J412" s="220"/>
      <c r="K412" s="220"/>
      <c r="L412" s="220"/>
      <c r="M412" s="220"/>
      <c r="N412" s="220"/>
      <c r="O412" s="220"/>
      <c r="P412" s="220"/>
      <c r="Q412" s="220"/>
      <c r="R412" s="220"/>
      <c r="S412" s="220"/>
      <c r="T412" s="220"/>
      <c r="U412" s="220"/>
      <c r="V412" s="220"/>
      <c r="W412" s="220"/>
      <c r="X412" s="220"/>
      <c r="Y412" s="220"/>
      <c r="Z412" s="220"/>
      <c r="AA412" s="220"/>
      <c r="AB412" s="220"/>
      <c r="AC412" s="220"/>
      <c r="AD412" s="220"/>
      <c r="AE412" s="220"/>
      <c r="AF412" s="220"/>
      <c r="AG412" s="220"/>
      <c r="AH412" s="220"/>
      <c r="AI412" s="220"/>
      <c r="AJ412" s="220"/>
      <c r="AK412" s="220"/>
      <c r="AL412" s="220"/>
      <c r="AM412" s="220"/>
      <c r="AN412" s="220"/>
      <c r="AO412" s="220"/>
      <c r="AP412" s="220"/>
      <c r="AQ412" s="220"/>
      <c r="AR412" s="220"/>
      <c r="AS412" s="220"/>
      <c r="AT412" s="220"/>
      <c r="AU412" s="220"/>
      <c r="AV412" s="220"/>
      <c r="AW412" s="220"/>
      <c r="AX412" s="220"/>
      <c r="AY412" s="220"/>
      <c r="AZ412" s="220"/>
      <c r="BA412" s="220"/>
      <c r="BB412" s="220"/>
      <c r="BC412" s="220"/>
      <c r="BD412" s="220"/>
      <c r="BE412" s="220"/>
      <c r="BF412" s="220"/>
      <c r="BG412" s="220"/>
      <c r="BH412" s="220"/>
      <c r="BI412" s="220"/>
      <c r="BJ412" s="220"/>
      <c r="BK412" s="220"/>
      <c r="BL412" s="220"/>
      <c r="BM412" s="220"/>
      <c r="BN412" s="220"/>
      <c r="BO412" s="220"/>
      <c r="BP412" s="220"/>
      <c r="BQ412" s="220"/>
    </row>
    <row r="413" spans="1:69" ht="15" hidden="1" customHeight="1" outlineLevel="2" x14ac:dyDescent="0.2">
      <c r="A413" s="179" t="s">
        <v>449</v>
      </c>
      <c r="B413" s="195"/>
      <c r="C413" s="181" t="s">
        <v>3</v>
      </c>
      <c r="D413" s="233">
        <v>579</v>
      </c>
      <c r="E413" s="234">
        <v>613</v>
      </c>
      <c r="F413" s="234">
        <v>326</v>
      </c>
      <c r="G413" s="234">
        <v>572</v>
      </c>
      <c r="H413" s="235">
        <v>639</v>
      </c>
      <c r="I413" s="234">
        <v>560</v>
      </c>
      <c r="J413" s="234">
        <v>536</v>
      </c>
      <c r="K413" s="234">
        <v>576</v>
      </c>
      <c r="L413" s="234">
        <v>542</v>
      </c>
      <c r="M413" s="234">
        <v>598</v>
      </c>
      <c r="N413" s="234">
        <v>666</v>
      </c>
      <c r="O413" s="234">
        <v>557</v>
      </c>
      <c r="P413" s="234">
        <v>585</v>
      </c>
      <c r="Q413" s="234">
        <v>596</v>
      </c>
      <c r="R413" s="234">
        <v>495</v>
      </c>
      <c r="S413" s="234">
        <v>608</v>
      </c>
      <c r="T413" s="235">
        <v>495</v>
      </c>
      <c r="U413" s="244">
        <v>473</v>
      </c>
      <c r="V413" s="236">
        <v>550</v>
      </c>
      <c r="W413" s="234">
        <v>491</v>
      </c>
      <c r="X413" s="234">
        <v>519</v>
      </c>
      <c r="Y413" s="234">
        <v>478</v>
      </c>
      <c r="Z413" s="234">
        <v>528</v>
      </c>
      <c r="AA413" s="234">
        <v>438</v>
      </c>
      <c r="AB413" s="234">
        <v>476</v>
      </c>
      <c r="AC413" s="234">
        <v>500</v>
      </c>
      <c r="AD413" s="234">
        <v>448</v>
      </c>
      <c r="AE413" s="234">
        <v>530</v>
      </c>
      <c r="AF413" s="198">
        <v>415</v>
      </c>
      <c r="AG413" s="198">
        <v>421</v>
      </c>
      <c r="AH413" s="198">
        <v>488</v>
      </c>
      <c r="AI413" s="198">
        <v>274</v>
      </c>
      <c r="AJ413" s="198">
        <v>321</v>
      </c>
      <c r="AK413" s="198">
        <v>418</v>
      </c>
      <c r="AL413" s="198">
        <v>465</v>
      </c>
      <c r="AM413" s="198">
        <v>436</v>
      </c>
      <c r="AN413" s="198">
        <v>530</v>
      </c>
      <c r="AO413" s="198">
        <v>491</v>
      </c>
      <c r="AP413" s="198">
        <v>310</v>
      </c>
      <c r="AQ413" s="198">
        <v>436</v>
      </c>
      <c r="AR413" s="198">
        <v>417</v>
      </c>
      <c r="AS413" s="198">
        <v>380</v>
      </c>
      <c r="AT413" s="198">
        <v>505</v>
      </c>
      <c r="AU413" s="198">
        <v>343</v>
      </c>
      <c r="AV413" s="198">
        <v>462</v>
      </c>
      <c r="AW413" s="198">
        <v>445</v>
      </c>
      <c r="AX413" s="198">
        <v>426</v>
      </c>
      <c r="AY413" s="198">
        <v>336</v>
      </c>
      <c r="AZ413" s="198">
        <v>444</v>
      </c>
      <c r="BA413" s="198">
        <v>445</v>
      </c>
      <c r="BB413" s="198">
        <v>381</v>
      </c>
      <c r="BC413" s="198">
        <v>475</v>
      </c>
      <c r="BD413" s="198">
        <v>449</v>
      </c>
      <c r="BE413" s="198">
        <v>475</v>
      </c>
      <c r="BF413" s="198">
        <v>572</v>
      </c>
      <c r="BG413" s="198">
        <v>445</v>
      </c>
      <c r="BH413" s="198">
        <v>491</v>
      </c>
      <c r="BI413" s="198">
        <v>489</v>
      </c>
      <c r="BJ413" s="198">
        <v>311</v>
      </c>
      <c r="BK413" s="198">
        <v>99</v>
      </c>
      <c r="BL413" s="198">
        <v>109</v>
      </c>
      <c r="BM413" s="198">
        <v>182</v>
      </c>
      <c r="BN413" s="198">
        <v>258</v>
      </c>
      <c r="BO413" s="198">
        <v>356</v>
      </c>
      <c r="BP413" s="198">
        <v>457</v>
      </c>
      <c r="BQ413" s="198">
        <f ca="1">SUMIFS(Operations, Dates, BQ$6, Hospitals, $B412)</f>
        <v>444</v>
      </c>
    </row>
    <row r="414" spans="1:69" ht="15" hidden="1" customHeight="1" outlineLevel="2" x14ac:dyDescent="0.2">
      <c r="A414" s="179" t="s">
        <v>450</v>
      </c>
      <c r="B414" s="195"/>
      <c r="C414" s="185" t="s">
        <v>4</v>
      </c>
      <c r="D414" s="233">
        <v>69</v>
      </c>
      <c r="E414" s="234">
        <v>67</v>
      </c>
      <c r="F414" s="234">
        <v>28</v>
      </c>
      <c r="G414" s="234">
        <v>68</v>
      </c>
      <c r="H414" s="235">
        <v>90</v>
      </c>
      <c r="I414" s="234">
        <v>69</v>
      </c>
      <c r="J414" s="234">
        <v>64</v>
      </c>
      <c r="K414" s="234">
        <v>94</v>
      </c>
      <c r="L414" s="234">
        <v>69</v>
      </c>
      <c r="M414" s="234">
        <v>75</v>
      </c>
      <c r="N414" s="234">
        <v>79</v>
      </c>
      <c r="O414" s="234">
        <v>63</v>
      </c>
      <c r="P414" s="234">
        <v>61</v>
      </c>
      <c r="Q414" s="234">
        <v>69</v>
      </c>
      <c r="R414" s="234">
        <v>48</v>
      </c>
      <c r="S414" s="234">
        <v>78</v>
      </c>
      <c r="T414" s="235">
        <v>60</v>
      </c>
      <c r="U414" s="244">
        <v>68</v>
      </c>
      <c r="V414" s="236">
        <v>66</v>
      </c>
      <c r="W414" s="234">
        <v>58</v>
      </c>
      <c r="X414" s="234">
        <v>64</v>
      </c>
      <c r="Y414" s="234">
        <v>64</v>
      </c>
      <c r="Z414" s="234">
        <v>52</v>
      </c>
      <c r="AA414" s="234">
        <v>57</v>
      </c>
      <c r="AB414" s="234">
        <v>60</v>
      </c>
      <c r="AC414" s="234">
        <v>60</v>
      </c>
      <c r="AD414" s="234">
        <v>48</v>
      </c>
      <c r="AE414" s="234">
        <v>51</v>
      </c>
      <c r="AF414" s="198">
        <v>46</v>
      </c>
      <c r="AG414" s="198">
        <v>29</v>
      </c>
      <c r="AH414" s="198">
        <v>40</v>
      </c>
      <c r="AI414" s="198">
        <v>28</v>
      </c>
      <c r="AJ414" s="198">
        <v>22</v>
      </c>
      <c r="AK414" s="198">
        <v>33</v>
      </c>
      <c r="AL414" s="198">
        <v>55</v>
      </c>
      <c r="AM414" s="198">
        <v>33</v>
      </c>
      <c r="AN414" s="198">
        <v>50</v>
      </c>
      <c r="AO414" s="198">
        <v>33</v>
      </c>
      <c r="AP414" s="198">
        <v>27</v>
      </c>
      <c r="AQ414" s="198">
        <v>34</v>
      </c>
      <c r="AR414" s="198">
        <v>24</v>
      </c>
      <c r="AS414" s="198">
        <v>23</v>
      </c>
      <c r="AT414" s="198">
        <v>30</v>
      </c>
      <c r="AU414" s="198">
        <v>22</v>
      </c>
      <c r="AV414" s="198">
        <v>35</v>
      </c>
      <c r="AW414" s="198">
        <v>24</v>
      </c>
      <c r="AX414" s="198">
        <v>22</v>
      </c>
      <c r="AY414" s="198">
        <v>20</v>
      </c>
      <c r="AZ414" s="198">
        <v>27</v>
      </c>
      <c r="BA414" s="198">
        <v>20</v>
      </c>
      <c r="BB414" s="198">
        <v>22</v>
      </c>
      <c r="BC414" s="198">
        <v>25</v>
      </c>
      <c r="BD414" s="198">
        <v>28</v>
      </c>
      <c r="BE414" s="198">
        <v>36</v>
      </c>
      <c r="BF414" s="198">
        <v>26</v>
      </c>
      <c r="BG414" s="198">
        <v>17</v>
      </c>
      <c r="BH414" s="198">
        <v>15</v>
      </c>
      <c r="BI414" s="198">
        <v>43</v>
      </c>
      <c r="BJ414" s="198">
        <v>17</v>
      </c>
      <c r="BK414" s="198">
        <v>9</v>
      </c>
      <c r="BL414" s="198">
        <v>4</v>
      </c>
      <c r="BM414" s="198">
        <v>6</v>
      </c>
      <c r="BN414" s="198">
        <v>7</v>
      </c>
      <c r="BO414" s="198">
        <v>20</v>
      </c>
      <c r="BP414" s="198">
        <v>19</v>
      </c>
      <c r="BQ414" s="198">
        <f ca="1">SUMIFS(Cancelled, Dates, BQ$6, Hospitals, $B412)</f>
        <v>22</v>
      </c>
    </row>
    <row r="415" spans="1:69" ht="15" hidden="1" customHeight="1" outlineLevel="2" x14ac:dyDescent="0.2">
      <c r="A415" s="179" t="s">
        <v>451</v>
      </c>
      <c r="B415" s="195"/>
      <c r="C415" s="187" t="s">
        <v>5</v>
      </c>
      <c r="D415" s="233">
        <v>29</v>
      </c>
      <c r="E415" s="234">
        <v>22</v>
      </c>
      <c r="F415" s="234">
        <v>14</v>
      </c>
      <c r="G415" s="234">
        <v>27</v>
      </c>
      <c r="H415" s="235">
        <v>32</v>
      </c>
      <c r="I415" s="234">
        <v>33</v>
      </c>
      <c r="J415" s="234">
        <v>23</v>
      </c>
      <c r="K415" s="234">
        <v>30</v>
      </c>
      <c r="L415" s="234">
        <v>33</v>
      </c>
      <c r="M415" s="234">
        <v>20</v>
      </c>
      <c r="N415" s="234">
        <v>29</v>
      </c>
      <c r="O415" s="234">
        <v>22</v>
      </c>
      <c r="P415" s="234">
        <v>17</v>
      </c>
      <c r="Q415" s="234">
        <v>28</v>
      </c>
      <c r="R415" s="234">
        <v>18</v>
      </c>
      <c r="S415" s="234">
        <v>32</v>
      </c>
      <c r="T415" s="235">
        <v>23</v>
      </c>
      <c r="U415" s="244">
        <v>23</v>
      </c>
      <c r="V415" s="236">
        <v>18</v>
      </c>
      <c r="W415" s="234">
        <v>25</v>
      </c>
      <c r="X415" s="234">
        <v>23</v>
      </c>
      <c r="Y415" s="234">
        <v>18</v>
      </c>
      <c r="Z415" s="234">
        <v>23</v>
      </c>
      <c r="AA415" s="234">
        <v>22</v>
      </c>
      <c r="AB415" s="234">
        <v>25</v>
      </c>
      <c r="AC415" s="234">
        <v>25</v>
      </c>
      <c r="AD415" s="234">
        <v>18</v>
      </c>
      <c r="AE415" s="234">
        <v>23</v>
      </c>
      <c r="AF415" s="198">
        <v>16</v>
      </c>
      <c r="AG415" s="198">
        <v>14</v>
      </c>
      <c r="AH415" s="198">
        <v>22</v>
      </c>
      <c r="AI415" s="198">
        <v>5</v>
      </c>
      <c r="AJ415" s="198">
        <v>6</v>
      </c>
      <c r="AK415" s="198">
        <v>12</v>
      </c>
      <c r="AL415" s="198">
        <v>8</v>
      </c>
      <c r="AM415" s="198">
        <v>4</v>
      </c>
      <c r="AN415" s="198">
        <v>11</v>
      </c>
      <c r="AO415" s="198">
        <v>13</v>
      </c>
      <c r="AP415" s="198">
        <v>8</v>
      </c>
      <c r="AQ415" s="198">
        <v>7</v>
      </c>
      <c r="AR415" s="198">
        <v>7</v>
      </c>
      <c r="AS415" s="198">
        <v>8</v>
      </c>
      <c r="AT415" s="198">
        <v>10</v>
      </c>
      <c r="AU415" s="198">
        <v>5</v>
      </c>
      <c r="AV415" s="198">
        <v>12</v>
      </c>
      <c r="AW415" s="198">
        <v>7</v>
      </c>
      <c r="AX415" s="198">
        <v>7</v>
      </c>
      <c r="AY415" s="198">
        <v>7</v>
      </c>
      <c r="AZ415" s="198">
        <v>7</v>
      </c>
      <c r="BA415" s="198">
        <v>8</v>
      </c>
      <c r="BB415" s="198">
        <v>10</v>
      </c>
      <c r="BC415" s="198">
        <v>6</v>
      </c>
      <c r="BD415" s="198">
        <v>14</v>
      </c>
      <c r="BE415" s="198">
        <v>11</v>
      </c>
      <c r="BF415" s="198">
        <v>12</v>
      </c>
      <c r="BG415" s="198">
        <v>6</v>
      </c>
      <c r="BH415" s="198">
        <v>7</v>
      </c>
      <c r="BI415" s="198">
        <v>13</v>
      </c>
      <c r="BJ415" s="198">
        <v>6</v>
      </c>
      <c r="BK415" s="198">
        <v>1</v>
      </c>
      <c r="BL415" s="198">
        <v>0</v>
      </c>
      <c r="BM415" s="198">
        <v>4</v>
      </c>
      <c r="BN415" s="198">
        <v>0</v>
      </c>
      <c r="BO415" s="198">
        <v>8</v>
      </c>
      <c r="BP415" s="198">
        <v>6</v>
      </c>
      <c r="BQ415" s="198">
        <f ca="1">SUMIFS(Clinical, Dates, BQ$6, Hospitals, $B412)</f>
        <v>11</v>
      </c>
    </row>
    <row r="416" spans="1:69" ht="15" hidden="1" customHeight="1" outlineLevel="2" x14ac:dyDescent="0.2">
      <c r="A416" s="179" t="s">
        <v>452</v>
      </c>
      <c r="B416" s="195"/>
      <c r="C416" s="187" t="s">
        <v>6</v>
      </c>
      <c r="D416" s="233">
        <v>9</v>
      </c>
      <c r="E416" s="234">
        <v>14</v>
      </c>
      <c r="F416" s="234">
        <v>3</v>
      </c>
      <c r="G416" s="234">
        <v>19</v>
      </c>
      <c r="H416" s="235">
        <v>28</v>
      </c>
      <c r="I416" s="234">
        <v>12</v>
      </c>
      <c r="J416" s="234">
        <v>21</v>
      </c>
      <c r="K416" s="234">
        <v>38</v>
      </c>
      <c r="L416" s="234">
        <v>13</v>
      </c>
      <c r="M416" s="234">
        <v>22</v>
      </c>
      <c r="N416" s="234">
        <v>27</v>
      </c>
      <c r="O416" s="234">
        <v>16</v>
      </c>
      <c r="P416" s="234">
        <v>17</v>
      </c>
      <c r="Q416" s="234">
        <v>16</v>
      </c>
      <c r="R416" s="234">
        <v>7</v>
      </c>
      <c r="S416" s="234">
        <v>16</v>
      </c>
      <c r="T416" s="235">
        <v>6</v>
      </c>
      <c r="U416" s="244">
        <v>21</v>
      </c>
      <c r="V416" s="236">
        <v>19</v>
      </c>
      <c r="W416" s="234">
        <v>7</v>
      </c>
      <c r="X416" s="234">
        <v>11</v>
      </c>
      <c r="Y416" s="234">
        <v>26</v>
      </c>
      <c r="Z416" s="234">
        <v>6</v>
      </c>
      <c r="AA416" s="234">
        <v>5</v>
      </c>
      <c r="AB416" s="234">
        <v>8</v>
      </c>
      <c r="AC416" s="234">
        <v>8</v>
      </c>
      <c r="AD416" s="234">
        <v>11</v>
      </c>
      <c r="AE416" s="234">
        <v>7</v>
      </c>
      <c r="AF416" s="198">
        <v>14</v>
      </c>
      <c r="AG416" s="198">
        <v>3</v>
      </c>
      <c r="AH416" s="198">
        <v>10</v>
      </c>
      <c r="AI416" s="198">
        <v>10</v>
      </c>
      <c r="AJ416" s="198">
        <v>4</v>
      </c>
      <c r="AK416" s="198">
        <v>8</v>
      </c>
      <c r="AL416" s="198">
        <v>27</v>
      </c>
      <c r="AM416" s="198">
        <v>6</v>
      </c>
      <c r="AN416" s="198">
        <v>21</v>
      </c>
      <c r="AO416" s="198">
        <v>5</v>
      </c>
      <c r="AP416" s="198">
        <v>3</v>
      </c>
      <c r="AQ416" s="198">
        <v>7</v>
      </c>
      <c r="AR416" s="198">
        <v>6</v>
      </c>
      <c r="AS416" s="198">
        <v>3</v>
      </c>
      <c r="AT416" s="198">
        <v>13</v>
      </c>
      <c r="AU416" s="198">
        <v>9</v>
      </c>
      <c r="AV416" s="198">
        <v>5</v>
      </c>
      <c r="AW416" s="198">
        <v>7</v>
      </c>
      <c r="AX416" s="198">
        <v>9</v>
      </c>
      <c r="AY416" s="198">
        <v>5</v>
      </c>
      <c r="AZ416" s="198">
        <v>1</v>
      </c>
      <c r="BA416" s="198">
        <v>5</v>
      </c>
      <c r="BB416" s="198">
        <v>2</v>
      </c>
      <c r="BC416" s="198">
        <v>4</v>
      </c>
      <c r="BD416" s="198">
        <v>5</v>
      </c>
      <c r="BE416" s="198">
        <v>11</v>
      </c>
      <c r="BF416" s="198">
        <v>1</v>
      </c>
      <c r="BG416" s="198">
        <v>3</v>
      </c>
      <c r="BH416" s="198">
        <v>1</v>
      </c>
      <c r="BI416" s="198">
        <v>13</v>
      </c>
      <c r="BJ416" s="198">
        <v>4</v>
      </c>
      <c r="BK416" s="198">
        <v>3</v>
      </c>
      <c r="BL416" s="198">
        <v>0</v>
      </c>
      <c r="BM416" s="198">
        <v>0</v>
      </c>
      <c r="BN416" s="198">
        <v>2</v>
      </c>
      <c r="BO416" s="198">
        <v>2</v>
      </c>
      <c r="BP416" s="198">
        <v>5</v>
      </c>
      <c r="BQ416" s="198">
        <f ca="1">SUMIFS(NonClinical, Dates, BQ$6, Hospitals, $B412)</f>
        <v>8</v>
      </c>
    </row>
    <row r="417" spans="1:69" ht="15" hidden="1" customHeight="1" outlineLevel="2" x14ac:dyDescent="0.2">
      <c r="A417" s="179" t="s">
        <v>453</v>
      </c>
      <c r="B417" s="195"/>
      <c r="C417" s="187" t="s">
        <v>7</v>
      </c>
      <c r="D417" s="233">
        <v>30</v>
      </c>
      <c r="E417" s="234">
        <v>30</v>
      </c>
      <c r="F417" s="234">
        <v>10</v>
      </c>
      <c r="G417" s="234">
        <v>18</v>
      </c>
      <c r="H417" s="235">
        <v>28</v>
      </c>
      <c r="I417" s="234">
        <v>19</v>
      </c>
      <c r="J417" s="234">
        <v>18</v>
      </c>
      <c r="K417" s="234">
        <v>23</v>
      </c>
      <c r="L417" s="234">
        <v>21</v>
      </c>
      <c r="M417" s="234">
        <v>31</v>
      </c>
      <c r="N417" s="234">
        <v>21</v>
      </c>
      <c r="O417" s="234">
        <v>24</v>
      </c>
      <c r="P417" s="234">
        <v>27</v>
      </c>
      <c r="Q417" s="234">
        <v>24</v>
      </c>
      <c r="R417" s="234">
        <v>22</v>
      </c>
      <c r="S417" s="234">
        <v>27</v>
      </c>
      <c r="T417" s="235">
        <v>30</v>
      </c>
      <c r="U417" s="244">
        <v>23</v>
      </c>
      <c r="V417" s="236">
        <v>29</v>
      </c>
      <c r="W417" s="234">
        <v>23</v>
      </c>
      <c r="X417" s="234">
        <v>29</v>
      </c>
      <c r="Y417" s="234">
        <v>20</v>
      </c>
      <c r="Z417" s="234">
        <v>21</v>
      </c>
      <c r="AA417" s="234">
        <v>30</v>
      </c>
      <c r="AB417" s="234">
        <v>25</v>
      </c>
      <c r="AC417" s="234">
        <v>23</v>
      </c>
      <c r="AD417" s="234">
        <v>18</v>
      </c>
      <c r="AE417" s="234">
        <v>20</v>
      </c>
      <c r="AF417" s="198">
        <v>14</v>
      </c>
      <c r="AG417" s="198">
        <v>10</v>
      </c>
      <c r="AH417" s="198">
        <v>8</v>
      </c>
      <c r="AI417" s="198">
        <v>12</v>
      </c>
      <c r="AJ417" s="198">
        <v>12</v>
      </c>
      <c r="AK417" s="198">
        <v>13</v>
      </c>
      <c r="AL417" s="198">
        <v>19</v>
      </c>
      <c r="AM417" s="198">
        <v>22</v>
      </c>
      <c r="AN417" s="198">
        <v>17</v>
      </c>
      <c r="AO417" s="198">
        <v>15</v>
      </c>
      <c r="AP417" s="198">
        <v>16</v>
      </c>
      <c r="AQ417" s="198">
        <v>17</v>
      </c>
      <c r="AR417" s="198">
        <v>9</v>
      </c>
      <c r="AS417" s="198">
        <v>10</v>
      </c>
      <c r="AT417" s="198">
        <v>7</v>
      </c>
      <c r="AU417" s="198">
        <v>8</v>
      </c>
      <c r="AV417" s="198">
        <v>16</v>
      </c>
      <c r="AW417" s="198">
        <v>10</v>
      </c>
      <c r="AX417" s="198">
        <v>6</v>
      </c>
      <c r="AY417" s="198">
        <v>8</v>
      </c>
      <c r="AZ417" s="198">
        <v>16</v>
      </c>
      <c r="BA417" s="198">
        <v>7</v>
      </c>
      <c r="BB417" s="198">
        <v>10</v>
      </c>
      <c r="BC417" s="198">
        <v>13</v>
      </c>
      <c r="BD417" s="198">
        <v>9</v>
      </c>
      <c r="BE417" s="198">
        <v>13</v>
      </c>
      <c r="BF417" s="198">
        <v>12</v>
      </c>
      <c r="BG417" s="198">
        <v>7</v>
      </c>
      <c r="BH417" s="198">
        <v>5</v>
      </c>
      <c r="BI417" s="198">
        <v>14</v>
      </c>
      <c r="BJ417" s="198">
        <v>3</v>
      </c>
      <c r="BK417" s="198">
        <v>5</v>
      </c>
      <c r="BL417" s="198">
        <v>4</v>
      </c>
      <c r="BM417" s="198">
        <v>2</v>
      </c>
      <c r="BN417" s="198">
        <v>4</v>
      </c>
      <c r="BO417" s="198">
        <v>9</v>
      </c>
      <c r="BP417" s="198">
        <v>7</v>
      </c>
      <c r="BQ417" s="198">
        <f ca="1">SUMIFS(Patient, Dates, BQ$6, Hospitals, $B412)</f>
        <v>2</v>
      </c>
    </row>
    <row r="418" spans="1:69" ht="15" hidden="1" customHeight="1" outlineLevel="2" x14ac:dyDescent="0.2">
      <c r="A418" s="179" t="s">
        <v>454</v>
      </c>
      <c r="B418" s="195"/>
      <c r="C418" s="187" t="s">
        <v>8</v>
      </c>
      <c r="D418" s="233">
        <v>1</v>
      </c>
      <c r="E418" s="234">
        <v>1</v>
      </c>
      <c r="F418" s="234">
        <v>1</v>
      </c>
      <c r="G418" s="234">
        <v>4</v>
      </c>
      <c r="H418" s="235">
        <v>2</v>
      </c>
      <c r="I418" s="234">
        <v>5</v>
      </c>
      <c r="J418" s="234">
        <v>2</v>
      </c>
      <c r="K418" s="234">
        <v>3</v>
      </c>
      <c r="L418" s="234">
        <v>2</v>
      </c>
      <c r="M418" s="234">
        <v>2</v>
      </c>
      <c r="N418" s="234">
        <v>2</v>
      </c>
      <c r="O418" s="234">
        <v>1</v>
      </c>
      <c r="P418" s="234">
        <v>0</v>
      </c>
      <c r="Q418" s="234">
        <v>1</v>
      </c>
      <c r="R418" s="234">
        <v>1</v>
      </c>
      <c r="S418" s="234">
        <v>3</v>
      </c>
      <c r="T418" s="235">
        <v>1</v>
      </c>
      <c r="U418" s="244">
        <v>1</v>
      </c>
      <c r="V418" s="236">
        <v>0</v>
      </c>
      <c r="W418" s="234">
        <v>3</v>
      </c>
      <c r="X418" s="234">
        <v>1</v>
      </c>
      <c r="Y418" s="234">
        <v>0</v>
      </c>
      <c r="Z418" s="234">
        <v>2</v>
      </c>
      <c r="AA418" s="234">
        <v>0</v>
      </c>
      <c r="AB418" s="234">
        <v>2</v>
      </c>
      <c r="AC418" s="234">
        <v>4</v>
      </c>
      <c r="AD418" s="234">
        <v>1</v>
      </c>
      <c r="AE418" s="234">
        <v>1</v>
      </c>
      <c r="AF418" s="198">
        <v>2</v>
      </c>
      <c r="AG418" s="198">
        <v>2</v>
      </c>
      <c r="AH418" s="198">
        <v>0</v>
      </c>
      <c r="AI418" s="198">
        <v>1</v>
      </c>
      <c r="AJ418" s="198">
        <v>0</v>
      </c>
      <c r="AK418" s="198">
        <v>0</v>
      </c>
      <c r="AL418" s="198">
        <v>1</v>
      </c>
      <c r="AM418" s="198">
        <v>1</v>
      </c>
      <c r="AN418" s="198">
        <v>1</v>
      </c>
      <c r="AO418" s="198">
        <v>0</v>
      </c>
      <c r="AP418" s="198">
        <v>0</v>
      </c>
      <c r="AQ418" s="198">
        <v>3</v>
      </c>
      <c r="AR418" s="198">
        <v>2</v>
      </c>
      <c r="AS418" s="198">
        <v>2</v>
      </c>
      <c r="AT418" s="198">
        <v>0</v>
      </c>
      <c r="AU418" s="198">
        <v>0</v>
      </c>
      <c r="AV418" s="198">
        <v>2</v>
      </c>
      <c r="AW418" s="198">
        <v>0</v>
      </c>
      <c r="AX418" s="198">
        <v>0</v>
      </c>
      <c r="AY418" s="198">
        <v>0</v>
      </c>
      <c r="AZ418" s="198">
        <v>3</v>
      </c>
      <c r="BA418" s="198">
        <v>0</v>
      </c>
      <c r="BB418" s="198">
        <v>0</v>
      </c>
      <c r="BC418" s="198">
        <v>2</v>
      </c>
      <c r="BD418" s="198">
        <v>0</v>
      </c>
      <c r="BE418" s="198">
        <v>1</v>
      </c>
      <c r="BF418" s="198">
        <v>1</v>
      </c>
      <c r="BG418" s="198">
        <v>1</v>
      </c>
      <c r="BH418" s="198">
        <v>2</v>
      </c>
      <c r="BI418" s="198">
        <v>3</v>
      </c>
      <c r="BJ418" s="198">
        <v>4</v>
      </c>
      <c r="BK418" s="198">
        <v>0</v>
      </c>
      <c r="BL418" s="198">
        <v>0</v>
      </c>
      <c r="BM418" s="198">
        <v>0</v>
      </c>
      <c r="BN418" s="198">
        <v>1</v>
      </c>
      <c r="BO418" s="198">
        <v>1</v>
      </c>
      <c r="BP418" s="198">
        <v>1</v>
      </c>
      <c r="BQ418" s="198">
        <f ca="1">SUMIFS(Other, Dates, BQ$6, Hospitals, $B412)</f>
        <v>1</v>
      </c>
    </row>
    <row r="419" spans="1:69" ht="15" hidden="1" customHeight="1" outlineLevel="1" collapsed="1" x14ac:dyDescent="0.2">
      <c r="B419" s="195" t="s">
        <v>98</v>
      </c>
      <c r="C419" s="196" t="s">
        <v>99</v>
      </c>
      <c r="D419" s="232"/>
      <c r="E419" s="220"/>
      <c r="F419" s="220"/>
      <c r="G419" s="220"/>
      <c r="H419" s="220"/>
      <c r="I419" s="220"/>
      <c r="J419" s="220"/>
      <c r="K419" s="220"/>
      <c r="L419" s="220"/>
      <c r="M419" s="220"/>
      <c r="N419" s="220"/>
      <c r="O419" s="220"/>
      <c r="P419" s="220"/>
      <c r="Q419" s="220"/>
      <c r="R419" s="220"/>
      <c r="S419" s="220"/>
      <c r="T419" s="220"/>
      <c r="U419" s="220"/>
      <c r="V419" s="220"/>
      <c r="W419" s="220"/>
      <c r="X419" s="220"/>
      <c r="Y419" s="220"/>
      <c r="Z419" s="220"/>
      <c r="AA419" s="220"/>
      <c r="AB419" s="220"/>
      <c r="AC419" s="220"/>
      <c r="AD419" s="220"/>
      <c r="AE419" s="220"/>
      <c r="AF419" s="220"/>
      <c r="AG419" s="220"/>
      <c r="AH419" s="220"/>
      <c r="AI419" s="220"/>
      <c r="AJ419" s="220"/>
      <c r="AK419" s="220"/>
      <c r="AL419" s="220"/>
      <c r="AM419" s="220"/>
      <c r="AN419" s="220"/>
      <c r="AO419" s="220"/>
      <c r="AP419" s="220"/>
      <c r="AQ419" s="220"/>
      <c r="AR419" s="220"/>
      <c r="AS419" s="220"/>
      <c r="AT419" s="220"/>
      <c r="AU419" s="220"/>
      <c r="AV419" s="220"/>
      <c r="AW419" s="220"/>
      <c r="AX419" s="220"/>
      <c r="AY419" s="220"/>
      <c r="AZ419" s="220"/>
      <c r="BA419" s="220"/>
      <c r="BB419" s="220"/>
      <c r="BC419" s="220"/>
      <c r="BD419" s="220"/>
      <c r="BE419" s="220"/>
      <c r="BF419" s="220"/>
      <c r="BG419" s="220"/>
      <c r="BH419" s="220"/>
      <c r="BI419" s="220"/>
      <c r="BJ419" s="220"/>
      <c r="BK419" s="220"/>
      <c r="BL419" s="220"/>
      <c r="BM419" s="220"/>
      <c r="BN419" s="220"/>
      <c r="BO419" s="220"/>
      <c r="BP419" s="220"/>
      <c r="BQ419" s="220"/>
    </row>
    <row r="420" spans="1:69" ht="15" hidden="1" customHeight="1" outlineLevel="2" x14ac:dyDescent="0.2">
      <c r="A420" s="179" t="s">
        <v>455</v>
      </c>
      <c r="B420" s="195"/>
      <c r="C420" s="181" t="s">
        <v>3</v>
      </c>
      <c r="D420" s="233">
        <v>371</v>
      </c>
      <c r="E420" s="234">
        <v>347</v>
      </c>
      <c r="F420" s="234">
        <v>319</v>
      </c>
      <c r="G420" s="234">
        <v>331</v>
      </c>
      <c r="H420" s="235">
        <v>358</v>
      </c>
      <c r="I420" s="234">
        <v>336</v>
      </c>
      <c r="J420" s="234">
        <v>353</v>
      </c>
      <c r="K420" s="234">
        <v>335</v>
      </c>
      <c r="L420" s="234">
        <v>323</v>
      </c>
      <c r="M420" s="234">
        <v>413</v>
      </c>
      <c r="N420" s="234">
        <v>425</v>
      </c>
      <c r="O420" s="234">
        <v>257</v>
      </c>
      <c r="P420" s="234">
        <v>285</v>
      </c>
      <c r="Q420" s="234">
        <v>326</v>
      </c>
      <c r="R420" s="234">
        <v>267</v>
      </c>
      <c r="S420" s="234">
        <v>385</v>
      </c>
      <c r="T420" s="235">
        <v>304</v>
      </c>
      <c r="U420" s="244">
        <v>298</v>
      </c>
      <c r="V420" s="236">
        <v>362</v>
      </c>
      <c r="W420" s="234">
        <v>269</v>
      </c>
      <c r="X420" s="234">
        <v>353</v>
      </c>
      <c r="Y420" s="234">
        <v>357</v>
      </c>
      <c r="Z420" s="234">
        <v>322</v>
      </c>
      <c r="AA420" s="234">
        <v>275</v>
      </c>
      <c r="AB420" s="234">
        <v>314</v>
      </c>
      <c r="AC420" s="234">
        <v>328</v>
      </c>
      <c r="AD420" s="234">
        <v>248</v>
      </c>
      <c r="AE420" s="234">
        <v>296</v>
      </c>
      <c r="AF420" s="198">
        <v>309</v>
      </c>
      <c r="AG420" s="198">
        <v>327</v>
      </c>
      <c r="AH420" s="198">
        <v>342</v>
      </c>
      <c r="AI420" s="198">
        <v>267</v>
      </c>
      <c r="AJ420" s="198">
        <v>298</v>
      </c>
      <c r="AK420" s="198">
        <v>299</v>
      </c>
      <c r="AL420" s="198">
        <v>319</v>
      </c>
      <c r="AM420" s="198">
        <v>277</v>
      </c>
      <c r="AN420" s="198">
        <v>337</v>
      </c>
      <c r="AO420" s="198">
        <v>270</v>
      </c>
      <c r="AP420" s="198">
        <v>186</v>
      </c>
      <c r="AQ420" s="198">
        <v>272</v>
      </c>
      <c r="AR420" s="198">
        <v>228</v>
      </c>
      <c r="AS420" s="198">
        <v>252</v>
      </c>
      <c r="AT420" s="198">
        <v>294</v>
      </c>
      <c r="AU420" s="198">
        <v>230</v>
      </c>
      <c r="AV420" s="198">
        <v>297</v>
      </c>
      <c r="AW420" s="198">
        <v>287</v>
      </c>
      <c r="AX420" s="198">
        <v>323</v>
      </c>
      <c r="AY420" s="198">
        <v>239</v>
      </c>
      <c r="AZ420" s="198">
        <v>347</v>
      </c>
      <c r="BA420" s="198">
        <v>266</v>
      </c>
      <c r="BB420" s="198">
        <v>208</v>
      </c>
      <c r="BC420" s="198">
        <v>235</v>
      </c>
      <c r="BD420" s="198">
        <v>284</v>
      </c>
      <c r="BE420" s="198">
        <v>282</v>
      </c>
      <c r="BF420" s="198">
        <v>265</v>
      </c>
      <c r="BG420" s="198">
        <v>186</v>
      </c>
      <c r="BH420" s="198">
        <v>301</v>
      </c>
      <c r="BI420" s="198">
        <v>263</v>
      </c>
      <c r="BJ420" s="198">
        <v>185</v>
      </c>
      <c r="BK420" s="198">
        <v>0</v>
      </c>
      <c r="BL420" s="198">
        <v>0</v>
      </c>
      <c r="BM420" s="198">
        <v>0</v>
      </c>
      <c r="BN420" s="198">
        <v>185</v>
      </c>
      <c r="BO420" s="198">
        <v>247</v>
      </c>
      <c r="BP420" s="198">
        <v>267</v>
      </c>
      <c r="BQ420" s="198">
        <f ca="1">SUMIFS(Operations, Dates, BQ$6, Hospitals, $B419)</f>
        <v>292</v>
      </c>
    </row>
    <row r="421" spans="1:69" ht="15" hidden="1" customHeight="1" outlineLevel="2" x14ac:dyDescent="0.2">
      <c r="A421" s="179" t="s">
        <v>456</v>
      </c>
      <c r="B421" s="195"/>
      <c r="C421" s="185" t="s">
        <v>4</v>
      </c>
      <c r="D421" s="233">
        <v>21</v>
      </c>
      <c r="E421" s="234">
        <v>18</v>
      </c>
      <c r="F421" s="234">
        <v>19</v>
      </c>
      <c r="G421" s="234">
        <v>24</v>
      </c>
      <c r="H421" s="235">
        <v>16</v>
      </c>
      <c r="I421" s="234">
        <v>23</v>
      </c>
      <c r="J421" s="234">
        <v>24</v>
      </c>
      <c r="K421" s="234">
        <v>16</v>
      </c>
      <c r="L421" s="234">
        <v>38</v>
      </c>
      <c r="M421" s="234">
        <v>20</v>
      </c>
      <c r="N421" s="234">
        <v>24</v>
      </c>
      <c r="O421" s="234">
        <v>14</v>
      </c>
      <c r="P421" s="234">
        <v>29</v>
      </c>
      <c r="Q421" s="234">
        <v>31</v>
      </c>
      <c r="R421" s="234">
        <v>14</v>
      </c>
      <c r="S421" s="234">
        <v>37</v>
      </c>
      <c r="T421" s="235">
        <v>32</v>
      </c>
      <c r="U421" s="244">
        <v>31</v>
      </c>
      <c r="V421" s="236">
        <v>14</v>
      </c>
      <c r="W421" s="234">
        <v>22</v>
      </c>
      <c r="X421" s="234">
        <v>12</v>
      </c>
      <c r="Y421" s="234">
        <v>23</v>
      </c>
      <c r="Z421" s="234">
        <v>12</v>
      </c>
      <c r="AA421" s="234">
        <v>22</v>
      </c>
      <c r="AB421" s="234">
        <v>12</v>
      </c>
      <c r="AC421" s="234">
        <v>20</v>
      </c>
      <c r="AD421" s="234">
        <v>7</v>
      </c>
      <c r="AE421" s="234">
        <v>19</v>
      </c>
      <c r="AF421" s="198">
        <v>22</v>
      </c>
      <c r="AG421" s="198">
        <v>8</v>
      </c>
      <c r="AH421" s="198">
        <v>20</v>
      </c>
      <c r="AI421" s="198">
        <v>9</v>
      </c>
      <c r="AJ421" s="198">
        <v>17</v>
      </c>
      <c r="AK421" s="198">
        <v>20</v>
      </c>
      <c r="AL421" s="198">
        <v>17</v>
      </c>
      <c r="AM421" s="198">
        <v>19</v>
      </c>
      <c r="AN421" s="198">
        <v>16</v>
      </c>
      <c r="AO421" s="198">
        <v>11</v>
      </c>
      <c r="AP421" s="198">
        <v>10</v>
      </c>
      <c r="AQ421" s="198">
        <v>8</v>
      </c>
      <c r="AR421" s="198">
        <v>21</v>
      </c>
      <c r="AS421" s="198">
        <v>30</v>
      </c>
      <c r="AT421" s="198">
        <v>11</v>
      </c>
      <c r="AU421" s="198">
        <v>7</v>
      </c>
      <c r="AV421" s="198">
        <v>17</v>
      </c>
      <c r="AW421" s="198">
        <v>19</v>
      </c>
      <c r="AX421" s="198">
        <v>10</v>
      </c>
      <c r="AY421" s="198">
        <v>11</v>
      </c>
      <c r="AZ421" s="198">
        <v>13</v>
      </c>
      <c r="BA421" s="198">
        <v>12</v>
      </c>
      <c r="BB421" s="198">
        <v>10</v>
      </c>
      <c r="BC421" s="198">
        <v>15</v>
      </c>
      <c r="BD421" s="198">
        <v>22</v>
      </c>
      <c r="BE421" s="198">
        <v>10</v>
      </c>
      <c r="BF421" s="198">
        <v>14</v>
      </c>
      <c r="BG421" s="198">
        <v>11</v>
      </c>
      <c r="BH421" s="198">
        <v>20</v>
      </c>
      <c r="BI421" s="198">
        <v>8</v>
      </c>
      <c r="BJ421" s="198">
        <v>8</v>
      </c>
      <c r="BK421" s="198">
        <v>0</v>
      </c>
      <c r="BL421" s="198">
        <v>0</v>
      </c>
      <c r="BM421" s="198">
        <v>0</v>
      </c>
      <c r="BN421" s="198">
        <v>10</v>
      </c>
      <c r="BO421" s="198">
        <v>17</v>
      </c>
      <c r="BP421" s="198">
        <v>10</v>
      </c>
      <c r="BQ421" s="198">
        <f ca="1">SUMIFS(Cancelled, Dates, BQ$6, Hospitals, $B419)</f>
        <v>15</v>
      </c>
    </row>
    <row r="422" spans="1:69" ht="15" hidden="1" customHeight="1" outlineLevel="2" x14ac:dyDescent="0.2">
      <c r="A422" s="179" t="s">
        <v>457</v>
      </c>
      <c r="B422" s="195"/>
      <c r="C422" s="187" t="s">
        <v>5</v>
      </c>
      <c r="D422" s="233">
        <v>6</v>
      </c>
      <c r="E422" s="234">
        <v>5</v>
      </c>
      <c r="F422" s="234">
        <v>7</v>
      </c>
      <c r="G422" s="234">
        <v>7</v>
      </c>
      <c r="H422" s="235">
        <v>9</v>
      </c>
      <c r="I422" s="234">
        <v>6</v>
      </c>
      <c r="J422" s="234">
        <v>12</v>
      </c>
      <c r="K422" s="234">
        <v>3</v>
      </c>
      <c r="L422" s="234">
        <v>7</v>
      </c>
      <c r="M422" s="234">
        <v>8</v>
      </c>
      <c r="N422" s="234">
        <v>7</v>
      </c>
      <c r="O422" s="234">
        <v>7</v>
      </c>
      <c r="P422" s="234">
        <v>7</v>
      </c>
      <c r="Q422" s="234">
        <v>12</v>
      </c>
      <c r="R422" s="234">
        <v>1</v>
      </c>
      <c r="S422" s="234">
        <v>8</v>
      </c>
      <c r="T422" s="235">
        <v>5</v>
      </c>
      <c r="U422" s="244">
        <v>4</v>
      </c>
      <c r="V422" s="236">
        <v>4</v>
      </c>
      <c r="W422" s="234">
        <v>6</v>
      </c>
      <c r="X422" s="234">
        <v>1</v>
      </c>
      <c r="Y422" s="234">
        <v>7</v>
      </c>
      <c r="Z422" s="234">
        <v>5</v>
      </c>
      <c r="AA422" s="234">
        <v>4</v>
      </c>
      <c r="AB422" s="234">
        <v>3</v>
      </c>
      <c r="AC422" s="234">
        <v>5</v>
      </c>
      <c r="AD422" s="234">
        <v>1</v>
      </c>
      <c r="AE422" s="234">
        <v>7</v>
      </c>
      <c r="AF422" s="198">
        <v>7</v>
      </c>
      <c r="AG422" s="198">
        <v>2</v>
      </c>
      <c r="AH422" s="198">
        <v>11</v>
      </c>
      <c r="AI422" s="198">
        <v>3</v>
      </c>
      <c r="AJ422" s="198">
        <v>4</v>
      </c>
      <c r="AK422" s="198">
        <v>5</v>
      </c>
      <c r="AL422" s="198">
        <v>6</v>
      </c>
      <c r="AM422" s="198">
        <v>6</v>
      </c>
      <c r="AN422" s="198">
        <v>6</v>
      </c>
      <c r="AO422" s="198">
        <v>2</v>
      </c>
      <c r="AP422" s="198">
        <v>3</v>
      </c>
      <c r="AQ422" s="198">
        <v>3</v>
      </c>
      <c r="AR422" s="198">
        <v>7</v>
      </c>
      <c r="AS422" s="198">
        <v>0</v>
      </c>
      <c r="AT422" s="198">
        <v>2</v>
      </c>
      <c r="AU422" s="198">
        <v>2</v>
      </c>
      <c r="AV422" s="198">
        <v>5</v>
      </c>
      <c r="AW422" s="198">
        <v>13</v>
      </c>
      <c r="AX422" s="198">
        <v>4</v>
      </c>
      <c r="AY422" s="198">
        <v>4</v>
      </c>
      <c r="AZ422" s="198">
        <v>4</v>
      </c>
      <c r="BA422" s="198">
        <v>3</v>
      </c>
      <c r="BB422" s="198">
        <v>5</v>
      </c>
      <c r="BC422" s="198">
        <v>4</v>
      </c>
      <c r="BD422" s="198">
        <v>7</v>
      </c>
      <c r="BE422" s="198">
        <v>2</v>
      </c>
      <c r="BF422" s="198">
        <v>7</v>
      </c>
      <c r="BG422" s="198">
        <v>2</v>
      </c>
      <c r="BH422" s="198">
        <v>6</v>
      </c>
      <c r="BI422" s="198">
        <v>3</v>
      </c>
      <c r="BJ422" s="198">
        <v>3</v>
      </c>
      <c r="BK422" s="198">
        <v>0</v>
      </c>
      <c r="BL422" s="198">
        <v>0</v>
      </c>
      <c r="BM422" s="198">
        <v>0</v>
      </c>
      <c r="BN422" s="198">
        <v>5</v>
      </c>
      <c r="BO422" s="198">
        <v>4</v>
      </c>
      <c r="BP422" s="198">
        <v>3</v>
      </c>
      <c r="BQ422" s="198">
        <f ca="1">SUMIFS(Clinical, Dates, BQ$6, Hospitals, $B419)</f>
        <v>9</v>
      </c>
    </row>
    <row r="423" spans="1:69" ht="15" hidden="1" customHeight="1" outlineLevel="2" x14ac:dyDescent="0.2">
      <c r="A423" s="179" t="s">
        <v>458</v>
      </c>
      <c r="B423" s="195"/>
      <c r="C423" s="187" t="s">
        <v>6</v>
      </c>
      <c r="D423" s="233">
        <v>5</v>
      </c>
      <c r="E423" s="234">
        <v>4</v>
      </c>
      <c r="F423" s="234">
        <v>2</v>
      </c>
      <c r="G423" s="234">
        <v>2</v>
      </c>
      <c r="H423" s="235">
        <v>3</v>
      </c>
      <c r="I423" s="234">
        <v>0</v>
      </c>
      <c r="J423" s="234">
        <v>2</v>
      </c>
      <c r="K423" s="234">
        <v>5</v>
      </c>
      <c r="L423" s="234">
        <v>16</v>
      </c>
      <c r="M423" s="234">
        <v>3</v>
      </c>
      <c r="N423" s="234">
        <v>2</v>
      </c>
      <c r="O423" s="234">
        <v>1</v>
      </c>
      <c r="P423" s="234">
        <v>4</v>
      </c>
      <c r="Q423" s="234">
        <v>4</v>
      </c>
      <c r="R423" s="234">
        <v>1</v>
      </c>
      <c r="S423" s="234">
        <v>6</v>
      </c>
      <c r="T423" s="235">
        <v>6</v>
      </c>
      <c r="U423" s="244">
        <v>9</v>
      </c>
      <c r="V423" s="236">
        <v>0</v>
      </c>
      <c r="W423" s="234">
        <v>1</v>
      </c>
      <c r="X423" s="234">
        <v>1</v>
      </c>
      <c r="Y423" s="234">
        <v>8</v>
      </c>
      <c r="Z423" s="234">
        <v>0</v>
      </c>
      <c r="AA423" s="234">
        <v>12</v>
      </c>
      <c r="AB423" s="234">
        <v>3</v>
      </c>
      <c r="AC423" s="234">
        <v>2</v>
      </c>
      <c r="AD423" s="234">
        <v>1</v>
      </c>
      <c r="AE423" s="234">
        <v>4</v>
      </c>
      <c r="AF423" s="198">
        <v>5</v>
      </c>
      <c r="AG423" s="198">
        <v>1</v>
      </c>
      <c r="AH423" s="198">
        <v>3</v>
      </c>
      <c r="AI423" s="198">
        <v>0</v>
      </c>
      <c r="AJ423" s="198">
        <v>7</v>
      </c>
      <c r="AK423" s="198">
        <v>14</v>
      </c>
      <c r="AL423" s="198">
        <v>5</v>
      </c>
      <c r="AM423" s="198">
        <v>4</v>
      </c>
      <c r="AN423" s="198">
        <v>3</v>
      </c>
      <c r="AO423" s="198">
        <v>6</v>
      </c>
      <c r="AP423" s="198">
        <v>5</v>
      </c>
      <c r="AQ423" s="198">
        <v>2</v>
      </c>
      <c r="AR423" s="198">
        <v>7</v>
      </c>
      <c r="AS423" s="198">
        <v>3</v>
      </c>
      <c r="AT423" s="198">
        <v>6</v>
      </c>
      <c r="AU423" s="198">
        <v>2</v>
      </c>
      <c r="AV423" s="198">
        <v>8</v>
      </c>
      <c r="AW423" s="198">
        <v>3</v>
      </c>
      <c r="AX423" s="198">
        <v>2</v>
      </c>
      <c r="AY423" s="198">
        <v>3</v>
      </c>
      <c r="AZ423" s="198">
        <v>5</v>
      </c>
      <c r="BA423" s="198">
        <v>2</v>
      </c>
      <c r="BB423" s="198">
        <v>1</v>
      </c>
      <c r="BC423" s="198">
        <v>6</v>
      </c>
      <c r="BD423" s="198">
        <v>2</v>
      </c>
      <c r="BE423" s="198">
        <v>1</v>
      </c>
      <c r="BF423" s="198">
        <v>3</v>
      </c>
      <c r="BG423" s="198">
        <v>4</v>
      </c>
      <c r="BH423" s="198">
        <v>3</v>
      </c>
      <c r="BI423" s="198">
        <v>2</v>
      </c>
      <c r="BJ423" s="198">
        <v>0</v>
      </c>
      <c r="BK423" s="198">
        <v>0</v>
      </c>
      <c r="BL423" s="198">
        <v>0</v>
      </c>
      <c r="BM423" s="198">
        <v>0</v>
      </c>
      <c r="BN423" s="198">
        <v>1</v>
      </c>
      <c r="BO423" s="198">
        <v>9</v>
      </c>
      <c r="BP423" s="198">
        <v>0</v>
      </c>
      <c r="BQ423" s="198">
        <f ca="1">SUMIFS(NonClinical, Dates, BQ$6, Hospitals, $B419)</f>
        <v>4</v>
      </c>
    </row>
    <row r="424" spans="1:69" ht="15" hidden="1" customHeight="1" outlineLevel="2" x14ac:dyDescent="0.2">
      <c r="A424" s="179" t="s">
        <v>459</v>
      </c>
      <c r="B424" s="195"/>
      <c r="C424" s="187" t="s">
        <v>7</v>
      </c>
      <c r="D424" s="233">
        <v>10</v>
      </c>
      <c r="E424" s="234">
        <v>7</v>
      </c>
      <c r="F424" s="234">
        <v>9</v>
      </c>
      <c r="G424" s="234">
        <v>14</v>
      </c>
      <c r="H424" s="235">
        <v>4</v>
      </c>
      <c r="I424" s="234">
        <v>16</v>
      </c>
      <c r="J424" s="234">
        <v>10</v>
      </c>
      <c r="K424" s="234">
        <v>6</v>
      </c>
      <c r="L424" s="234">
        <v>11</v>
      </c>
      <c r="M424" s="234">
        <v>9</v>
      </c>
      <c r="N424" s="234">
        <v>14</v>
      </c>
      <c r="O424" s="234">
        <v>5</v>
      </c>
      <c r="P424" s="234">
        <v>17</v>
      </c>
      <c r="Q424" s="234">
        <v>15</v>
      </c>
      <c r="R424" s="234">
        <v>12</v>
      </c>
      <c r="S424" s="234">
        <v>23</v>
      </c>
      <c r="T424" s="235">
        <v>21</v>
      </c>
      <c r="U424" s="244">
        <v>17</v>
      </c>
      <c r="V424" s="236">
        <v>9</v>
      </c>
      <c r="W424" s="234">
        <v>12</v>
      </c>
      <c r="X424" s="234">
        <v>10</v>
      </c>
      <c r="Y424" s="234">
        <v>6</v>
      </c>
      <c r="Z424" s="234">
        <v>5</v>
      </c>
      <c r="AA424" s="234">
        <v>6</v>
      </c>
      <c r="AB424" s="234">
        <v>5</v>
      </c>
      <c r="AC424" s="234">
        <v>13</v>
      </c>
      <c r="AD424" s="234">
        <v>5</v>
      </c>
      <c r="AE424" s="234">
        <v>7</v>
      </c>
      <c r="AF424" s="198">
        <v>10</v>
      </c>
      <c r="AG424" s="198">
        <v>5</v>
      </c>
      <c r="AH424" s="198">
        <v>6</v>
      </c>
      <c r="AI424" s="198">
        <v>6</v>
      </c>
      <c r="AJ424" s="198">
        <v>5</v>
      </c>
      <c r="AK424" s="198">
        <v>1</v>
      </c>
      <c r="AL424" s="198">
        <v>6</v>
      </c>
      <c r="AM424" s="198">
        <v>8</v>
      </c>
      <c r="AN424" s="198">
        <v>6</v>
      </c>
      <c r="AO424" s="198">
        <v>2</v>
      </c>
      <c r="AP424" s="198">
        <v>2</v>
      </c>
      <c r="AQ424" s="198">
        <v>3</v>
      </c>
      <c r="AR424" s="198">
        <v>7</v>
      </c>
      <c r="AS424" s="198">
        <v>1</v>
      </c>
      <c r="AT424" s="198">
        <v>3</v>
      </c>
      <c r="AU424" s="198">
        <v>3</v>
      </c>
      <c r="AV424" s="198">
        <v>2</v>
      </c>
      <c r="AW424" s="198">
        <v>3</v>
      </c>
      <c r="AX424" s="198">
        <v>4</v>
      </c>
      <c r="AY424" s="198">
        <v>3</v>
      </c>
      <c r="AZ424" s="198">
        <v>3</v>
      </c>
      <c r="BA424" s="198">
        <v>6</v>
      </c>
      <c r="BB424" s="198">
        <v>4</v>
      </c>
      <c r="BC424" s="198">
        <v>5</v>
      </c>
      <c r="BD424" s="198">
        <v>13</v>
      </c>
      <c r="BE424" s="198">
        <v>7</v>
      </c>
      <c r="BF424" s="198">
        <v>2</v>
      </c>
      <c r="BG424" s="198">
        <v>4</v>
      </c>
      <c r="BH424" s="198">
        <v>9</v>
      </c>
      <c r="BI424" s="198">
        <v>3</v>
      </c>
      <c r="BJ424" s="198">
        <v>5</v>
      </c>
      <c r="BK424" s="198">
        <v>0</v>
      </c>
      <c r="BL424" s="198">
        <v>0</v>
      </c>
      <c r="BM424" s="198">
        <v>0</v>
      </c>
      <c r="BN424" s="198">
        <v>4</v>
      </c>
      <c r="BO424" s="198">
        <v>4</v>
      </c>
      <c r="BP424" s="198">
        <v>7</v>
      </c>
      <c r="BQ424" s="198">
        <f ca="1">SUMIFS(Patient, Dates, BQ$6, Hospitals, $B419)</f>
        <v>2</v>
      </c>
    </row>
    <row r="425" spans="1:69" ht="15" hidden="1" customHeight="1" outlineLevel="2" x14ac:dyDescent="0.2">
      <c r="A425" s="179" t="s">
        <v>460</v>
      </c>
      <c r="B425" s="195"/>
      <c r="C425" s="187" t="s">
        <v>8</v>
      </c>
      <c r="D425" s="233">
        <v>0</v>
      </c>
      <c r="E425" s="234">
        <v>2</v>
      </c>
      <c r="F425" s="234">
        <v>1</v>
      </c>
      <c r="G425" s="234">
        <v>1</v>
      </c>
      <c r="H425" s="235">
        <v>0</v>
      </c>
      <c r="I425" s="234">
        <v>1</v>
      </c>
      <c r="J425" s="234">
        <v>0</v>
      </c>
      <c r="K425" s="234">
        <v>2</v>
      </c>
      <c r="L425" s="234">
        <v>4</v>
      </c>
      <c r="M425" s="234">
        <v>0</v>
      </c>
      <c r="N425" s="234">
        <v>1</v>
      </c>
      <c r="O425" s="234">
        <v>1</v>
      </c>
      <c r="P425" s="234">
        <v>1</v>
      </c>
      <c r="Q425" s="234">
        <v>0</v>
      </c>
      <c r="R425" s="234">
        <v>0</v>
      </c>
      <c r="S425" s="234">
        <v>0</v>
      </c>
      <c r="T425" s="235">
        <v>0</v>
      </c>
      <c r="U425" s="244">
        <v>1</v>
      </c>
      <c r="V425" s="236">
        <v>1</v>
      </c>
      <c r="W425" s="234">
        <v>3</v>
      </c>
      <c r="X425" s="234">
        <v>0</v>
      </c>
      <c r="Y425" s="234">
        <v>2</v>
      </c>
      <c r="Z425" s="234">
        <v>2</v>
      </c>
      <c r="AA425" s="234">
        <v>0</v>
      </c>
      <c r="AB425" s="234">
        <v>1</v>
      </c>
      <c r="AC425" s="234">
        <v>0</v>
      </c>
      <c r="AD425" s="234">
        <v>0</v>
      </c>
      <c r="AE425" s="234">
        <v>1</v>
      </c>
      <c r="AF425" s="198">
        <v>0</v>
      </c>
      <c r="AG425" s="198">
        <v>0</v>
      </c>
      <c r="AH425" s="198">
        <v>0</v>
      </c>
      <c r="AI425" s="198">
        <v>0</v>
      </c>
      <c r="AJ425" s="198">
        <v>1</v>
      </c>
      <c r="AK425" s="198">
        <v>0</v>
      </c>
      <c r="AL425" s="198">
        <v>0</v>
      </c>
      <c r="AM425" s="198">
        <v>1</v>
      </c>
      <c r="AN425" s="198">
        <v>1</v>
      </c>
      <c r="AO425" s="198">
        <v>1</v>
      </c>
      <c r="AP425" s="198">
        <v>0</v>
      </c>
      <c r="AQ425" s="198">
        <v>0</v>
      </c>
      <c r="AR425" s="198">
        <v>0</v>
      </c>
      <c r="AS425" s="198">
        <v>26</v>
      </c>
      <c r="AT425" s="198">
        <v>0</v>
      </c>
      <c r="AU425" s="198">
        <v>0</v>
      </c>
      <c r="AV425" s="198">
        <v>2</v>
      </c>
      <c r="AW425" s="198">
        <v>0</v>
      </c>
      <c r="AX425" s="198">
        <v>0</v>
      </c>
      <c r="AY425" s="198">
        <v>1</v>
      </c>
      <c r="AZ425" s="198">
        <v>1</v>
      </c>
      <c r="BA425" s="198">
        <v>1</v>
      </c>
      <c r="BB425" s="198">
        <v>0</v>
      </c>
      <c r="BC425" s="198">
        <v>0</v>
      </c>
      <c r="BD425" s="198">
        <v>0</v>
      </c>
      <c r="BE425" s="198">
        <v>0</v>
      </c>
      <c r="BF425" s="198">
        <v>2</v>
      </c>
      <c r="BG425" s="198">
        <v>1</v>
      </c>
      <c r="BH425" s="198">
        <v>2</v>
      </c>
      <c r="BI425" s="198">
        <v>0</v>
      </c>
      <c r="BJ425" s="198">
        <v>0</v>
      </c>
      <c r="BK425" s="198">
        <v>0</v>
      </c>
      <c r="BL425" s="198">
        <v>0</v>
      </c>
      <c r="BM425" s="198">
        <v>0</v>
      </c>
      <c r="BN425" s="198">
        <v>0</v>
      </c>
      <c r="BO425" s="198">
        <v>0</v>
      </c>
      <c r="BP425" s="198">
        <v>0</v>
      </c>
      <c r="BQ425" s="198">
        <f ca="1">SUMIFS(Other, Dates, BQ$6, Hospitals, $B419)</f>
        <v>0</v>
      </c>
    </row>
    <row r="426" spans="1:69" ht="15" customHeight="1" x14ac:dyDescent="0.2">
      <c r="B426" s="195"/>
      <c r="C426" s="231"/>
      <c r="D426" s="237"/>
      <c r="E426" s="238"/>
      <c r="F426" s="238"/>
      <c r="G426" s="238"/>
      <c r="H426" s="238"/>
      <c r="I426" s="238"/>
      <c r="J426" s="238"/>
      <c r="K426" s="238"/>
      <c r="L426" s="238"/>
      <c r="M426" s="238"/>
      <c r="N426" s="238"/>
      <c r="O426" s="238"/>
      <c r="P426" s="238"/>
      <c r="Q426" s="238"/>
      <c r="R426" s="238"/>
      <c r="S426" s="238"/>
      <c r="T426" s="238"/>
      <c r="U426" s="238"/>
      <c r="V426" s="238"/>
      <c r="W426" s="238"/>
      <c r="X426" s="238"/>
      <c r="Y426" s="238"/>
      <c r="Z426" s="238"/>
      <c r="AA426" s="238"/>
      <c r="AB426" s="238"/>
      <c r="AC426" s="238"/>
      <c r="AD426" s="238"/>
      <c r="AE426" s="238"/>
      <c r="AF426" s="238"/>
      <c r="AG426" s="238"/>
      <c r="AH426" s="238"/>
      <c r="AI426" s="238"/>
      <c r="AJ426" s="238"/>
      <c r="AK426" s="238"/>
      <c r="AL426" s="238"/>
      <c r="AM426" s="238"/>
      <c r="AN426" s="238"/>
      <c r="AO426" s="238"/>
      <c r="AP426" s="238"/>
      <c r="AQ426" s="238"/>
      <c r="AR426" s="238"/>
      <c r="AS426" s="238"/>
      <c r="AT426" s="238"/>
      <c r="AU426" s="238"/>
      <c r="AV426" s="238"/>
      <c r="AW426" s="238"/>
      <c r="AX426" s="238"/>
      <c r="AY426" s="238"/>
      <c r="AZ426" s="238"/>
      <c r="BA426" s="238"/>
      <c r="BB426" s="238"/>
      <c r="BC426" s="238"/>
      <c r="BD426" s="238"/>
      <c r="BE426" s="238"/>
      <c r="BF426" s="238"/>
      <c r="BG426" s="238"/>
      <c r="BH426" s="238"/>
      <c r="BI426" s="238"/>
      <c r="BJ426" s="238"/>
      <c r="BK426" s="238"/>
      <c r="BL426" s="238"/>
      <c r="BM426" s="238"/>
      <c r="BN426" s="238"/>
      <c r="BO426" s="238"/>
      <c r="BP426" s="238"/>
      <c r="BQ426" s="238"/>
    </row>
    <row r="427" spans="1:69" ht="15" customHeight="1" x14ac:dyDescent="0.25">
      <c r="B427" s="195"/>
      <c r="C427" s="192" t="s">
        <v>100</v>
      </c>
      <c r="D427" s="193"/>
      <c r="E427" s="194"/>
      <c r="F427" s="194"/>
      <c r="G427" s="194"/>
      <c r="H427" s="194"/>
      <c r="I427" s="194"/>
      <c r="J427" s="194"/>
      <c r="K427" s="194"/>
      <c r="L427" s="194"/>
      <c r="M427" s="194"/>
      <c r="N427" s="194"/>
      <c r="O427" s="194"/>
      <c r="P427" s="194"/>
      <c r="Q427" s="194"/>
      <c r="R427" s="194"/>
      <c r="S427" s="194"/>
      <c r="T427" s="194"/>
      <c r="U427" s="194"/>
      <c r="V427" s="194"/>
      <c r="W427" s="194"/>
      <c r="X427" s="194"/>
      <c r="Y427" s="194"/>
      <c r="Z427" s="194"/>
      <c r="AA427" s="194"/>
      <c r="AB427" s="194"/>
      <c r="AC427" s="194"/>
      <c r="AD427" s="194"/>
      <c r="AE427" s="194"/>
      <c r="AF427" s="194"/>
      <c r="AG427" s="194"/>
      <c r="AH427" s="194"/>
      <c r="AI427" s="194"/>
      <c r="AJ427" s="194"/>
      <c r="AK427" s="194"/>
      <c r="AL427" s="194"/>
      <c r="AM427" s="194"/>
      <c r="AN427" s="194"/>
      <c r="AO427" s="194"/>
      <c r="AP427" s="194"/>
      <c r="AQ427" s="194"/>
      <c r="AR427" s="194"/>
      <c r="AS427" s="194"/>
      <c r="AT427" s="194"/>
      <c r="AU427" s="194"/>
      <c r="AV427" s="194"/>
      <c r="AW427" s="194"/>
      <c r="AX427" s="194"/>
      <c r="AY427" s="194"/>
      <c r="AZ427" s="194"/>
      <c r="BA427" s="194"/>
      <c r="BB427" s="194"/>
      <c r="BC427" s="194"/>
      <c r="BD427" s="194"/>
      <c r="BE427" s="194"/>
      <c r="BF427" s="194"/>
      <c r="BG427" s="194"/>
      <c r="BH427" s="194"/>
      <c r="BI427" s="194"/>
      <c r="BJ427" s="194"/>
      <c r="BK427" s="194"/>
      <c r="BL427" s="194"/>
      <c r="BM427" s="194"/>
      <c r="BN427" s="194"/>
      <c r="BO427" s="194"/>
      <c r="BP427" s="194"/>
      <c r="BQ427" s="194"/>
    </row>
    <row r="428" spans="1:69" ht="15" customHeight="1" x14ac:dyDescent="0.2">
      <c r="A428" s="179" t="s">
        <v>461</v>
      </c>
      <c r="B428" s="195"/>
      <c r="C428" s="181" t="s">
        <v>3</v>
      </c>
      <c r="D428" s="182">
        <v>102</v>
      </c>
      <c r="E428" s="183">
        <v>126</v>
      </c>
      <c r="F428" s="183">
        <v>117</v>
      </c>
      <c r="G428" s="183">
        <v>113</v>
      </c>
      <c r="H428" s="182">
        <v>135</v>
      </c>
      <c r="I428" s="184">
        <v>114</v>
      </c>
      <c r="J428" s="183">
        <v>118</v>
      </c>
      <c r="K428" s="183">
        <v>100</v>
      </c>
      <c r="L428" s="183">
        <v>110</v>
      </c>
      <c r="M428" s="183">
        <v>132</v>
      </c>
      <c r="N428" s="183">
        <v>108</v>
      </c>
      <c r="O428" s="183">
        <v>118</v>
      </c>
      <c r="P428" s="183">
        <v>119</v>
      </c>
      <c r="Q428" s="183">
        <v>122</v>
      </c>
      <c r="R428" s="183">
        <v>96</v>
      </c>
      <c r="S428" s="183">
        <v>128</v>
      </c>
      <c r="T428" s="183">
        <v>115</v>
      </c>
      <c r="U428" s="183">
        <v>116</v>
      </c>
      <c r="V428" s="183">
        <v>120</v>
      </c>
      <c r="W428" s="183">
        <v>96</v>
      </c>
      <c r="X428" s="183">
        <v>108</v>
      </c>
      <c r="Y428" s="183">
        <v>108</v>
      </c>
      <c r="Z428" s="183">
        <v>105</v>
      </c>
      <c r="AA428" s="183">
        <v>99</v>
      </c>
      <c r="AB428" s="183">
        <v>124</v>
      </c>
      <c r="AC428" s="183">
        <v>94</v>
      </c>
      <c r="AD428" s="183">
        <v>79</v>
      </c>
      <c r="AE428" s="183">
        <v>95</v>
      </c>
      <c r="AF428" s="183">
        <v>68</v>
      </c>
      <c r="AG428" s="183">
        <v>107</v>
      </c>
      <c r="AH428" s="183">
        <v>124</v>
      </c>
      <c r="AI428" s="183">
        <v>102</v>
      </c>
      <c r="AJ428" s="183">
        <v>124</v>
      </c>
      <c r="AK428" s="183">
        <v>103</v>
      </c>
      <c r="AL428" s="183">
        <v>90</v>
      </c>
      <c r="AM428" s="183">
        <v>92</v>
      </c>
      <c r="AN428" s="183">
        <v>105</v>
      </c>
      <c r="AO428" s="183">
        <v>85</v>
      </c>
      <c r="AP428" s="183">
        <v>90</v>
      </c>
      <c r="AQ428" s="183">
        <v>129</v>
      </c>
      <c r="AR428" s="183">
        <v>90</v>
      </c>
      <c r="AS428" s="183">
        <v>127</v>
      </c>
      <c r="AT428" s="183">
        <v>97</v>
      </c>
      <c r="AU428" s="183">
        <v>87</v>
      </c>
      <c r="AV428" s="183">
        <v>118</v>
      </c>
      <c r="AW428" s="183">
        <v>105</v>
      </c>
      <c r="AX428" s="183">
        <v>99</v>
      </c>
      <c r="AY428" s="183">
        <v>87</v>
      </c>
      <c r="AZ428" s="183">
        <v>96</v>
      </c>
      <c r="BA428" s="183">
        <v>90</v>
      </c>
      <c r="BB428" s="183">
        <v>128</v>
      </c>
      <c r="BC428" s="183">
        <v>90</v>
      </c>
      <c r="BD428" s="183">
        <v>99</v>
      </c>
      <c r="BE428" s="183">
        <v>112</v>
      </c>
      <c r="BF428" s="183">
        <v>113</v>
      </c>
      <c r="BG428" s="183">
        <v>98</v>
      </c>
      <c r="BH428" s="183">
        <v>109</v>
      </c>
      <c r="BI428" s="183">
        <v>99</v>
      </c>
      <c r="BJ428" s="183">
        <v>110</v>
      </c>
      <c r="BK428" s="183">
        <v>6</v>
      </c>
      <c r="BL428" s="183">
        <v>6</v>
      </c>
      <c r="BM428" s="183">
        <v>12</v>
      </c>
      <c r="BN428" s="183">
        <v>42</v>
      </c>
      <c r="BO428" s="183">
        <v>50</v>
      </c>
      <c r="BP428" s="183">
        <v>89</v>
      </c>
      <c r="BQ428" s="183">
        <f t="shared" ref="BQ428:BQ433" ca="1" si="14">BQ436</f>
        <v>92</v>
      </c>
    </row>
    <row r="429" spans="1:69" ht="15" customHeight="1" x14ac:dyDescent="0.2">
      <c r="A429" s="179" t="s">
        <v>462</v>
      </c>
      <c r="B429" s="195"/>
      <c r="C429" s="185" t="s">
        <v>4</v>
      </c>
      <c r="D429" s="182">
        <v>12</v>
      </c>
      <c r="E429" s="183">
        <v>15</v>
      </c>
      <c r="F429" s="183">
        <v>10</v>
      </c>
      <c r="G429" s="183">
        <v>8</v>
      </c>
      <c r="H429" s="182">
        <v>13</v>
      </c>
      <c r="I429" s="184">
        <v>11</v>
      </c>
      <c r="J429" s="183">
        <v>8</v>
      </c>
      <c r="K429" s="183">
        <v>5</v>
      </c>
      <c r="L429" s="183">
        <v>14</v>
      </c>
      <c r="M429" s="183">
        <v>13</v>
      </c>
      <c r="N429" s="183">
        <v>26</v>
      </c>
      <c r="O429" s="183">
        <v>4</v>
      </c>
      <c r="P429" s="183">
        <v>8</v>
      </c>
      <c r="Q429" s="183">
        <v>13</v>
      </c>
      <c r="R429" s="183">
        <v>9</v>
      </c>
      <c r="S429" s="183">
        <v>16</v>
      </c>
      <c r="T429" s="183">
        <v>8</v>
      </c>
      <c r="U429" s="183">
        <v>9</v>
      </c>
      <c r="V429" s="183">
        <v>4</v>
      </c>
      <c r="W429" s="183">
        <v>5</v>
      </c>
      <c r="X429" s="183">
        <v>6</v>
      </c>
      <c r="Y429" s="183">
        <v>9</v>
      </c>
      <c r="Z429" s="183">
        <v>9</v>
      </c>
      <c r="AA429" s="183">
        <v>5</v>
      </c>
      <c r="AB429" s="183">
        <v>10</v>
      </c>
      <c r="AC429" s="183">
        <v>11</v>
      </c>
      <c r="AD429" s="183">
        <v>20</v>
      </c>
      <c r="AE429" s="183">
        <v>10</v>
      </c>
      <c r="AF429" s="183">
        <v>16</v>
      </c>
      <c r="AG429" s="183">
        <v>17</v>
      </c>
      <c r="AH429" s="183">
        <v>19</v>
      </c>
      <c r="AI429" s="183">
        <v>8</v>
      </c>
      <c r="AJ429" s="183">
        <v>17</v>
      </c>
      <c r="AK429" s="183">
        <v>13</v>
      </c>
      <c r="AL429" s="183">
        <v>6</v>
      </c>
      <c r="AM429" s="183">
        <v>5</v>
      </c>
      <c r="AN429" s="183">
        <v>12</v>
      </c>
      <c r="AO429" s="183">
        <v>11</v>
      </c>
      <c r="AP429" s="183">
        <v>12</v>
      </c>
      <c r="AQ429" s="183">
        <v>16</v>
      </c>
      <c r="AR429" s="183">
        <v>8</v>
      </c>
      <c r="AS429" s="183">
        <v>9</v>
      </c>
      <c r="AT429" s="183">
        <v>5</v>
      </c>
      <c r="AU429" s="183">
        <v>10</v>
      </c>
      <c r="AV429" s="183">
        <v>12</v>
      </c>
      <c r="AW429" s="183">
        <v>14</v>
      </c>
      <c r="AX429" s="183">
        <v>8</v>
      </c>
      <c r="AY429" s="183">
        <v>7</v>
      </c>
      <c r="AZ429" s="183">
        <v>6</v>
      </c>
      <c r="BA429" s="183">
        <v>14</v>
      </c>
      <c r="BB429" s="183">
        <v>13</v>
      </c>
      <c r="BC429" s="183">
        <v>10</v>
      </c>
      <c r="BD429" s="183">
        <v>16</v>
      </c>
      <c r="BE429" s="183">
        <v>7</v>
      </c>
      <c r="BF429" s="183">
        <v>7</v>
      </c>
      <c r="BG429" s="183">
        <v>15</v>
      </c>
      <c r="BH429" s="183">
        <v>11</v>
      </c>
      <c r="BI429" s="183">
        <v>9</v>
      </c>
      <c r="BJ429" s="183">
        <v>14</v>
      </c>
      <c r="BK429" s="183">
        <v>1</v>
      </c>
      <c r="BL429" s="183">
        <v>0</v>
      </c>
      <c r="BM429" s="183">
        <v>2</v>
      </c>
      <c r="BN429" s="183">
        <v>4</v>
      </c>
      <c r="BO429" s="183">
        <v>2</v>
      </c>
      <c r="BP429" s="183">
        <v>2</v>
      </c>
      <c r="BQ429" s="183">
        <f t="shared" ca="1" si="14"/>
        <v>7</v>
      </c>
    </row>
    <row r="430" spans="1:69" ht="15" customHeight="1" x14ac:dyDescent="0.2">
      <c r="A430" s="179" t="s">
        <v>463</v>
      </c>
      <c r="B430" s="195"/>
      <c r="C430" s="187" t="s">
        <v>5</v>
      </c>
      <c r="D430" s="182">
        <v>3</v>
      </c>
      <c r="E430" s="183">
        <v>6</v>
      </c>
      <c r="F430" s="183">
        <v>4</v>
      </c>
      <c r="G430" s="183">
        <v>3</v>
      </c>
      <c r="H430" s="182">
        <v>6</v>
      </c>
      <c r="I430" s="184">
        <v>1</v>
      </c>
      <c r="J430" s="183">
        <v>5</v>
      </c>
      <c r="K430" s="183">
        <v>4</v>
      </c>
      <c r="L430" s="183">
        <v>6</v>
      </c>
      <c r="M430" s="183">
        <v>4</v>
      </c>
      <c r="N430" s="183">
        <v>7</v>
      </c>
      <c r="O430" s="183">
        <v>4</v>
      </c>
      <c r="P430" s="183">
        <v>4</v>
      </c>
      <c r="Q430" s="183">
        <v>8</v>
      </c>
      <c r="R430" s="183">
        <v>3</v>
      </c>
      <c r="S430" s="183">
        <v>8</v>
      </c>
      <c r="T430" s="183">
        <v>2</v>
      </c>
      <c r="U430" s="183">
        <v>5</v>
      </c>
      <c r="V430" s="183">
        <v>1</v>
      </c>
      <c r="W430" s="183">
        <v>4</v>
      </c>
      <c r="X430" s="183">
        <v>2</v>
      </c>
      <c r="Y430" s="183">
        <v>4</v>
      </c>
      <c r="Z430" s="183">
        <v>5</v>
      </c>
      <c r="AA430" s="183">
        <v>5</v>
      </c>
      <c r="AB430" s="183">
        <v>3</v>
      </c>
      <c r="AC430" s="183">
        <v>6</v>
      </c>
      <c r="AD430" s="183">
        <v>4</v>
      </c>
      <c r="AE430" s="183">
        <v>0</v>
      </c>
      <c r="AF430" s="183">
        <v>2</v>
      </c>
      <c r="AG430" s="183">
        <v>6</v>
      </c>
      <c r="AH430" s="183">
        <v>8</v>
      </c>
      <c r="AI430" s="183">
        <v>4</v>
      </c>
      <c r="AJ430" s="183">
        <v>13</v>
      </c>
      <c r="AK430" s="183">
        <v>6</v>
      </c>
      <c r="AL430" s="183">
        <v>3</v>
      </c>
      <c r="AM430" s="183">
        <v>3</v>
      </c>
      <c r="AN430" s="183">
        <v>6</v>
      </c>
      <c r="AO430" s="183">
        <v>2</v>
      </c>
      <c r="AP430" s="183">
        <v>7</v>
      </c>
      <c r="AQ430" s="183">
        <v>3</v>
      </c>
      <c r="AR430" s="183">
        <v>1</v>
      </c>
      <c r="AS430" s="183">
        <v>5</v>
      </c>
      <c r="AT430" s="183">
        <v>4</v>
      </c>
      <c r="AU430" s="183">
        <v>6</v>
      </c>
      <c r="AV430" s="183">
        <v>5</v>
      </c>
      <c r="AW430" s="183">
        <v>7</v>
      </c>
      <c r="AX430" s="183">
        <v>6</v>
      </c>
      <c r="AY430" s="183">
        <v>3</v>
      </c>
      <c r="AZ430" s="183">
        <v>4</v>
      </c>
      <c r="BA430" s="183">
        <v>4</v>
      </c>
      <c r="BB430" s="183">
        <v>10</v>
      </c>
      <c r="BC430" s="183">
        <v>3</v>
      </c>
      <c r="BD430" s="183">
        <v>6</v>
      </c>
      <c r="BE430" s="183">
        <v>3</v>
      </c>
      <c r="BF430" s="183">
        <v>3</v>
      </c>
      <c r="BG430" s="183">
        <v>6</v>
      </c>
      <c r="BH430" s="183">
        <v>7</v>
      </c>
      <c r="BI430" s="183">
        <v>7</v>
      </c>
      <c r="BJ430" s="183">
        <v>3</v>
      </c>
      <c r="BK430" s="183">
        <v>1</v>
      </c>
      <c r="BL430" s="183">
        <v>0</v>
      </c>
      <c r="BM430" s="183">
        <v>1</v>
      </c>
      <c r="BN430" s="183">
        <v>3</v>
      </c>
      <c r="BO430" s="183">
        <v>1</v>
      </c>
      <c r="BP430" s="183">
        <v>1</v>
      </c>
      <c r="BQ430" s="183">
        <f t="shared" ca="1" si="14"/>
        <v>4</v>
      </c>
    </row>
    <row r="431" spans="1:69" ht="15" customHeight="1" x14ac:dyDescent="0.2">
      <c r="A431" s="179" t="s">
        <v>464</v>
      </c>
      <c r="B431" s="195"/>
      <c r="C431" s="187" t="s">
        <v>6</v>
      </c>
      <c r="D431" s="182">
        <v>6</v>
      </c>
      <c r="E431" s="183">
        <v>2</v>
      </c>
      <c r="F431" s="183">
        <v>1</v>
      </c>
      <c r="G431" s="183">
        <v>2</v>
      </c>
      <c r="H431" s="182">
        <v>3</v>
      </c>
      <c r="I431" s="184">
        <v>4</v>
      </c>
      <c r="J431" s="183">
        <v>3</v>
      </c>
      <c r="K431" s="183">
        <v>0</v>
      </c>
      <c r="L431" s="183">
        <v>0</v>
      </c>
      <c r="M431" s="183">
        <v>2</v>
      </c>
      <c r="N431" s="183">
        <v>13</v>
      </c>
      <c r="O431" s="183">
        <v>0</v>
      </c>
      <c r="P431" s="183">
        <v>0</v>
      </c>
      <c r="Q431" s="183">
        <v>1</v>
      </c>
      <c r="R431" s="183">
        <v>1</v>
      </c>
      <c r="S431" s="183">
        <v>4</v>
      </c>
      <c r="T431" s="183">
        <v>3</v>
      </c>
      <c r="U431" s="183">
        <v>2</v>
      </c>
      <c r="V431" s="183">
        <v>0</v>
      </c>
      <c r="W431" s="183">
        <v>0</v>
      </c>
      <c r="X431" s="183">
        <v>0</v>
      </c>
      <c r="Y431" s="183">
        <v>1</v>
      </c>
      <c r="Z431" s="183">
        <v>0</v>
      </c>
      <c r="AA431" s="183">
        <v>0</v>
      </c>
      <c r="AB431" s="183">
        <v>0</v>
      </c>
      <c r="AC431" s="183">
        <v>0</v>
      </c>
      <c r="AD431" s="183">
        <v>7</v>
      </c>
      <c r="AE431" s="183">
        <v>6</v>
      </c>
      <c r="AF431" s="183">
        <v>14</v>
      </c>
      <c r="AG431" s="183">
        <v>8</v>
      </c>
      <c r="AH431" s="183">
        <v>8</v>
      </c>
      <c r="AI431" s="183">
        <v>1</v>
      </c>
      <c r="AJ431" s="183">
        <v>2</v>
      </c>
      <c r="AK431" s="183">
        <v>0</v>
      </c>
      <c r="AL431" s="183">
        <v>1</v>
      </c>
      <c r="AM431" s="183">
        <v>0</v>
      </c>
      <c r="AN431" s="183">
        <v>2</v>
      </c>
      <c r="AO431" s="183">
        <v>4</v>
      </c>
      <c r="AP431" s="183">
        <v>4</v>
      </c>
      <c r="AQ431" s="183">
        <v>4</v>
      </c>
      <c r="AR431" s="183">
        <v>3</v>
      </c>
      <c r="AS431" s="183">
        <v>0</v>
      </c>
      <c r="AT431" s="183">
        <v>0</v>
      </c>
      <c r="AU431" s="183">
        <v>3</v>
      </c>
      <c r="AV431" s="183">
        <v>5</v>
      </c>
      <c r="AW431" s="183">
        <v>2</v>
      </c>
      <c r="AX431" s="183">
        <v>2</v>
      </c>
      <c r="AY431" s="183">
        <v>3</v>
      </c>
      <c r="AZ431" s="183">
        <v>1</v>
      </c>
      <c r="BA431" s="183">
        <v>3</v>
      </c>
      <c r="BB431" s="183">
        <v>1</v>
      </c>
      <c r="BC431" s="183">
        <v>3</v>
      </c>
      <c r="BD431" s="183">
        <v>4</v>
      </c>
      <c r="BE431" s="183">
        <v>1</v>
      </c>
      <c r="BF431" s="183">
        <v>3</v>
      </c>
      <c r="BG431" s="183">
        <v>3</v>
      </c>
      <c r="BH431" s="183">
        <v>1</v>
      </c>
      <c r="BI431" s="183">
        <v>2</v>
      </c>
      <c r="BJ431" s="183">
        <v>5</v>
      </c>
      <c r="BK431" s="183">
        <v>0</v>
      </c>
      <c r="BL431" s="183">
        <v>0</v>
      </c>
      <c r="BM431" s="183">
        <v>1</v>
      </c>
      <c r="BN431" s="183">
        <v>1</v>
      </c>
      <c r="BO431" s="183">
        <v>1</v>
      </c>
      <c r="BP431" s="183">
        <v>0</v>
      </c>
      <c r="BQ431" s="183">
        <f t="shared" ca="1" si="14"/>
        <v>2</v>
      </c>
    </row>
    <row r="432" spans="1:69" ht="15" customHeight="1" x14ac:dyDescent="0.2">
      <c r="A432" s="179" t="s">
        <v>465</v>
      </c>
      <c r="B432" s="195"/>
      <c r="C432" s="187" t="s">
        <v>7</v>
      </c>
      <c r="D432" s="182">
        <v>3</v>
      </c>
      <c r="E432" s="183">
        <v>5</v>
      </c>
      <c r="F432" s="183">
        <v>4</v>
      </c>
      <c r="G432" s="183">
        <v>3</v>
      </c>
      <c r="H432" s="182">
        <v>4</v>
      </c>
      <c r="I432" s="184">
        <v>4</v>
      </c>
      <c r="J432" s="183">
        <v>0</v>
      </c>
      <c r="K432" s="183">
        <v>0</v>
      </c>
      <c r="L432" s="183">
        <v>6</v>
      </c>
      <c r="M432" s="183">
        <v>6</v>
      </c>
      <c r="N432" s="183">
        <v>5</v>
      </c>
      <c r="O432" s="183">
        <v>0</v>
      </c>
      <c r="P432" s="183">
        <v>4</v>
      </c>
      <c r="Q432" s="183">
        <v>4</v>
      </c>
      <c r="R432" s="183">
        <v>3</v>
      </c>
      <c r="S432" s="183">
        <v>3</v>
      </c>
      <c r="T432" s="183">
        <v>2</v>
      </c>
      <c r="U432" s="183">
        <v>1</v>
      </c>
      <c r="V432" s="183">
        <v>3</v>
      </c>
      <c r="W432" s="183">
        <v>1</v>
      </c>
      <c r="X432" s="183">
        <v>4</v>
      </c>
      <c r="Y432" s="183">
        <v>4</v>
      </c>
      <c r="Z432" s="183">
        <v>3</v>
      </c>
      <c r="AA432" s="183">
        <v>0</v>
      </c>
      <c r="AB432" s="183">
        <v>6</v>
      </c>
      <c r="AC432" s="183">
        <v>5</v>
      </c>
      <c r="AD432" s="183">
        <v>6</v>
      </c>
      <c r="AE432" s="183">
        <v>3</v>
      </c>
      <c r="AF432" s="183">
        <v>0</v>
      </c>
      <c r="AG432" s="183">
        <v>2</v>
      </c>
      <c r="AH432" s="183">
        <v>3</v>
      </c>
      <c r="AI432" s="183">
        <v>3</v>
      </c>
      <c r="AJ432" s="183">
        <v>2</v>
      </c>
      <c r="AK432" s="183">
        <v>3</v>
      </c>
      <c r="AL432" s="183">
        <v>1</v>
      </c>
      <c r="AM432" s="183">
        <v>2</v>
      </c>
      <c r="AN432" s="183">
        <v>4</v>
      </c>
      <c r="AO432" s="183">
        <v>5</v>
      </c>
      <c r="AP432" s="183">
        <v>1</v>
      </c>
      <c r="AQ432" s="183">
        <v>9</v>
      </c>
      <c r="AR432" s="183">
        <v>3</v>
      </c>
      <c r="AS432" s="183">
        <v>4</v>
      </c>
      <c r="AT432" s="183">
        <v>1</v>
      </c>
      <c r="AU432" s="183">
        <v>1</v>
      </c>
      <c r="AV432" s="183">
        <v>2</v>
      </c>
      <c r="AW432" s="183">
        <v>5</v>
      </c>
      <c r="AX432" s="183">
        <v>0</v>
      </c>
      <c r="AY432" s="183">
        <v>1</v>
      </c>
      <c r="AZ432" s="183">
        <v>1</v>
      </c>
      <c r="BA432" s="183">
        <v>6</v>
      </c>
      <c r="BB432" s="183">
        <v>2</v>
      </c>
      <c r="BC432" s="183">
        <v>4</v>
      </c>
      <c r="BD432" s="183">
        <v>4</v>
      </c>
      <c r="BE432" s="183">
        <v>3</v>
      </c>
      <c r="BF432" s="183">
        <v>1</v>
      </c>
      <c r="BG432" s="183">
        <v>3</v>
      </c>
      <c r="BH432" s="183">
        <v>2</v>
      </c>
      <c r="BI432" s="183">
        <v>0</v>
      </c>
      <c r="BJ432" s="183">
        <v>6</v>
      </c>
      <c r="BK432" s="183">
        <v>0</v>
      </c>
      <c r="BL432" s="183">
        <v>0</v>
      </c>
      <c r="BM432" s="183">
        <v>0</v>
      </c>
      <c r="BN432" s="183">
        <v>0</v>
      </c>
      <c r="BO432" s="183">
        <v>0</v>
      </c>
      <c r="BP432" s="183">
        <v>1</v>
      </c>
      <c r="BQ432" s="183">
        <f t="shared" ca="1" si="14"/>
        <v>1</v>
      </c>
    </row>
    <row r="433" spans="1:69" ht="15" customHeight="1" x14ac:dyDescent="0.2">
      <c r="A433" s="179" t="s">
        <v>466</v>
      </c>
      <c r="B433" s="195"/>
      <c r="C433" s="187" t="s">
        <v>8</v>
      </c>
      <c r="D433" s="182">
        <v>0</v>
      </c>
      <c r="E433" s="183">
        <v>2</v>
      </c>
      <c r="F433" s="183">
        <v>1</v>
      </c>
      <c r="G433" s="183">
        <v>0</v>
      </c>
      <c r="H433" s="182">
        <v>0</v>
      </c>
      <c r="I433" s="184">
        <v>2</v>
      </c>
      <c r="J433" s="183">
        <v>0</v>
      </c>
      <c r="K433" s="183">
        <v>1</v>
      </c>
      <c r="L433" s="183">
        <v>2</v>
      </c>
      <c r="M433" s="183">
        <v>1</v>
      </c>
      <c r="N433" s="183">
        <v>1</v>
      </c>
      <c r="O433" s="183">
        <v>0</v>
      </c>
      <c r="P433" s="183">
        <v>0</v>
      </c>
      <c r="Q433" s="183">
        <v>0</v>
      </c>
      <c r="R433" s="183">
        <v>2</v>
      </c>
      <c r="S433" s="183">
        <v>1</v>
      </c>
      <c r="T433" s="183">
        <v>1</v>
      </c>
      <c r="U433" s="183">
        <v>1</v>
      </c>
      <c r="V433" s="183">
        <v>0</v>
      </c>
      <c r="W433" s="183">
        <v>0</v>
      </c>
      <c r="X433" s="183">
        <v>0</v>
      </c>
      <c r="Y433" s="183">
        <v>0</v>
      </c>
      <c r="Z433" s="183">
        <v>1</v>
      </c>
      <c r="AA433" s="183">
        <v>0</v>
      </c>
      <c r="AB433" s="183">
        <v>1</v>
      </c>
      <c r="AC433" s="183">
        <v>0</v>
      </c>
      <c r="AD433" s="183">
        <v>3</v>
      </c>
      <c r="AE433" s="183">
        <v>1</v>
      </c>
      <c r="AF433" s="183">
        <v>0</v>
      </c>
      <c r="AG433" s="183">
        <v>1</v>
      </c>
      <c r="AH433" s="183">
        <v>0</v>
      </c>
      <c r="AI433" s="183">
        <v>0</v>
      </c>
      <c r="AJ433" s="183">
        <v>0</v>
      </c>
      <c r="AK433" s="183">
        <v>4</v>
      </c>
      <c r="AL433" s="183">
        <v>1</v>
      </c>
      <c r="AM433" s="183">
        <v>0</v>
      </c>
      <c r="AN433" s="183">
        <v>0</v>
      </c>
      <c r="AO433" s="183">
        <v>0</v>
      </c>
      <c r="AP433" s="183">
        <v>0</v>
      </c>
      <c r="AQ433" s="183">
        <v>0</v>
      </c>
      <c r="AR433" s="183">
        <v>1</v>
      </c>
      <c r="AS433" s="183">
        <v>0</v>
      </c>
      <c r="AT433" s="183">
        <v>0</v>
      </c>
      <c r="AU433" s="183">
        <v>0</v>
      </c>
      <c r="AV433" s="183">
        <v>0</v>
      </c>
      <c r="AW433" s="183">
        <v>0</v>
      </c>
      <c r="AX433" s="183">
        <v>0</v>
      </c>
      <c r="AY433" s="183">
        <v>0</v>
      </c>
      <c r="AZ433" s="183">
        <v>0</v>
      </c>
      <c r="BA433" s="183">
        <v>1</v>
      </c>
      <c r="BB433" s="183">
        <v>0</v>
      </c>
      <c r="BC433" s="183">
        <v>0</v>
      </c>
      <c r="BD433" s="183">
        <v>2</v>
      </c>
      <c r="BE433" s="183">
        <v>0</v>
      </c>
      <c r="BF433" s="183">
        <v>0</v>
      </c>
      <c r="BG433" s="183">
        <v>3</v>
      </c>
      <c r="BH433" s="183">
        <v>1</v>
      </c>
      <c r="BI433" s="183">
        <v>0</v>
      </c>
      <c r="BJ433" s="183">
        <v>0</v>
      </c>
      <c r="BK433" s="183">
        <v>0</v>
      </c>
      <c r="BL433" s="183">
        <v>0</v>
      </c>
      <c r="BM433" s="183">
        <v>0</v>
      </c>
      <c r="BN433" s="183">
        <v>0</v>
      </c>
      <c r="BO433" s="183">
        <v>0</v>
      </c>
      <c r="BP433" s="183">
        <v>0</v>
      </c>
      <c r="BQ433" s="183">
        <f t="shared" ca="1" si="14"/>
        <v>0</v>
      </c>
    </row>
    <row r="434" spans="1:69" ht="15" customHeight="1" collapsed="1" x14ac:dyDescent="0.25">
      <c r="B434" s="195"/>
      <c r="C434" s="206" t="s">
        <v>10</v>
      </c>
      <c r="D434" s="193"/>
      <c r="E434" s="194"/>
      <c r="F434" s="194"/>
      <c r="G434" s="194"/>
      <c r="H434" s="194"/>
      <c r="I434" s="194"/>
      <c r="J434" s="194"/>
      <c r="K434" s="194"/>
      <c r="L434" s="194"/>
      <c r="M434" s="194"/>
      <c r="N434" s="194"/>
      <c r="O434" s="194"/>
      <c r="P434" s="194"/>
      <c r="Q434" s="194"/>
      <c r="R434" s="194"/>
      <c r="S434" s="194"/>
      <c r="T434" s="194"/>
      <c r="U434" s="194"/>
      <c r="V434" s="194"/>
      <c r="W434" s="194"/>
      <c r="X434" s="194"/>
      <c r="Y434" s="194"/>
      <c r="Z434" s="194"/>
      <c r="AA434" s="194"/>
      <c r="AB434" s="194"/>
      <c r="AC434" s="194"/>
      <c r="AD434" s="194"/>
      <c r="AE434" s="194"/>
      <c r="AF434" s="194"/>
      <c r="AG434" s="194"/>
      <c r="AH434" s="194"/>
      <c r="AI434" s="194"/>
      <c r="AJ434" s="194"/>
      <c r="AK434" s="194"/>
      <c r="AL434" s="194"/>
      <c r="AM434" s="194"/>
      <c r="AN434" s="194"/>
      <c r="AO434" s="194"/>
      <c r="AP434" s="194"/>
      <c r="AQ434" s="194"/>
      <c r="AR434" s="194"/>
      <c r="AS434" s="194"/>
      <c r="AT434" s="194"/>
      <c r="AU434" s="194"/>
      <c r="AV434" s="194"/>
      <c r="AW434" s="194"/>
      <c r="AX434" s="194"/>
      <c r="AY434" s="194"/>
      <c r="AZ434" s="194"/>
      <c r="BA434" s="194"/>
      <c r="BB434" s="194"/>
      <c r="BC434" s="194"/>
      <c r="BD434" s="194"/>
      <c r="BE434" s="194"/>
      <c r="BF434" s="194"/>
      <c r="BG434" s="194"/>
      <c r="BH434" s="194"/>
      <c r="BI434" s="194"/>
      <c r="BJ434" s="194"/>
      <c r="BK434" s="194"/>
      <c r="BL434" s="194"/>
      <c r="BM434" s="194"/>
      <c r="BN434" s="194"/>
      <c r="BO434" s="194"/>
      <c r="BP434" s="194"/>
      <c r="BQ434" s="194"/>
    </row>
    <row r="435" spans="1:69" ht="15" hidden="1" customHeight="1" outlineLevel="1" collapsed="1" x14ac:dyDescent="0.2">
      <c r="B435" s="195" t="s">
        <v>101</v>
      </c>
      <c r="C435" s="196" t="s">
        <v>102</v>
      </c>
      <c r="D435" s="193"/>
      <c r="E435" s="194"/>
      <c r="F435" s="194"/>
      <c r="G435" s="194"/>
      <c r="H435" s="194"/>
      <c r="I435" s="194"/>
      <c r="J435" s="194"/>
      <c r="K435" s="194"/>
      <c r="L435" s="194"/>
      <c r="M435" s="194"/>
      <c r="N435" s="194"/>
      <c r="O435" s="194"/>
      <c r="P435" s="194"/>
      <c r="Q435" s="194"/>
      <c r="R435" s="194"/>
      <c r="S435" s="194"/>
      <c r="T435" s="194"/>
      <c r="U435" s="194"/>
      <c r="V435" s="194"/>
      <c r="W435" s="194"/>
      <c r="X435" s="194"/>
      <c r="Y435" s="194"/>
      <c r="Z435" s="194"/>
      <c r="AA435" s="194"/>
      <c r="AB435" s="194"/>
      <c r="AC435" s="194"/>
      <c r="AD435" s="194"/>
      <c r="AE435" s="194"/>
      <c r="AF435" s="194"/>
      <c r="AG435" s="194"/>
      <c r="AH435" s="194"/>
      <c r="AI435" s="194"/>
      <c r="AJ435" s="194"/>
      <c r="AK435" s="194"/>
      <c r="AL435" s="194"/>
      <c r="AM435" s="194"/>
      <c r="AN435" s="194"/>
      <c r="AO435" s="194"/>
      <c r="AP435" s="194"/>
      <c r="AQ435" s="194"/>
      <c r="AR435" s="194"/>
      <c r="AS435" s="194"/>
      <c r="AT435" s="194"/>
      <c r="AU435" s="194"/>
      <c r="AV435" s="194"/>
      <c r="AW435" s="194"/>
      <c r="AX435" s="194"/>
      <c r="AY435" s="194"/>
      <c r="AZ435" s="194"/>
      <c r="BA435" s="194"/>
      <c r="BB435" s="194"/>
      <c r="BC435" s="194"/>
      <c r="BD435" s="194"/>
      <c r="BE435" s="194"/>
      <c r="BF435" s="194"/>
      <c r="BG435" s="194"/>
      <c r="BH435" s="194"/>
      <c r="BI435" s="194"/>
      <c r="BJ435" s="194"/>
      <c r="BK435" s="194"/>
      <c r="BL435" s="194"/>
      <c r="BM435" s="194"/>
      <c r="BN435" s="194"/>
      <c r="BO435" s="194"/>
      <c r="BP435" s="194"/>
      <c r="BQ435" s="194"/>
    </row>
    <row r="436" spans="1:69" ht="15" hidden="1" customHeight="1" outlineLevel="2" x14ac:dyDescent="0.2">
      <c r="A436" s="179" t="s">
        <v>467</v>
      </c>
      <c r="B436" s="195"/>
      <c r="C436" s="181" t="s">
        <v>3</v>
      </c>
      <c r="D436" s="197">
        <v>102</v>
      </c>
      <c r="E436" s="198">
        <v>126</v>
      </c>
      <c r="F436" s="198">
        <v>117</v>
      </c>
      <c r="G436" s="198">
        <v>113</v>
      </c>
      <c r="H436" s="199">
        <v>135</v>
      </c>
      <c r="I436" s="198">
        <v>114</v>
      </c>
      <c r="J436" s="198">
        <v>118</v>
      </c>
      <c r="K436" s="198">
        <v>100</v>
      </c>
      <c r="L436" s="198">
        <v>110</v>
      </c>
      <c r="M436" s="198">
        <v>132</v>
      </c>
      <c r="N436" s="198">
        <v>108</v>
      </c>
      <c r="O436" s="198">
        <v>118</v>
      </c>
      <c r="P436" s="198">
        <v>119</v>
      </c>
      <c r="Q436" s="198">
        <v>122</v>
      </c>
      <c r="R436" s="198">
        <v>96</v>
      </c>
      <c r="S436" s="198">
        <v>128</v>
      </c>
      <c r="T436" s="198">
        <v>115</v>
      </c>
      <c r="U436" s="198">
        <v>116</v>
      </c>
      <c r="V436" s="198">
        <v>120</v>
      </c>
      <c r="W436" s="198">
        <v>96</v>
      </c>
      <c r="X436" s="198">
        <v>108</v>
      </c>
      <c r="Y436" s="198">
        <v>108</v>
      </c>
      <c r="Z436" s="198">
        <v>105</v>
      </c>
      <c r="AA436" s="198">
        <v>99</v>
      </c>
      <c r="AB436" s="198">
        <v>124</v>
      </c>
      <c r="AC436" s="198">
        <v>94</v>
      </c>
      <c r="AD436" s="198">
        <v>79</v>
      </c>
      <c r="AE436" s="198">
        <v>95</v>
      </c>
      <c r="AF436" s="198">
        <v>68</v>
      </c>
      <c r="AG436" s="198">
        <v>107</v>
      </c>
      <c r="AH436" s="198">
        <v>124</v>
      </c>
      <c r="AI436" s="198">
        <v>102</v>
      </c>
      <c r="AJ436" s="198">
        <v>124</v>
      </c>
      <c r="AK436" s="198">
        <v>103</v>
      </c>
      <c r="AL436" s="198">
        <v>90</v>
      </c>
      <c r="AM436" s="198">
        <v>92</v>
      </c>
      <c r="AN436" s="198">
        <v>105</v>
      </c>
      <c r="AO436" s="198">
        <v>85</v>
      </c>
      <c r="AP436" s="198">
        <v>90</v>
      </c>
      <c r="AQ436" s="198">
        <v>129</v>
      </c>
      <c r="AR436" s="198">
        <v>90</v>
      </c>
      <c r="AS436" s="198">
        <v>127</v>
      </c>
      <c r="AT436" s="198">
        <v>97</v>
      </c>
      <c r="AU436" s="198">
        <v>87</v>
      </c>
      <c r="AV436" s="198">
        <v>118</v>
      </c>
      <c r="AW436" s="198">
        <v>105</v>
      </c>
      <c r="AX436" s="198">
        <v>99</v>
      </c>
      <c r="AY436" s="198">
        <v>87</v>
      </c>
      <c r="AZ436" s="198">
        <v>96</v>
      </c>
      <c r="BA436" s="198">
        <v>90</v>
      </c>
      <c r="BB436" s="198">
        <v>128</v>
      </c>
      <c r="BC436" s="198">
        <v>90</v>
      </c>
      <c r="BD436" s="198">
        <v>99</v>
      </c>
      <c r="BE436" s="198">
        <v>112</v>
      </c>
      <c r="BF436" s="198">
        <v>113</v>
      </c>
      <c r="BG436" s="198">
        <v>98</v>
      </c>
      <c r="BH436" s="198">
        <v>109</v>
      </c>
      <c r="BI436" s="198">
        <v>99</v>
      </c>
      <c r="BJ436" s="198">
        <v>110</v>
      </c>
      <c r="BK436" s="198">
        <v>6</v>
      </c>
      <c r="BL436" s="198">
        <v>6</v>
      </c>
      <c r="BM436" s="198">
        <v>12</v>
      </c>
      <c r="BN436" s="198">
        <v>42</v>
      </c>
      <c r="BO436" s="198">
        <v>50</v>
      </c>
      <c r="BP436" s="198">
        <v>89</v>
      </c>
      <c r="BQ436" s="198">
        <f ca="1">SUMIFS(Operations, Dates, BQ$6, Hospitals, $B435)</f>
        <v>92</v>
      </c>
    </row>
    <row r="437" spans="1:69" ht="15" hidden="1" customHeight="1" outlineLevel="2" x14ac:dyDescent="0.2">
      <c r="A437" s="179" t="s">
        <v>468</v>
      </c>
      <c r="B437" s="195"/>
      <c r="C437" s="185" t="s">
        <v>4</v>
      </c>
      <c r="D437" s="197">
        <v>12</v>
      </c>
      <c r="E437" s="198">
        <v>15</v>
      </c>
      <c r="F437" s="198">
        <v>10</v>
      </c>
      <c r="G437" s="198">
        <v>8</v>
      </c>
      <c r="H437" s="199">
        <v>13</v>
      </c>
      <c r="I437" s="198">
        <v>11</v>
      </c>
      <c r="J437" s="198">
        <v>8</v>
      </c>
      <c r="K437" s="198">
        <v>5</v>
      </c>
      <c r="L437" s="198">
        <v>14</v>
      </c>
      <c r="M437" s="198">
        <v>13</v>
      </c>
      <c r="N437" s="198">
        <v>26</v>
      </c>
      <c r="O437" s="198">
        <v>4</v>
      </c>
      <c r="P437" s="198">
        <v>8</v>
      </c>
      <c r="Q437" s="198">
        <v>13</v>
      </c>
      <c r="R437" s="198">
        <v>9</v>
      </c>
      <c r="S437" s="198">
        <v>16</v>
      </c>
      <c r="T437" s="198">
        <v>8</v>
      </c>
      <c r="U437" s="198">
        <v>9</v>
      </c>
      <c r="V437" s="198">
        <v>4</v>
      </c>
      <c r="W437" s="198">
        <v>5</v>
      </c>
      <c r="X437" s="198">
        <v>6</v>
      </c>
      <c r="Y437" s="198">
        <v>9</v>
      </c>
      <c r="Z437" s="198">
        <v>9</v>
      </c>
      <c r="AA437" s="198">
        <v>5</v>
      </c>
      <c r="AB437" s="198">
        <v>10</v>
      </c>
      <c r="AC437" s="198">
        <v>11</v>
      </c>
      <c r="AD437" s="198">
        <v>20</v>
      </c>
      <c r="AE437" s="198">
        <v>10</v>
      </c>
      <c r="AF437" s="198">
        <v>16</v>
      </c>
      <c r="AG437" s="198">
        <v>17</v>
      </c>
      <c r="AH437" s="198">
        <v>19</v>
      </c>
      <c r="AI437" s="198">
        <v>8</v>
      </c>
      <c r="AJ437" s="198">
        <v>17</v>
      </c>
      <c r="AK437" s="198">
        <v>13</v>
      </c>
      <c r="AL437" s="198">
        <v>6</v>
      </c>
      <c r="AM437" s="198">
        <v>5</v>
      </c>
      <c r="AN437" s="198">
        <v>12</v>
      </c>
      <c r="AO437" s="198">
        <v>11</v>
      </c>
      <c r="AP437" s="198">
        <v>12</v>
      </c>
      <c r="AQ437" s="198">
        <v>16</v>
      </c>
      <c r="AR437" s="198">
        <v>8</v>
      </c>
      <c r="AS437" s="198">
        <v>9</v>
      </c>
      <c r="AT437" s="198">
        <v>5</v>
      </c>
      <c r="AU437" s="198">
        <v>10</v>
      </c>
      <c r="AV437" s="198">
        <v>12</v>
      </c>
      <c r="AW437" s="198">
        <v>14</v>
      </c>
      <c r="AX437" s="198">
        <v>8</v>
      </c>
      <c r="AY437" s="198">
        <v>7</v>
      </c>
      <c r="AZ437" s="198">
        <v>6</v>
      </c>
      <c r="BA437" s="198">
        <v>14</v>
      </c>
      <c r="BB437" s="198">
        <v>13</v>
      </c>
      <c r="BC437" s="198">
        <v>10</v>
      </c>
      <c r="BD437" s="198">
        <v>16</v>
      </c>
      <c r="BE437" s="198">
        <v>7</v>
      </c>
      <c r="BF437" s="198">
        <v>7</v>
      </c>
      <c r="BG437" s="198">
        <v>15</v>
      </c>
      <c r="BH437" s="198">
        <v>11</v>
      </c>
      <c r="BI437" s="198">
        <v>9</v>
      </c>
      <c r="BJ437" s="198">
        <v>14</v>
      </c>
      <c r="BK437" s="198">
        <v>1</v>
      </c>
      <c r="BL437" s="198">
        <v>0</v>
      </c>
      <c r="BM437" s="198">
        <v>2</v>
      </c>
      <c r="BN437" s="198">
        <v>4</v>
      </c>
      <c r="BO437" s="198">
        <v>2</v>
      </c>
      <c r="BP437" s="198">
        <v>2</v>
      </c>
      <c r="BQ437" s="198">
        <f ca="1">SUMIFS(Cancelled, Dates, BQ$6, Hospitals, $B435)</f>
        <v>7</v>
      </c>
    </row>
    <row r="438" spans="1:69" ht="15" hidden="1" customHeight="1" outlineLevel="2" x14ac:dyDescent="0.2">
      <c r="A438" s="179" t="s">
        <v>469</v>
      </c>
      <c r="B438" s="195"/>
      <c r="C438" s="187" t="s">
        <v>5</v>
      </c>
      <c r="D438" s="197">
        <v>3</v>
      </c>
      <c r="E438" s="198">
        <v>6</v>
      </c>
      <c r="F438" s="198">
        <v>4</v>
      </c>
      <c r="G438" s="198">
        <v>3</v>
      </c>
      <c r="H438" s="199">
        <v>6</v>
      </c>
      <c r="I438" s="198">
        <v>1</v>
      </c>
      <c r="J438" s="198">
        <v>5</v>
      </c>
      <c r="K438" s="198">
        <v>4</v>
      </c>
      <c r="L438" s="198">
        <v>6</v>
      </c>
      <c r="M438" s="198">
        <v>4</v>
      </c>
      <c r="N438" s="198">
        <v>7</v>
      </c>
      <c r="O438" s="198">
        <v>4</v>
      </c>
      <c r="P438" s="198">
        <v>4</v>
      </c>
      <c r="Q438" s="198">
        <v>8</v>
      </c>
      <c r="R438" s="198">
        <v>3</v>
      </c>
      <c r="S438" s="198">
        <v>8</v>
      </c>
      <c r="T438" s="198">
        <v>2</v>
      </c>
      <c r="U438" s="198">
        <v>5</v>
      </c>
      <c r="V438" s="198">
        <v>1</v>
      </c>
      <c r="W438" s="198">
        <v>4</v>
      </c>
      <c r="X438" s="198">
        <v>2</v>
      </c>
      <c r="Y438" s="198">
        <v>4</v>
      </c>
      <c r="Z438" s="198">
        <v>5</v>
      </c>
      <c r="AA438" s="198">
        <v>5</v>
      </c>
      <c r="AB438" s="198">
        <v>3</v>
      </c>
      <c r="AC438" s="198">
        <v>6</v>
      </c>
      <c r="AD438" s="198">
        <v>4</v>
      </c>
      <c r="AE438" s="198">
        <v>0</v>
      </c>
      <c r="AF438" s="198">
        <v>2</v>
      </c>
      <c r="AG438" s="198">
        <v>6</v>
      </c>
      <c r="AH438" s="198">
        <v>8</v>
      </c>
      <c r="AI438" s="198">
        <v>4</v>
      </c>
      <c r="AJ438" s="198">
        <v>13</v>
      </c>
      <c r="AK438" s="198">
        <v>6</v>
      </c>
      <c r="AL438" s="198">
        <v>3</v>
      </c>
      <c r="AM438" s="198">
        <v>3</v>
      </c>
      <c r="AN438" s="198">
        <v>6</v>
      </c>
      <c r="AO438" s="198">
        <v>2</v>
      </c>
      <c r="AP438" s="198">
        <v>7</v>
      </c>
      <c r="AQ438" s="198">
        <v>3</v>
      </c>
      <c r="AR438" s="198">
        <v>1</v>
      </c>
      <c r="AS438" s="198">
        <v>5</v>
      </c>
      <c r="AT438" s="198">
        <v>4</v>
      </c>
      <c r="AU438" s="198">
        <v>6</v>
      </c>
      <c r="AV438" s="198">
        <v>5</v>
      </c>
      <c r="AW438" s="198">
        <v>7</v>
      </c>
      <c r="AX438" s="198">
        <v>6</v>
      </c>
      <c r="AY438" s="198">
        <v>3</v>
      </c>
      <c r="AZ438" s="198">
        <v>4</v>
      </c>
      <c r="BA438" s="198">
        <v>4</v>
      </c>
      <c r="BB438" s="198">
        <v>10</v>
      </c>
      <c r="BC438" s="198">
        <v>3</v>
      </c>
      <c r="BD438" s="198">
        <v>6</v>
      </c>
      <c r="BE438" s="198">
        <v>3</v>
      </c>
      <c r="BF438" s="198">
        <v>3</v>
      </c>
      <c r="BG438" s="198">
        <v>6</v>
      </c>
      <c r="BH438" s="198">
        <v>7</v>
      </c>
      <c r="BI438" s="198">
        <v>7</v>
      </c>
      <c r="BJ438" s="198">
        <v>3</v>
      </c>
      <c r="BK438" s="198">
        <v>1</v>
      </c>
      <c r="BL438" s="198">
        <v>0</v>
      </c>
      <c r="BM438" s="198">
        <v>1</v>
      </c>
      <c r="BN438" s="198">
        <v>3</v>
      </c>
      <c r="BO438" s="198">
        <v>1</v>
      </c>
      <c r="BP438" s="198">
        <v>1</v>
      </c>
      <c r="BQ438" s="198">
        <f ca="1">SUMIFS(Clinical, Dates, BQ$6, Hospitals, $B435)</f>
        <v>4</v>
      </c>
    </row>
    <row r="439" spans="1:69" ht="15" hidden="1" customHeight="1" outlineLevel="2" x14ac:dyDescent="0.2">
      <c r="A439" s="179" t="s">
        <v>470</v>
      </c>
      <c r="B439" s="195"/>
      <c r="C439" s="187" t="s">
        <v>6</v>
      </c>
      <c r="D439" s="197">
        <v>6</v>
      </c>
      <c r="E439" s="198">
        <v>2</v>
      </c>
      <c r="F439" s="198">
        <v>1</v>
      </c>
      <c r="G439" s="198">
        <v>2</v>
      </c>
      <c r="H439" s="199">
        <v>3</v>
      </c>
      <c r="I439" s="198">
        <v>4</v>
      </c>
      <c r="J439" s="198">
        <v>3</v>
      </c>
      <c r="K439" s="198">
        <v>0</v>
      </c>
      <c r="L439" s="198">
        <v>0</v>
      </c>
      <c r="M439" s="198">
        <v>2</v>
      </c>
      <c r="N439" s="198">
        <v>13</v>
      </c>
      <c r="O439" s="198">
        <v>0</v>
      </c>
      <c r="P439" s="198">
        <v>0</v>
      </c>
      <c r="Q439" s="198">
        <v>1</v>
      </c>
      <c r="R439" s="198">
        <v>1</v>
      </c>
      <c r="S439" s="198">
        <v>4</v>
      </c>
      <c r="T439" s="198">
        <v>3</v>
      </c>
      <c r="U439" s="198">
        <v>2</v>
      </c>
      <c r="V439" s="198">
        <v>0</v>
      </c>
      <c r="W439" s="198">
        <v>0</v>
      </c>
      <c r="X439" s="198">
        <v>0</v>
      </c>
      <c r="Y439" s="198">
        <v>1</v>
      </c>
      <c r="Z439" s="198">
        <v>0</v>
      </c>
      <c r="AA439" s="198">
        <v>0</v>
      </c>
      <c r="AB439" s="198">
        <v>0</v>
      </c>
      <c r="AC439" s="198">
        <v>0</v>
      </c>
      <c r="AD439" s="198">
        <v>7</v>
      </c>
      <c r="AE439" s="198">
        <v>6</v>
      </c>
      <c r="AF439" s="198">
        <v>14</v>
      </c>
      <c r="AG439" s="198">
        <v>8</v>
      </c>
      <c r="AH439" s="198">
        <v>8</v>
      </c>
      <c r="AI439" s="198">
        <v>1</v>
      </c>
      <c r="AJ439" s="198">
        <v>2</v>
      </c>
      <c r="AK439" s="198">
        <v>0</v>
      </c>
      <c r="AL439" s="198">
        <v>1</v>
      </c>
      <c r="AM439" s="198">
        <v>0</v>
      </c>
      <c r="AN439" s="198">
        <v>2</v>
      </c>
      <c r="AO439" s="198">
        <v>4</v>
      </c>
      <c r="AP439" s="198">
        <v>4</v>
      </c>
      <c r="AQ439" s="198">
        <v>4</v>
      </c>
      <c r="AR439" s="198">
        <v>3</v>
      </c>
      <c r="AS439" s="198">
        <v>0</v>
      </c>
      <c r="AT439" s="198">
        <v>0</v>
      </c>
      <c r="AU439" s="198">
        <v>3</v>
      </c>
      <c r="AV439" s="198">
        <v>5</v>
      </c>
      <c r="AW439" s="198">
        <v>2</v>
      </c>
      <c r="AX439" s="198">
        <v>2</v>
      </c>
      <c r="AY439" s="198">
        <v>3</v>
      </c>
      <c r="AZ439" s="198">
        <v>1</v>
      </c>
      <c r="BA439" s="198">
        <v>3</v>
      </c>
      <c r="BB439" s="198">
        <v>1</v>
      </c>
      <c r="BC439" s="198">
        <v>3</v>
      </c>
      <c r="BD439" s="198">
        <v>4</v>
      </c>
      <c r="BE439" s="198">
        <v>1</v>
      </c>
      <c r="BF439" s="198">
        <v>3</v>
      </c>
      <c r="BG439" s="198">
        <v>3</v>
      </c>
      <c r="BH439" s="198">
        <v>1</v>
      </c>
      <c r="BI439" s="198">
        <v>2</v>
      </c>
      <c r="BJ439" s="198">
        <v>5</v>
      </c>
      <c r="BK439" s="198">
        <v>0</v>
      </c>
      <c r="BL439" s="198">
        <v>0</v>
      </c>
      <c r="BM439" s="198">
        <v>1</v>
      </c>
      <c r="BN439" s="198">
        <v>1</v>
      </c>
      <c r="BO439" s="198">
        <v>1</v>
      </c>
      <c r="BP439" s="198">
        <v>0</v>
      </c>
      <c r="BQ439" s="198">
        <f ca="1">SUMIFS(NonClinical, Dates, BQ$6, Hospitals, $B435)</f>
        <v>2</v>
      </c>
    </row>
    <row r="440" spans="1:69" ht="15" hidden="1" customHeight="1" outlineLevel="2" x14ac:dyDescent="0.2">
      <c r="A440" s="179" t="s">
        <v>471</v>
      </c>
      <c r="B440" s="195"/>
      <c r="C440" s="187" t="s">
        <v>7</v>
      </c>
      <c r="D440" s="197">
        <v>3</v>
      </c>
      <c r="E440" s="198">
        <v>5</v>
      </c>
      <c r="F440" s="198">
        <v>4</v>
      </c>
      <c r="G440" s="198">
        <v>3</v>
      </c>
      <c r="H440" s="199">
        <v>4</v>
      </c>
      <c r="I440" s="198">
        <v>4</v>
      </c>
      <c r="J440" s="198">
        <v>0</v>
      </c>
      <c r="K440" s="198">
        <v>0</v>
      </c>
      <c r="L440" s="198">
        <v>6</v>
      </c>
      <c r="M440" s="198">
        <v>6</v>
      </c>
      <c r="N440" s="198">
        <v>5</v>
      </c>
      <c r="O440" s="198">
        <v>0</v>
      </c>
      <c r="P440" s="198">
        <v>4</v>
      </c>
      <c r="Q440" s="198">
        <v>4</v>
      </c>
      <c r="R440" s="198">
        <v>3</v>
      </c>
      <c r="S440" s="198">
        <v>3</v>
      </c>
      <c r="T440" s="198">
        <v>2</v>
      </c>
      <c r="U440" s="198">
        <v>1</v>
      </c>
      <c r="V440" s="198">
        <v>3</v>
      </c>
      <c r="W440" s="198">
        <v>1</v>
      </c>
      <c r="X440" s="198">
        <v>4</v>
      </c>
      <c r="Y440" s="198">
        <v>4</v>
      </c>
      <c r="Z440" s="198">
        <v>3</v>
      </c>
      <c r="AA440" s="198">
        <v>0</v>
      </c>
      <c r="AB440" s="198">
        <v>6</v>
      </c>
      <c r="AC440" s="198">
        <v>5</v>
      </c>
      <c r="AD440" s="198">
        <v>6</v>
      </c>
      <c r="AE440" s="198">
        <v>3</v>
      </c>
      <c r="AF440" s="198">
        <v>0</v>
      </c>
      <c r="AG440" s="198">
        <v>2</v>
      </c>
      <c r="AH440" s="198">
        <v>3</v>
      </c>
      <c r="AI440" s="198">
        <v>3</v>
      </c>
      <c r="AJ440" s="198">
        <v>2</v>
      </c>
      <c r="AK440" s="198">
        <v>3</v>
      </c>
      <c r="AL440" s="198">
        <v>1</v>
      </c>
      <c r="AM440" s="198">
        <v>2</v>
      </c>
      <c r="AN440" s="198">
        <v>4</v>
      </c>
      <c r="AO440" s="198">
        <v>5</v>
      </c>
      <c r="AP440" s="198">
        <v>1</v>
      </c>
      <c r="AQ440" s="198">
        <v>9</v>
      </c>
      <c r="AR440" s="198">
        <v>3</v>
      </c>
      <c r="AS440" s="198">
        <v>4</v>
      </c>
      <c r="AT440" s="198">
        <v>1</v>
      </c>
      <c r="AU440" s="198">
        <v>1</v>
      </c>
      <c r="AV440" s="198">
        <v>2</v>
      </c>
      <c r="AW440" s="198">
        <v>5</v>
      </c>
      <c r="AX440" s="198">
        <v>0</v>
      </c>
      <c r="AY440" s="198">
        <v>1</v>
      </c>
      <c r="AZ440" s="198">
        <v>1</v>
      </c>
      <c r="BA440" s="198">
        <v>6</v>
      </c>
      <c r="BB440" s="198">
        <v>2</v>
      </c>
      <c r="BC440" s="198">
        <v>4</v>
      </c>
      <c r="BD440" s="198">
        <v>4</v>
      </c>
      <c r="BE440" s="198">
        <v>3</v>
      </c>
      <c r="BF440" s="198">
        <v>1</v>
      </c>
      <c r="BG440" s="198">
        <v>3</v>
      </c>
      <c r="BH440" s="198">
        <v>2</v>
      </c>
      <c r="BI440" s="198">
        <v>0</v>
      </c>
      <c r="BJ440" s="198">
        <v>6</v>
      </c>
      <c r="BK440" s="198">
        <v>0</v>
      </c>
      <c r="BL440" s="198">
        <v>0</v>
      </c>
      <c r="BM440" s="198">
        <v>0</v>
      </c>
      <c r="BN440" s="198">
        <v>0</v>
      </c>
      <c r="BO440" s="198">
        <v>0</v>
      </c>
      <c r="BP440" s="198">
        <v>1</v>
      </c>
      <c r="BQ440" s="198">
        <f ca="1">SUMIFS(Patient, Dates, BQ$6, Hospitals, $B435)</f>
        <v>1</v>
      </c>
    </row>
    <row r="441" spans="1:69" ht="15" hidden="1" customHeight="1" outlineLevel="2" x14ac:dyDescent="0.2">
      <c r="A441" s="179" t="s">
        <v>472</v>
      </c>
      <c r="B441" s="195"/>
      <c r="C441" s="187" t="s">
        <v>8</v>
      </c>
      <c r="D441" s="197">
        <v>0</v>
      </c>
      <c r="E441" s="198">
        <v>2</v>
      </c>
      <c r="F441" s="198">
        <v>1</v>
      </c>
      <c r="G441" s="198">
        <v>0</v>
      </c>
      <c r="H441" s="199">
        <v>0</v>
      </c>
      <c r="I441" s="198">
        <v>2</v>
      </c>
      <c r="J441" s="198">
        <v>0</v>
      </c>
      <c r="K441" s="198">
        <v>1</v>
      </c>
      <c r="L441" s="198">
        <v>2</v>
      </c>
      <c r="M441" s="198">
        <v>1</v>
      </c>
      <c r="N441" s="198">
        <v>1</v>
      </c>
      <c r="O441" s="198">
        <v>0</v>
      </c>
      <c r="P441" s="198">
        <v>0</v>
      </c>
      <c r="Q441" s="198">
        <v>0</v>
      </c>
      <c r="R441" s="198">
        <v>2</v>
      </c>
      <c r="S441" s="198">
        <v>1</v>
      </c>
      <c r="T441" s="198">
        <v>1</v>
      </c>
      <c r="U441" s="198">
        <v>1</v>
      </c>
      <c r="V441" s="198">
        <v>0</v>
      </c>
      <c r="W441" s="198">
        <v>0</v>
      </c>
      <c r="X441" s="198">
        <v>0</v>
      </c>
      <c r="Y441" s="198">
        <v>0</v>
      </c>
      <c r="Z441" s="198">
        <v>1</v>
      </c>
      <c r="AA441" s="198">
        <v>0</v>
      </c>
      <c r="AB441" s="198">
        <v>1</v>
      </c>
      <c r="AC441" s="198">
        <v>0</v>
      </c>
      <c r="AD441" s="198">
        <v>3</v>
      </c>
      <c r="AE441" s="198">
        <v>1</v>
      </c>
      <c r="AF441" s="198">
        <v>0</v>
      </c>
      <c r="AG441" s="198">
        <v>1</v>
      </c>
      <c r="AH441" s="198">
        <v>0</v>
      </c>
      <c r="AI441" s="198">
        <v>0</v>
      </c>
      <c r="AJ441" s="198">
        <v>0</v>
      </c>
      <c r="AK441" s="198">
        <v>4</v>
      </c>
      <c r="AL441" s="198">
        <v>1</v>
      </c>
      <c r="AM441" s="198">
        <v>0</v>
      </c>
      <c r="AN441" s="198">
        <v>0</v>
      </c>
      <c r="AO441" s="198">
        <v>0</v>
      </c>
      <c r="AP441" s="198">
        <v>0</v>
      </c>
      <c r="AQ441" s="198">
        <v>0</v>
      </c>
      <c r="AR441" s="198">
        <v>1</v>
      </c>
      <c r="AS441" s="198">
        <v>0</v>
      </c>
      <c r="AT441" s="198">
        <v>0</v>
      </c>
      <c r="AU441" s="198">
        <v>0</v>
      </c>
      <c r="AV441" s="198">
        <v>0</v>
      </c>
      <c r="AW441" s="198">
        <v>0</v>
      </c>
      <c r="AX441" s="198">
        <v>0</v>
      </c>
      <c r="AY441" s="198">
        <v>0</v>
      </c>
      <c r="AZ441" s="198">
        <v>0</v>
      </c>
      <c r="BA441" s="198">
        <v>1</v>
      </c>
      <c r="BB441" s="198">
        <v>0</v>
      </c>
      <c r="BC441" s="198">
        <v>0</v>
      </c>
      <c r="BD441" s="198">
        <v>2</v>
      </c>
      <c r="BE441" s="198">
        <v>0</v>
      </c>
      <c r="BF441" s="198">
        <v>0</v>
      </c>
      <c r="BG441" s="198">
        <v>3</v>
      </c>
      <c r="BH441" s="198">
        <v>1</v>
      </c>
      <c r="BI441" s="198">
        <v>0</v>
      </c>
      <c r="BJ441" s="198">
        <v>0</v>
      </c>
      <c r="BK441" s="198">
        <v>0</v>
      </c>
      <c r="BL441" s="198">
        <v>0</v>
      </c>
      <c r="BM441" s="198">
        <v>0</v>
      </c>
      <c r="BN441" s="198">
        <v>0</v>
      </c>
      <c r="BO441" s="198">
        <v>0</v>
      </c>
      <c r="BP441" s="198">
        <v>0</v>
      </c>
      <c r="BQ441" s="198">
        <f ca="1">SUMIFS(Other, Dates, BQ$6, Hospitals, $B435)</f>
        <v>0</v>
      </c>
    </row>
    <row r="442" spans="1:69" ht="15" customHeight="1" x14ac:dyDescent="0.2">
      <c r="B442" s="195"/>
      <c r="C442" s="231"/>
      <c r="D442" s="189"/>
      <c r="E442" s="190"/>
      <c r="F442" s="190"/>
      <c r="G442" s="190"/>
      <c r="H442" s="190"/>
      <c r="I442" s="190"/>
      <c r="J442" s="190"/>
      <c r="K442" s="190"/>
      <c r="L442" s="190"/>
      <c r="M442" s="190"/>
      <c r="N442" s="190"/>
      <c r="O442" s="190"/>
      <c r="P442" s="190"/>
      <c r="Q442" s="190"/>
      <c r="R442" s="190"/>
      <c r="S442" s="190"/>
      <c r="T442" s="190"/>
      <c r="U442" s="190"/>
      <c r="V442" s="190"/>
      <c r="W442" s="190"/>
      <c r="X442" s="190"/>
      <c r="Y442" s="190"/>
      <c r="Z442" s="190"/>
      <c r="AA442" s="190"/>
      <c r="AB442" s="190"/>
      <c r="AC442" s="190"/>
      <c r="AD442" s="190"/>
      <c r="AE442" s="190"/>
      <c r="AF442" s="190"/>
      <c r="AG442" s="190"/>
      <c r="AH442" s="190"/>
      <c r="AI442" s="190"/>
      <c r="AJ442" s="190"/>
      <c r="AK442" s="190"/>
      <c r="AL442" s="190"/>
      <c r="AM442" s="190"/>
      <c r="AN442" s="190"/>
      <c r="AO442" s="190"/>
      <c r="AP442" s="190"/>
      <c r="AQ442" s="190"/>
      <c r="AR442" s="190"/>
      <c r="AS442" s="190"/>
      <c r="AT442" s="190"/>
      <c r="AU442" s="190"/>
      <c r="AV442" s="190"/>
      <c r="AW442" s="190"/>
      <c r="AX442" s="190"/>
      <c r="AY442" s="190"/>
      <c r="AZ442" s="190"/>
      <c r="BA442" s="190"/>
      <c r="BB442" s="190"/>
      <c r="BC442" s="190"/>
      <c r="BD442" s="190"/>
      <c r="BE442" s="190"/>
      <c r="BF442" s="190"/>
      <c r="BG442" s="190"/>
      <c r="BH442" s="190"/>
      <c r="BI442" s="190"/>
      <c r="BJ442" s="190"/>
      <c r="BK442" s="190"/>
      <c r="BL442" s="190"/>
      <c r="BM442" s="190"/>
      <c r="BN442" s="190"/>
      <c r="BO442" s="190"/>
      <c r="BP442" s="190"/>
      <c r="BQ442" s="190"/>
    </row>
    <row r="443" spans="1:69" ht="15" customHeight="1" x14ac:dyDescent="0.25">
      <c r="B443" s="195"/>
      <c r="C443" s="192" t="s">
        <v>103</v>
      </c>
      <c r="D443" s="193"/>
      <c r="E443" s="194"/>
      <c r="F443" s="194"/>
      <c r="G443" s="194"/>
      <c r="H443" s="194"/>
      <c r="I443" s="194"/>
      <c r="J443" s="194"/>
      <c r="K443" s="194"/>
      <c r="L443" s="194"/>
      <c r="M443" s="194"/>
      <c r="N443" s="194"/>
      <c r="O443" s="194"/>
      <c r="P443" s="194"/>
      <c r="Q443" s="194"/>
      <c r="R443" s="194"/>
      <c r="S443" s="194"/>
      <c r="T443" s="194"/>
      <c r="U443" s="194"/>
      <c r="V443" s="194"/>
      <c r="W443" s="194"/>
      <c r="X443" s="194"/>
      <c r="Y443" s="194"/>
      <c r="Z443" s="194"/>
      <c r="AA443" s="194"/>
      <c r="AB443" s="194"/>
      <c r="AC443" s="194"/>
      <c r="AD443" s="194"/>
      <c r="AE443" s="194"/>
      <c r="AF443" s="194"/>
      <c r="AG443" s="194"/>
      <c r="AH443" s="194"/>
      <c r="AI443" s="194"/>
      <c r="AJ443" s="194"/>
      <c r="AK443" s="194"/>
      <c r="AL443" s="194"/>
      <c r="AM443" s="194"/>
      <c r="AN443" s="194"/>
      <c r="AO443" s="194"/>
      <c r="AP443" s="194"/>
      <c r="AQ443" s="194"/>
      <c r="AR443" s="194"/>
      <c r="AS443" s="194"/>
      <c r="AT443" s="194"/>
      <c r="AU443" s="194"/>
      <c r="AV443" s="194"/>
      <c r="AW443" s="194"/>
      <c r="AX443" s="194"/>
      <c r="AY443" s="194"/>
      <c r="AZ443" s="194"/>
      <c r="BA443" s="194"/>
      <c r="BB443" s="194"/>
      <c r="BC443" s="194"/>
      <c r="BD443" s="194"/>
      <c r="BE443" s="194"/>
      <c r="BF443" s="194"/>
      <c r="BG443" s="194"/>
      <c r="BH443" s="194"/>
      <c r="BI443" s="194"/>
      <c r="BJ443" s="194"/>
      <c r="BK443" s="194"/>
      <c r="BL443" s="194"/>
      <c r="BM443" s="194"/>
      <c r="BN443" s="194"/>
      <c r="BO443" s="194"/>
      <c r="BP443" s="194"/>
      <c r="BQ443" s="194"/>
    </row>
    <row r="444" spans="1:69" ht="15" customHeight="1" x14ac:dyDescent="0.2">
      <c r="A444" s="179" t="s">
        <v>473</v>
      </c>
      <c r="B444" s="195"/>
      <c r="C444" s="181" t="s">
        <v>3</v>
      </c>
      <c r="D444" s="182">
        <v>1274</v>
      </c>
      <c r="E444" s="183">
        <v>1259</v>
      </c>
      <c r="F444" s="183">
        <v>1349</v>
      </c>
      <c r="G444" s="183">
        <v>1326</v>
      </c>
      <c r="H444" s="182">
        <v>1336</v>
      </c>
      <c r="I444" s="184">
        <v>1413</v>
      </c>
      <c r="J444" s="183">
        <v>1410</v>
      </c>
      <c r="K444" s="183">
        <v>1332</v>
      </c>
      <c r="L444" s="183">
        <v>1330</v>
      </c>
      <c r="M444" s="183">
        <v>1444</v>
      </c>
      <c r="N444" s="183">
        <v>1492</v>
      </c>
      <c r="O444" s="183">
        <v>1402</v>
      </c>
      <c r="P444" s="183">
        <v>1541</v>
      </c>
      <c r="Q444" s="183">
        <v>1538</v>
      </c>
      <c r="R444" s="183">
        <v>1403</v>
      </c>
      <c r="S444" s="183">
        <v>1613</v>
      </c>
      <c r="T444" s="183">
        <v>1411</v>
      </c>
      <c r="U444" s="183">
        <v>1475</v>
      </c>
      <c r="V444" s="183">
        <v>1522</v>
      </c>
      <c r="W444" s="183">
        <v>1375</v>
      </c>
      <c r="X444" s="183">
        <v>1447</v>
      </c>
      <c r="Y444" s="183">
        <v>1320</v>
      </c>
      <c r="Z444" s="183">
        <v>1547</v>
      </c>
      <c r="AA444" s="183">
        <v>1166</v>
      </c>
      <c r="AB444" s="183">
        <v>1519</v>
      </c>
      <c r="AC444" s="183">
        <v>1517</v>
      </c>
      <c r="AD444" s="183">
        <v>1359</v>
      </c>
      <c r="AE444" s="183">
        <v>1685</v>
      </c>
      <c r="AF444" s="183">
        <v>1449</v>
      </c>
      <c r="AG444" s="183">
        <v>1548</v>
      </c>
      <c r="AH444" s="183">
        <v>1663</v>
      </c>
      <c r="AI444" s="183">
        <v>1328</v>
      </c>
      <c r="AJ444" s="183">
        <v>1638</v>
      </c>
      <c r="AK444" s="183">
        <v>1415</v>
      </c>
      <c r="AL444" s="183">
        <v>1425</v>
      </c>
      <c r="AM444" s="183">
        <v>1499</v>
      </c>
      <c r="AN444" s="183">
        <v>1744</v>
      </c>
      <c r="AO444" s="183">
        <v>1577</v>
      </c>
      <c r="AP444" s="183">
        <v>1391</v>
      </c>
      <c r="AQ444" s="183">
        <v>1681</v>
      </c>
      <c r="AR444" s="183">
        <v>1524</v>
      </c>
      <c r="AS444" s="183">
        <v>1800</v>
      </c>
      <c r="AT444" s="183">
        <v>1784</v>
      </c>
      <c r="AU444" s="183">
        <v>1443</v>
      </c>
      <c r="AV444" s="183">
        <v>1704</v>
      </c>
      <c r="AW444" s="183">
        <v>1543</v>
      </c>
      <c r="AX444" s="183">
        <v>1649</v>
      </c>
      <c r="AY444" s="183">
        <v>1517</v>
      </c>
      <c r="AZ444" s="183">
        <v>1642</v>
      </c>
      <c r="BA444" s="183">
        <v>1571</v>
      </c>
      <c r="BB444" s="183">
        <v>1684</v>
      </c>
      <c r="BC444" s="183">
        <v>1679</v>
      </c>
      <c r="BD444" s="183">
        <v>1572</v>
      </c>
      <c r="BE444" s="183">
        <v>1734</v>
      </c>
      <c r="BF444" s="183">
        <v>1864</v>
      </c>
      <c r="BG444" s="183">
        <v>1707</v>
      </c>
      <c r="BH444" s="183">
        <v>1894</v>
      </c>
      <c r="BI444" s="183">
        <v>1719</v>
      </c>
      <c r="BJ444" s="183">
        <v>1164</v>
      </c>
      <c r="BK444" s="183">
        <v>125</v>
      </c>
      <c r="BL444" s="183">
        <v>204</v>
      </c>
      <c r="BM444" s="183">
        <v>382</v>
      </c>
      <c r="BN444" s="183">
        <v>766</v>
      </c>
      <c r="BO444" s="183">
        <v>739</v>
      </c>
      <c r="BP444" s="183">
        <v>915</v>
      </c>
      <c r="BQ444" s="183">
        <f t="shared" ref="BQ444:BQ449" ca="1" si="15">BQ452</f>
        <v>1037</v>
      </c>
    </row>
    <row r="445" spans="1:69" ht="15" customHeight="1" x14ac:dyDescent="0.2">
      <c r="A445" s="179" t="s">
        <v>474</v>
      </c>
      <c r="B445" s="195"/>
      <c r="C445" s="185" t="s">
        <v>4</v>
      </c>
      <c r="D445" s="182">
        <v>57</v>
      </c>
      <c r="E445" s="183">
        <v>72</v>
      </c>
      <c r="F445" s="183">
        <v>88</v>
      </c>
      <c r="G445" s="183">
        <v>90</v>
      </c>
      <c r="H445" s="182">
        <v>93</v>
      </c>
      <c r="I445" s="184">
        <v>84</v>
      </c>
      <c r="J445" s="183">
        <v>80</v>
      </c>
      <c r="K445" s="183">
        <v>90</v>
      </c>
      <c r="L445" s="183">
        <v>76</v>
      </c>
      <c r="M445" s="183">
        <v>85</v>
      </c>
      <c r="N445" s="183">
        <v>74</v>
      </c>
      <c r="O445" s="183">
        <v>53</v>
      </c>
      <c r="P445" s="183">
        <v>72</v>
      </c>
      <c r="Q445" s="183">
        <v>72</v>
      </c>
      <c r="R445" s="183">
        <v>78</v>
      </c>
      <c r="S445" s="183">
        <v>86</v>
      </c>
      <c r="T445" s="183">
        <v>80</v>
      </c>
      <c r="U445" s="183">
        <v>103</v>
      </c>
      <c r="V445" s="183">
        <v>98</v>
      </c>
      <c r="W445" s="183">
        <v>74</v>
      </c>
      <c r="X445" s="183">
        <v>81</v>
      </c>
      <c r="Y445" s="183">
        <v>47</v>
      </c>
      <c r="Z445" s="183">
        <v>92</v>
      </c>
      <c r="AA445" s="183">
        <v>72</v>
      </c>
      <c r="AB445" s="183">
        <v>103</v>
      </c>
      <c r="AC445" s="183">
        <v>89</v>
      </c>
      <c r="AD445" s="183">
        <v>71</v>
      </c>
      <c r="AE445" s="183">
        <v>86</v>
      </c>
      <c r="AF445" s="183">
        <v>101</v>
      </c>
      <c r="AG445" s="183">
        <v>92</v>
      </c>
      <c r="AH445" s="183">
        <v>90</v>
      </c>
      <c r="AI445" s="183">
        <v>85</v>
      </c>
      <c r="AJ445" s="183">
        <v>89</v>
      </c>
      <c r="AK445" s="183">
        <v>84</v>
      </c>
      <c r="AL445" s="183">
        <v>84</v>
      </c>
      <c r="AM445" s="183">
        <v>76</v>
      </c>
      <c r="AN445" s="183">
        <v>63</v>
      </c>
      <c r="AO445" s="183">
        <v>74</v>
      </c>
      <c r="AP445" s="183">
        <v>76</v>
      </c>
      <c r="AQ445" s="183">
        <v>70</v>
      </c>
      <c r="AR445" s="183">
        <v>70</v>
      </c>
      <c r="AS445" s="183">
        <v>94</v>
      </c>
      <c r="AT445" s="183">
        <v>78</v>
      </c>
      <c r="AU445" s="183">
        <v>57</v>
      </c>
      <c r="AV445" s="183">
        <v>89</v>
      </c>
      <c r="AW445" s="183">
        <v>81</v>
      </c>
      <c r="AX445" s="183">
        <v>83</v>
      </c>
      <c r="AY445" s="183">
        <v>75</v>
      </c>
      <c r="AZ445" s="183">
        <v>74</v>
      </c>
      <c r="BA445" s="183">
        <v>67</v>
      </c>
      <c r="BB445" s="183">
        <v>85</v>
      </c>
      <c r="BC445" s="183">
        <v>69</v>
      </c>
      <c r="BD445" s="183">
        <v>78</v>
      </c>
      <c r="BE445" s="183">
        <v>88</v>
      </c>
      <c r="BF445" s="183">
        <v>89</v>
      </c>
      <c r="BG445" s="183">
        <v>89</v>
      </c>
      <c r="BH445" s="183">
        <v>101</v>
      </c>
      <c r="BI445" s="183">
        <v>116</v>
      </c>
      <c r="BJ445" s="183">
        <v>83</v>
      </c>
      <c r="BK445" s="183">
        <v>25</v>
      </c>
      <c r="BL445" s="183">
        <v>10</v>
      </c>
      <c r="BM445" s="183">
        <v>21</v>
      </c>
      <c r="BN445" s="183">
        <v>43</v>
      </c>
      <c r="BO445" s="183">
        <v>48</v>
      </c>
      <c r="BP445" s="183">
        <v>36</v>
      </c>
      <c r="BQ445" s="183">
        <f t="shared" ca="1" si="15"/>
        <v>50</v>
      </c>
    </row>
    <row r="446" spans="1:69" ht="15" customHeight="1" x14ac:dyDescent="0.2">
      <c r="A446" s="179" t="s">
        <v>475</v>
      </c>
      <c r="B446" s="195"/>
      <c r="C446" s="187" t="s">
        <v>5</v>
      </c>
      <c r="D446" s="182">
        <v>7</v>
      </c>
      <c r="E446" s="183">
        <v>8</v>
      </c>
      <c r="F446" s="183">
        <v>16</v>
      </c>
      <c r="G446" s="183">
        <v>10</v>
      </c>
      <c r="H446" s="182">
        <v>10</v>
      </c>
      <c r="I446" s="184">
        <v>9</v>
      </c>
      <c r="J446" s="183">
        <v>9</v>
      </c>
      <c r="K446" s="183">
        <v>8</v>
      </c>
      <c r="L446" s="183">
        <v>13</v>
      </c>
      <c r="M446" s="183">
        <v>14</v>
      </c>
      <c r="N446" s="183">
        <v>3</v>
      </c>
      <c r="O446" s="183">
        <v>11</v>
      </c>
      <c r="P446" s="183">
        <v>12</v>
      </c>
      <c r="Q446" s="183">
        <v>5</v>
      </c>
      <c r="R446" s="183">
        <v>9</v>
      </c>
      <c r="S446" s="183">
        <v>11</v>
      </c>
      <c r="T446" s="183">
        <v>11</v>
      </c>
      <c r="U446" s="183">
        <v>11</v>
      </c>
      <c r="V446" s="183">
        <v>6</v>
      </c>
      <c r="W446" s="183">
        <v>12</v>
      </c>
      <c r="X446" s="183">
        <v>13</v>
      </c>
      <c r="Y446" s="183">
        <v>6</v>
      </c>
      <c r="Z446" s="183">
        <v>16</v>
      </c>
      <c r="AA446" s="183">
        <v>5</v>
      </c>
      <c r="AB446" s="183">
        <v>15</v>
      </c>
      <c r="AC446" s="183">
        <v>28</v>
      </c>
      <c r="AD446" s="183">
        <v>22</v>
      </c>
      <c r="AE446" s="183">
        <v>31</v>
      </c>
      <c r="AF446" s="183">
        <v>26</v>
      </c>
      <c r="AG446" s="183">
        <v>30</v>
      </c>
      <c r="AH446" s="183">
        <v>30</v>
      </c>
      <c r="AI446" s="183">
        <v>33</v>
      </c>
      <c r="AJ446" s="183">
        <v>32</v>
      </c>
      <c r="AK446" s="183">
        <v>29</v>
      </c>
      <c r="AL446" s="183">
        <v>21</v>
      </c>
      <c r="AM446" s="183">
        <v>38</v>
      </c>
      <c r="AN446" s="183">
        <v>18</v>
      </c>
      <c r="AO446" s="183">
        <v>34</v>
      </c>
      <c r="AP446" s="183">
        <v>30</v>
      </c>
      <c r="AQ446" s="183">
        <v>37</v>
      </c>
      <c r="AR446" s="183">
        <v>31</v>
      </c>
      <c r="AS446" s="183">
        <v>26</v>
      </c>
      <c r="AT446" s="183">
        <v>32</v>
      </c>
      <c r="AU446" s="183">
        <v>26</v>
      </c>
      <c r="AV446" s="183">
        <v>24</v>
      </c>
      <c r="AW446" s="183">
        <v>24</v>
      </c>
      <c r="AX446" s="183">
        <v>38</v>
      </c>
      <c r="AY446" s="183">
        <v>31</v>
      </c>
      <c r="AZ446" s="183">
        <v>27</v>
      </c>
      <c r="BA446" s="183">
        <v>24</v>
      </c>
      <c r="BB446" s="183">
        <v>32</v>
      </c>
      <c r="BC446" s="183">
        <v>26</v>
      </c>
      <c r="BD446" s="183">
        <v>34</v>
      </c>
      <c r="BE446" s="183">
        <v>32</v>
      </c>
      <c r="BF446" s="183">
        <v>36</v>
      </c>
      <c r="BG446" s="183">
        <v>35</v>
      </c>
      <c r="BH446" s="183">
        <v>41</v>
      </c>
      <c r="BI446" s="183">
        <v>44</v>
      </c>
      <c r="BJ446" s="183">
        <v>39</v>
      </c>
      <c r="BK446" s="183">
        <v>3</v>
      </c>
      <c r="BL446" s="183">
        <v>5</v>
      </c>
      <c r="BM446" s="183">
        <v>9</v>
      </c>
      <c r="BN446" s="183">
        <v>22</v>
      </c>
      <c r="BO446" s="183">
        <v>23</v>
      </c>
      <c r="BP446" s="183">
        <v>21</v>
      </c>
      <c r="BQ446" s="183">
        <f t="shared" ca="1" si="15"/>
        <v>16</v>
      </c>
    </row>
    <row r="447" spans="1:69" ht="15" customHeight="1" x14ac:dyDescent="0.2">
      <c r="A447" s="179" t="s">
        <v>476</v>
      </c>
      <c r="B447" s="195"/>
      <c r="C447" s="187" t="s">
        <v>6</v>
      </c>
      <c r="D447" s="182">
        <v>30</v>
      </c>
      <c r="E447" s="183">
        <v>40</v>
      </c>
      <c r="F447" s="183">
        <v>50</v>
      </c>
      <c r="G447" s="183">
        <v>56</v>
      </c>
      <c r="H447" s="182">
        <v>58</v>
      </c>
      <c r="I447" s="184">
        <v>46</v>
      </c>
      <c r="J447" s="183">
        <v>35</v>
      </c>
      <c r="K447" s="183">
        <v>53</v>
      </c>
      <c r="L447" s="183">
        <v>37</v>
      </c>
      <c r="M447" s="183">
        <v>40</v>
      </c>
      <c r="N447" s="183">
        <v>50</v>
      </c>
      <c r="O447" s="183">
        <v>28</v>
      </c>
      <c r="P447" s="183">
        <v>34</v>
      </c>
      <c r="Q447" s="183">
        <v>42</v>
      </c>
      <c r="R447" s="183">
        <v>58</v>
      </c>
      <c r="S447" s="183">
        <v>48</v>
      </c>
      <c r="T447" s="183">
        <v>43</v>
      </c>
      <c r="U447" s="183">
        <v>61</v>
      </c>
      <c r="V447" s="183">
        <v>73</v>
      </c>
      <c r="W447" s="183">
        <v>42</v>
      </c>
      <c r="X447" s="183">
        <v>38</v>
      </c>
      <c r="Y447" s="183">
        <v>19</v>
      </c>
      <c r="Z447" s="183">
        <v>45</v>
      </c>
      <c r="AA447" s="183">
        <v>39</v>
      </c>
      <c r="AB447" s="183">
        <v>53</v>
      </c>
      <c r="AC447" s="183">
        <v>27</v>
      </c>
      <c r="AD447" s="183">
        <v>30</v>
      </c>
      <c r="AE447" s="183">
        <v>33</v>
      </c>
      <c r="AF447" s="183">
        <v>48</v>
      </c>
      <c r="AG447" s="183">
        <v>44</v>
      </c>
      <c r="AH447" s="183">
        <v>36</v>
      </c>
      <c r="AI447" s="183">
        <v>29</v>
      </c>
      <c r="AJ447" s="183">
        <v>24</v>
      </c>
      <c r="AK447" s="183">
        <v>41</v>
      </c>
      <c r="AL447" s="183">
        <v>38</v>
      </c>
      <c r="AM447" s="183">
        <v>23</v>
      </c>
      <c r="AN447" s="183">
        <v>17</v>
      </c>
      <c r="AO447" s="183">
        <v>25</v>
      </c>
      <c r="AP447" s="183">
        <v>32</v>
      </c>
      <c r="AQ447" s="183">
        <v>22</v>
      </c>
      <c r="AR447" s="183">
        <v>14</v>
      </c>
      <c r="AS447" s="183">
        <v>40</v>
      </c>
      <c r="AT447" s="183">
        <v>28</v>
      </c>
      <c r="AU447" s="183">
        <v>13</v>
      </c>
      <c r="AV447" s="183">
        <v>27</v>
      </c>
      <c r="AW447" s="183">
        <v>37</v>
      </c>
      <c r="AX447" s="183">
        <v>17</v>
      </c>
      <c r="AY447" s="183">
        <v>19</v>
      </c>
      <c r="AZ447" s="183">
        <v>26</v>
      </c>
      <c r="BA447" s="183">
        <v>30</v>
      </c>
      <c r="BB447" s="183">
        <v>29</v>
      </c>
      <c r="BC447" s="183">
        <v>29</v>
      </c>
      <c r="BD447" s="183">
        <v>19</v>
      </c>
      <c r="BE447" s="183">
        <v>23</v>
      </c>
      <c r="BF447" s="183">
        <v>36</v>
      </c>
      <c r="BG447" s="183">
        <v>14</v>
      </c>
      <c r="BH447" s="183">
        <v>28</v>
      </c>
      <c r="BI447" s="183">
        <v>39</v>
      </c>
      <c r="BJ447" s="183">
        <v>23</v>
      </c>
      <c r="BK447" s="183">
        <v>19</v>
      </c>
      <c r="BL447" s="183">
        <v>3</v>
      </c>
      <c r="BM447" s="183">
        <v>8</v>
      </c>
      <c r="BN447" s="183">
        <v>12</v>
      </c>
      <c r="BO447" s="183">
        <v>12</v>
      </c>
      <c r="BP447" s="183">
        <v>5</v>
      </c>
      <c r="BQ447" s="183">
        <f t="shared" ca="1" si="15"/>
        <v>25</v>
      </c>
    </row>
    <row r="448" spans="1:69" ht="15" customHeight="1" x14ac:dyDescent="0.2">
      <c r="A448" s="179" t="s">
        <v>477</v>
      </c>
      <c r="B448" s="195"/>
      <c r="C448" s="187" t="s">
        <v>7</v>
      </c>
      <c r="D448" s="182">
        <v>20</v>
      </c>
      <c r="E448" s="183">
        <v>24</v>
      </c>
      <c r="F448" s="183">
        <v>22</v>
      </c>
      <c r="G448" s="183">
        <v>24</v>
      </c>
      <c r="H448" s="182">
        <v>25</v>
      </c>
      <c r="I448" s="184">
        <v>29</v>
      </c>
      <c r="J448" s="183">
        <v>36</v>
      </c>
      <c r="K448" s="183">
        <v>29</v>
      </c>
      <c r="L448" s="183">
        <v>26</v>
      </c>
      <c r="M448" s="183">
        <v>31</v>
      </c>
      <c r="N448" s="183">
        <v>21</v>
      </c>
      <c r="O448" s="183">
        <v>14</v>
      </c>
      <c r="P448" s="183">
        <v>26</v>
      </c>
      <c r="Q448" s="183">
        <v>25</v>
      </c>
      <c r="R448" s="183">
        <v>11</v>
      </c>
      <c r="S448" s="183">
        <v>27</v>
      </c>
      <c r="T448" s="183">
        <v>26</v>
      </c>
      <c r="U448" s="183">
        <v>31</v>
      </c>
      <c r="V448" s="183">
        <v>19</v>
      </c>
      <c r="W448" s="183">
        <v>20</v>
      </c>
      <c r="X448" s="183">
        <v>30</v>
      </c>
      <c r="Y448" s="183">
        <v>22</v>
      </c>
      <c r="Z448" s="183">
        <v>31</v>
      </c>
      <c r="AA448" s="183">
        <v>28</v>
      </c>
      <c r="AB448" s="183">
        <v>35</v>
      </c>
      <c r="AC448" s="183">
        <v>34</v>
      </c>
      <c r="AD448" s="183">
        <v>19</v>
      </c>
      <c r="AE448" s="183">
        <v>22</v>
      </c>
      <c r="AF448" s="183">
        <v>27</v>
      </c>
      <c r="AG448" s="183">
        <v>18</v>
      </c>
      <c r="AH448" s="183">
        <v>24</v>
      </c>
      <c r="AI448" s="183">
        <v>23</v>
      </c>
      <c r="AJ448" s="183">
        <v>33</v>
      </c>
      <c r="AK448" s="183">
        <v>14</v>
      </c>
      <c r="AL448" s="183">
        <v>25</v>
      </c>
      <c r="AM448" s="183">
        <v>15</v>
      </c>
      <c r="AN448" s="183">
        <v>28</v>
      </c>
      <c r="AO448" s="183">
        <v>15</v>
      </c>
      <c r="AP448" s="183">
        <v>14</v>
      </c>
      <c r="AQ448" s="183">
        <v>11</v>
      </c>
      <c r="AR448" s="183">
        <v>25</v>
      </c>
      <c r="AS448" s="183">
        <v>28</v>
      </c>
      <c r="AT448" s="183">
        <v>18</v>
      </c>
      <c r="AU448" s="183">
        <v>18</v>
      </c>
      <c r="AV448" s="183">
        <v>38</v>
      </c>
      <c r="AW448" s="183">
        <v>20</v>
      </c>
      <c r="AX448" s="183">
        <v>28</v>
      </c>
      <c r="AY448" s="183">
        <v>25</v>
      </c>
      <c r="AZ448" s="183">
        <v>21</v>
      </c>
      <c r="BA448" s="183">
        <v>13</v>
      </c>
      <c r="BB448" s="183">
        <v>24</v>
      </c>
      <c r="BC448" s="183">
        <v>14</v>
      </c>
      <c r="BD448" s="183">
        <v>25</v>
      </c>
      <c r="BE448" s="183">
        <v>33</v>
      </c>
      <c r="BF448" s="183">
        <v>17</v>
      </c>
      <c r="BG448" s="183">
        <v>40</v>
      </c>
      <c r="BH448" s="183">
        <v>32</v>
      </c>
      <c r="BI448" s="183">
        <v>33</v>
      </c>
      <c r="BJ448" s="183">
        <v>21</v>
      </c>
      <c r="BK448" s="183">
        <v>3</v>
      </c>
      <c r="BL448" s="183">
        <v>2</v>
      </c>
      <c r="BM448" s="183">
        <v>4</v>
      </c>
      <c r="BN448" s="183">
        <v>9</v>
      </c>
      <c r="BO448" s="183">
        <v>13</v>
      </c>
      <c r="BP448" s="183">
        <v>10</v>
      </c>
      <c r="BQ448" s="183">
        <f t="shared" ca="1" si="15"/>
        <v>9</v>
      </c>
    </row>
    <row r="449" spans="1:69" ht="15" customHeight="1" x14ac:dyDescent="0.2">
      <c r="A449" s="179" t="s">
        <v>478</v>
      </c>
      <c r="B449" s="195"/>
      <c r="C449" s="187" t="s">
        <v>8</v>
      </c>
      <c r="D449" s="182">
        <v>0</v>
      </c>
      <c r="E449" s="183">
        <v>0</v>
      </c>
      <c r="F449" s="183">
        <v>0</v>
      </c>
      <c r="G449" s="183">
        <v>0</v>
      </c>
      <c r="H449" s="182">
        <v>0</v>
      </c>
      <c r="I449" s="184">
        <v>0</v>
      </c>
      <c r="J449" s="183">
        <v>0</v>
      </c>
      <c r="K449" s="183">
        <v>0</v>
      </c>
      <c r="L449" s="183">
        <v>0</v>
      </c>
      <c r="M449" s="183">
        <v>0</v>
      </c>
      <c r="N449" s="183">
        <v>0</v>
      </c>
      <c r="O449" s="183">
        <v>0</v>
      </c>
      <c r="P449" s="183">
        <v>0</v>
      </c>
      <c r="Q449" s="183">
        <v>0</v>
      </c>
      <c r="R449" s="183">
        <v>0</v>
      </c>
      <c r="S449" s="183">
        <v>0</v>
      </c>
      <c r="T449" s="183">
        <v>0</v>
      </c>
      <c r="U449" s="183">
        <v>0</v>
      </c>
      <c r="V449" s="183">
        <v>0</v>
      </c>
      <c r="W449" s="183">
        <v>0</v>
      </c>
      <c r="X449" s="183">
        <v>0</v>
      </c>
      <c r="Y449" s="183">
        <v>0</v>
      </c>
      <c r="Z449" s="183">
        <v>0</v>
      </c>
      <c r="AA449" s="183">
        <v>0</v>
      </c>
      <c r="AB449" s="183">
        <v>0</v>
      </c>
      <c r="AC449" s="183">
        <v>0</v>
      </c>
      <c r="AD449" s="183">
        <v>0</v>
      </c>
      <c r="AE449" s="183">
        <v>0</v>
      </c>
      <c r="AF449" s="183">
        <v>0</v>
      </c>
      <c r="AG449" s="183">
        <v>0</v>
      </c>
      <c r="AH449" s="183">
        <v>0</v>
      </c>
      <c r="AI449" s="183">
        <v>0</v>
      </c>
      <c r="AJ449" s="183">
        <v>0</v>
      </c>
      <c r="AK449" s="183">
        <v>0</v>
      </c>
      <c r="AL449" s="183">
        <v>0</v>
      </c>
      <c r="AM449" s="183">
        <v>0</v>
      </c>
      <c r="AN449" s="183">
        <v>0</v>
      </c>
      <c r="AO449" s="183">
        <v>0</v>
      </c>
      <c r="AP449" s="183">
        <v>0</v>
      </c>
      <c r="AQ449" s="183">
        <v>0</v>
      </c>
      <c r="AR449" s="183">
        <v>0</v>
      </c>
      <c r="AS449" s="183">
        <v>0</v>
      </c>
      <c r="AT449" s="183">
        <v>0</v>
      </c>
      <c r="AU449" s="183">
        <v>0</v>
      </c>
      <c r="AV449" s="183">
        <v>0</v>
      </c>
      <c r="AW449" s="183">
        <v>0</v>
      </c>
      <c r="AX449" s="183">
        <v>0</v>
      </c>
      <c r="AY449" s="183">
        <v>0</v>
      </c>
      <c r="AZ449" s="183">
        <v>0</v>
      </c>
      <c r="BA449" s="183">
        <v>0</v>
      </c>
      <c r="BB449" s="183">
        <v>0</v>
      </c>
      <c r="BC449" s="183">
        <v>0</v>
      </c>
      <c r="BD449" s="183">
        <v>0</v>
      </c>
      <c r="BE449" s="183">
        <v>0</v>
      </c>
      <c r="BF449" s="183">
        <v>0</v>
      </c>
      <c r="BG449" s="183">
        <v>0</v>
      </c>
      <c r="BH449" s="183">
        <v>0</v>
      </c>
      <c r="BI449" s="183">
        <v>0</v>
      </c>
      <c r="BJ449" s="183">
        <v>0</v>
      </c>
      <c r="BK449" s="183">
        <v>0</v>
      </c>
      <c r="BL449" s="183">
        <v>0</v>
      </c>
      <c r="BM449" s="183">
        <v>0</v>
      </c>
      <c r="BN449" s="183">
        <v>0</v>
      </c>
      <c r="BO449" s="183">
        <v>0</v>
      </c>
      <c r="BP449" s="183">
        <v>0</v>
      </c>
      <c r="BQ449" s="183">
        <f t="shared" ca="1" si="15"/>
        <v>0</v>
      </c>
    </row>
    <row r="450" spans="1:69" ht="15" customHeight="1" collapsed="1" x14ac:dyDescent="0.25">
      <c r="B450" s="195"/>
      <c r="C450" s="192" t="s">
        <v>10</v>
      </c>
      <c r="D450" s="193"/>
      <c r="E450" s="194"/>
      <c r="F450" s="194"/>
      <c r="G450" s="194"/>
      <c r="H450" s="194"/>
      <c r="I450" s="194"/>
      <c r="J450" s="194"/>
      <c r="K450" s="194"/>
      <c r="L450" s="194"/>
      <c r="M450" s="194"/>
      <c r="N450" s="194"/>
      <c r="O450" s="194"/>
      <c r="P450" s="194"/>
      <c r="Q450" s="194"/>
      <c r="R450" s="194"/>
      <c r="S450" s="194"/>
      <c r="T450" s="194"/>
      <c r="U450" s="194"/>
      <c r="V450" s="194"/>
      <c r="W450" s="194"/>
      <c r="X450" s="194"/>
      <c r="Y450" s="194"/>
      <c r="Z450" s="194"/>
      <c r="AA450" s="194"/>
      <c r="AC450" s="194"/>
      <c r="AD450" s="194"/>
      <c r="AE450" s="194"/>
      <c r="AF450" s="194"/>
      <c r="AG450" s="194"/>
      <c r="AH450" s="194"/>
      <c r="AI450" s="194"/>
      <c r="AJ450" s="194"/>
    </row>
    <row r="451" spans="1:69" ht="15" hidden="1" customHeight="1" outlineLevel="1" x14ac:dyDescent="0.2">
      <c r="B451" s="195" t="s">
        <v>104</v>
      </c>
      <c r="C451" s="196" t="s">
        <v>103</v>
      </c>
      <c r="D451" s="232"/>
      <c r="E451" s="247"/>
      <c r="F451" s="247"/>
      <c r="G451" s="247"/>
      <c r="H451" s="247"/>
      <c r="I451" s="247"/>
      <c r="J451" s="247"/>
      <c r="K451" s="247"/>
      <c r="L451" s="247"/>
      <c r="M451" s="247"/>
      <c r="N451" s="247"/>
      <c r="O451" s="247"/>
      <c r="P451" s="247"/>
      <c r="Q451" s="247"/>
      <c r="R451" s="247"/>
      <c r="S451" s="247"/>
      <c r="T451" s="247"/>
      <c r="U451" s="247"/>
      <c r="V451" s="247"/>
      <c r="W451" s="247"/>
      <c r="X451" s="247"/>
      <c r="Y451" s="247"/>
      <c r="Z451" s="247"/>
      <c r="AA451" s="247"/>
      <c r="AC451" s="247"/>
      <c r="AD451" s="247"/>
      <c r="AE451" s="247"/>
      <c r="AF451" s="247"/>
      <c r="AG451" s="247"/>
      <c r="AH451" s="247"/>
      <c r="AI451" s="247"/>
      <c r="AJ451" s="247"/>
    </row>
    <row r="452" spans="1:69" ht="15" hidden="1" customHeight="1" outlineLevel="2" x14ac:dyDescent="0.2">
      <c r="A452" s="179" t="s">
        <v>473</v>
      </c>
      <c r="B452" s="191"/>
      <c r="C452" s="181" t="s">
        <v>3</v>
      </c>
      <c r="D452" s="197">
        <v>1274</v>
      </c>
      <c r="E452" s="198">
        <v>1259</v>
      </c>
      <c r="F452" s="198">
        <v>1349</v>
      </c>
      <c r="G452" s="198">
        <v>1326</v>
      </c>
      <c r="H452" s="248">
        <v>1336</v>
      </c>
      <c r="I452" s="198">
        <v>1413</v>
      </c>
      <c r="J452" s="198">
        <v>1410</v>
      </c>
      <c r="K452" s="198">
        <v>1332</v>
      </c>
      <c r="L452" s="198">
        <v>1330</v>
      </c>
      <c r="M452" s="198">
        <v>1444</v>
      </c>
      <c r="N452" s="198">
        <v>1492</v>
      </c>
      <c r="O452" s="198">
        <v>1402</v>
      </c>
      <c r="P452" s="198">
        <v>1541</v>
      </c>
      <c r="Q452" s="198">
        <v>1538</v>
      </c>
      <c r="R452" s="198">
        <v>1403</v>
      </c>
      <c r="S452" s="198">
        <v>1613</v>
      </c>
      <c r="T452" s="198">
        <v>1411</v>
      </c>
      <c r="U452" s="198">
        <v>1475</v>
      </c>
      <c r="V452" s="198">
        <v>1522</v>
      </c>
      <c r="W452" s="198">
        <v>1375</v>
      </c>
      <c r="X452" s="198">
        <v>1447</v>
      </c>
      <c r="Y452" s="198">
        <v>1320</v>
      </c>
      <c r="Z452" s="198">
        <v>1547</v>
      </c>
      <c r="AA452" s="198">
        <v>1166</v>
      </c>
      <c r="AB452" s="198">
        <v>1519</v>
      </c>
      <c r="AC452" s="198">
        <v>1517</v>
      </c>
      <c r="AD452" s="198">
        <v>1359</v>
      </c>
      <c r="AE452" s="198">
        <v>1685</v>
      </c>
      <c r="AF452" s="198">
        <v>1449</v>
      </c>
      <c r="AG452" s="198">
        <v>1548</v>
      </c>
      <c r="AH452" s="198">
        <v>1663</v>
      </c>
      <c r="AI452" s="198">
        <v>1328</v>
      </c>
      <c r="AJ452" s="198">
        <v>1638</v>
      </c>
      <c r="AK452" s="198">
        <v>1415</v>
      </c>
      <c r="AL452" s="198">
        <v>1425</v>
      </c>
      <c r="AM452" s="198">
        <v>1499</v>
      </c>
      <c r="AN452" s="198">
        <v>1744</v>
      </c>
      <c r="AO452" s="198">
        <v>1577</v>
      </c>
      <c r="AP452" s="198">
        <v>1391</v>
      </c>
      <c r="AQ452" s="198">
        <v>1681</v>
      </c>
      <c r="AR452" s="198">
        <v>1524</v>
      </c>
      <c r="AS452" s="198">
        <v>1800</v>
      </c>
      <c r="AT452" s="198">
        <v>1784</v>
      </c>
      <c r="AU452" s="198">
        <v>1443</v>
      </c>
      <c r="AV452" s="198">
        <v>1704</v>
      </c>
      <c r="AW452" s="198">
        <v>1543</v>
      </c>
      <c r="AX452" s="198">
        <v>1649</v>
      </c>
      <c r="AY452" s="198">
        <v>1517</v>
      </c>
      <c r="AZ452" s="198">
        <v>1642</v>
      </c>
      <c r="BA452" s="198">
        <v>1571</v>
      </c>
      <c r="BB452" s="198">
        <v>1684</v>
      </c>
      <c r="BC452" s="198">
        <v>1679</v>
      </c>
      <c r="BD452" s="198">
        <v>1572</v>
      </c>
      <c r="BE452" s="198">
        <v>1734</v>
      </c>
      <c r="BF452" s="198">
        <v>1864</v>
      </c>
      <c r="BG452" s="198">
        <v>1707</v>
      </c>
      <c r="BH452" s="198">
        <v>1894</v>
      </c>
      <c r="BI452" s="198">
        <v>1719</v>
      </c>
      <c r="BJ452" s="198">
        <v>1164</v>
      </c>
      <c r="BK452" s="198">
        <v>125</v>
      </c>
      <c r="BL452" s="198">
        <v>204</v>
      </c>
      <c r="BM452" s="198">
        <v>382</v>
      </c>
      <c r="BN452" s="198">
        <v>766</v>
      </c>
      <c r="BO452" s="198">
        <v>739</v>
      </c>
      <c r="BP452" s="183">
        <v>915</v>
      </c>
      <c r="BQ452" s="198">
        <f ca="1">SUMIFS(Operations, Dates, BQ$6, Hospitals, $B451)</f>
        <v>1037</v>
      </c>
    </row>
    <row r="453" spans="1:69" ht="15" hidden="1" customHeight="1" outlineLevel="2" x14ac:dyDescent="0.2">
      <c r="A453" s="179" t="s">
        <v>474</v>
      </c>
      <c r="B453" s="191"/>
      <c r="C453" s="185" t="s">
        <v>4</v>
      </c>
      <c r="D453" s="197">
        <v>57</v>
      </c>
      <c r="E453" s="198">
        <v>72</v>
      </c>
      <c r="F453" s="198">
        <v>88</v>
      </c>
      <c r="G453" s="198">
        <v>90</v>
      </c>
      <c r="H453" s="248">
        <v>93</v>
      </c>
      <c r="I453" s="198">
        <v>84</v>
      </c>
      <c r="J453" s="198">
        <v>80</v>
      </c>
      <c r="K453" s="198">
        <v>90</v>
      </c>
      <c r="L453" s="198">
        <v>76</v>
      </c>
      <c r="M453" s="198">
        <v>85</v>
      </c>
      <c r="N453" s="198">
        <v>74</v>
      </c>
      <c r="O453" s="198">
        <v>53</v>
      </c>
      <c r="P453" s="198">
        <v>72</v>
      </c>
      <c r="Q453" s="198">
        <v>72</v>
      </c>
      <c r="R453" s="198">
        <v>78</v>
      </c>
      <c r="S453" s="198">
        <v>86</v>
      </c>
      <c r="T453" s="198">
        <v>80</v>
      </c>
      <c r="U453" s="198">
        <v>103</v>
      </c>
      <c r="V453" s="198">
        <v>98</v>
      </c>
      <c r="W453" s="198">
        <v>74</v>
      </c>
      <c r="X453" s="198">
        <v>81</v>
      </c>
      <c r="Y453" s="198">
        <v>47</v>
      </c>
      <c r="Z453" s="198">
        <v>92</v>
      </c>
      <c r="AA453" s="198">
        <v>72</v>
      </c>
      <c r="AB453" s="198">
        <v>103</v>
      </c>
      <c r="AC453" s="198">
        <v>89</v>
      </c>
      <c r="AD453" s="198">
        <v>71</v>
      </c>
      <c r="AE453" s="198">
        <v>86</v>
      </c>
      <c r="AF453" s="198">
        <v>101</v>
      </c>
      <c r="AG453" s="198">
        <v>92</v>
      </c>
      <c r="AH453" s="198">
        <v>90</v>
      </c>
      <c r="AI453" s="198">
        <v>85</v>
      </c>
      <c r="AJ453" s="198">
        <v>89</v>
      </c>
      <c r="AK453" s="198">
        <v>84</v>
      </c>
      <c r="AL453" s="198">
        <v>84</v>
      </c>
      <c r="AM453" s="198">
        <v>76</v>
      </c>
      <c r="AN453" s="198">
        <v>63</v>
      </c>
      <c r="AO453" s="198">
        <v>74</v>
      </c>
      <c r="AP453" s="198">
        <v>76</v>
      </c>
      <c r="AQ453" s="198">
        <v>70</v>
      </c>
      <c r="AR453" s="198">
        <v>70</v>
      </c>
      <c r="AS453" s="198">
        <v>94</v>
      </c>
      <c r="AT453" s="198">
        <v>78</v>
      </c>
      <c r="AU453" s="198">
        <v>57</v>
      </c>
      <c r="AV453" s="198">
        <v>89</v>
      </c>
      <c r="AW453" s="198">
        <v>81</v>
      </c>
      <c r="AX453" s="198">
        <v>83</v>
      </c>
      <c r="AY453" s="198">
        <v>75</v>
      </c>
      <c r="AZ453" s="198">
        <v>74</v>
      </c>
      <c r="BA453" s="198">
        <v>67</v>
      </c>
      <c r="BB453" s="198">
        <v>85</v>
      </c>
      <c r="BC453" s="198">
        <v>69</v>
      </c>
      <c r="BD453" s="198">
        <v>78</v>
      </c>
      <c r="BE453" s="198">
        <v>88</v>
      </c>
      <c r="BF453" s="198">
        <v>89</v>
      </c>
      <c r="BG453" s="198">
        <v>89</v>
      </c>
      <c r="BH453" s="198">
        <v>101</v>
      </c>
      <c r="BI453" s="198">
        <v>116</v>
      </c>
      <c r="BJ453" s="198">
        <v>83</v>
      </c>
      <c r="BK453" s="198">
        <v>25</v>
      </c>
      <c r="BL453" s="198">
        <v>10</v>
      </c>
      <c r="BM453" s="198">
        <v>21</v>
      </c>
      <c r="BN453" s="198">
        <v>43</v>
      </c>
      <c r="BO453" s="198">
        <v>48</v>
      </c>
      <c r="BP453" s="183">
        <v>36</v>
      </c>
      <c r="BQ453" s="198">
        <f ca="1">SUMIFS(Cancelled, Dates, BQ$6, Hospitals, $B451)</f>
        <v>50</v>
      </c>
    </row>
    <row r="454" spans="1:69" ht="15" hidden="1" customHeight="1" outlineLevel="2" x14ac:dyDescent="0.2">
      <c r="A454" s="179" t="s">
        <v>475</v>
      </c>
      <c r="B454" s="191"/>
      <c r="C454" s="187" t="s">
        <v>5</v>
      </c>
      <c r="D454" s="197">
        <v>7</v>
      </c>
      <c r="E454" s="198">
        <v>8</v>
      </c>
      <c r="F454" s="198">
        <v>16</v>
      </c>
      <c r="G454" s="198">
        <v>10</v>
      </c>
      <c r="H454" s="248">
        <v>10</v>
      </c>
      <c r="I454" s="198">
        <v>9</v>
      </c>
      <c r="J454" s="198">
        <v>9</v>
      </c>
      <c r="K454" s="198">
        <v>8</v>
      </c>
      <c r="L454" s="198">
        <v>13</v>
      </c>
      <c r="M454" s="198">
        <v>14</v>
      </c>
      <c r="N454" s="198">
        <v>3</v>
      </c>
      <c r="O454" s="198">
        <v>11</v>
      </c>
      <c r="P454" s="198">
        <v>12</v>
      </c>
      <c r="Q454" s="198">
        <v>5</v>
      </c>
      <c r="R454" s="198">
        <v>9</v>
      </c>
      <c r="S454" s="198">
        <v>11</v>
      </c>
      <c r="T454" s="198">
        <v>11</v>
      </c>
      <c r="U454" s="198">
        <v>11</v>
      </c>
      <c r="V454" s="198">
        <v>6</v>
      </c>
      <c r="W454" s="198">
        <v>12</v>
      </c>
      <c r="X454" s="198">
        <v>13</v>
      </c>
      <c r="Y454" s="198">
        <v>6</v>
      </c>
      <c r="Z454" s="198">
        <v>16</v>
      </c>
      <c r="AA454" s="198">
        <v>5</v>
      </c>
      <c r="AB454" s="198">
        <v>15</v>
      </c>
      <c r="AC454" s="198">
        <v>28</v>
      </c>
      <c r="AD454" s="198">
        <v>22</v>
      </c>
      <c r="AE454" s="198">
        <v>31</v>
      </c>
      <c r="AF454" s="198">
        <v>26</v>
      </c>
      <c r="AG454" s="198">
        <v>30</v>
      </c>
      <c r="AH454" s="198">
        <v>30</v>
      </c>
      <c r="AI454" s="198">
        <v>33</v>
      </c>
      <c r="AJ454" s="198">
        <v>32</v>
      </c>
      <c r="AK454" s="198">
        <v>29</v>
      </c>
      <c r="AL454" s="198">
        <v>21</v>
      </c>
      <c r="AM454" s="198">
        <v>38</v>
      </c>
      <c r="AN454" s="198">
        <v>18</v>
      </c>
      <c r="AO454" s="198">
        <v>34</v>
      </c>
      <c r="AP454" s="198">
        <v>30</v>
      </c>
      <c r="AQ454" s="198">
        <v>37</v>
      </c>
      <c r="AR454" s="198">
        <v>31</v>
      </c>
      <c r="AS454" s="198">
        <v>26</v>
      </c>
      <c r="AT454" s="198">
        <v>32</v>
      </c>
      <c r="AU454" s="198">
        <v>26</v>
      </c>
      <c r="AV454" s="198">
        <v>24</v>
      </c>
      <c r="AW454" s="198">
        <v>24</v>
      </c>
      <c r="AX454" s="198">
        <v>38</v>
      </c>
      <c r="AY454" s="198">
        <v>31</v>
      </c>
      <c r="AZ454" s="198">
        <v>27</v>
      </c>
      <c r="BA454" s="198">
        <v>24</v>
      </c>
      <c r="BB454" s="198">
        <v>32</v>
      </c>
      <c r="BC454" s="198">
        <v>26</v>
      </c>
      <c r="BD454" s="198">
        <v>34</v>
      </c>
      <c r="BE454" s="198">
        <v>32</v>
      </c>
      <c r="BF454" s="198">
        <v>36</v>
      </c>
      <c r="BG454" s="198">
        <v>35</v>
      </c>
      <c r="BH454" s="198">
        <v>41</v>
      </c>
      <c r="BI454" s="198">
        <v>44</v>
      </c>
      <c r="BJ454" s="198">
        <v>39</v>
      </c>
      <c r="BK454" s="198">
        <v>3</v>
      </c>
      <c r="BL454" s="198">
        <v>5</v>
      </c>
      <c r="BM454" s="198">
        <v>9</v>
      </c>
      <c r="BN454" s="198">
        <v>22</v>
      </c>
      <c r="BO454" s="198">
        <v>23</v>
      </c>
      <c r="BP454" s="183">
        <v>21</v>
      </c>
      <c r="BQ454" s="198">
        <f ca="1">SUMIFS(Clinical, Dates, BQ$6, Hospitals, $B451)</f>
        <v>16</v>
      </c>
    </row>
    <row r="455" spans="1:69" ht="15" hidden="1" customHeight="1" outlineLevel="2" x14ac:dyDescent="0.2">
      <c r="A455" s="179" t="s">
        <v>476</v>
      </c>
      <c r="B455" s="191"/>
      <c r="C455" s="187" t="s">
        <v>6</v>
      </c>
      <c r="D455" s="197">
        <v>30</v>
      </c>
      <c r="E455" s="198">
        <v>40</v>
      </c>
      <c r="F455" s="198">
        <v>50</v>
      </c>
      <c r="G455" s="198">
        <v>56</v>
      </c>
      <c r="H455" s="248">
        <v>58</v>
      </c>
      <c r="I455" s="198">
        <v>46</v>
      </c>
      <c r="J455" s="198">
        <v>35</v>
      </c>
      <c r="K455" s="198">
        <v>53</v>
      </c>
      <c r="L455" s="198">
        <v>37</v>
      </c>
      <c r="M455" s="198">
        <v>40</v>
      </c>
      <c r="N455" s="198">
        <v>50</v>
      </c>
      <c r="O455" s="198">
        <v>28</v>
      </c>
      <c r="P455" s="198">
        <v>34</v>
      </c>
      <c r="Q455" s="198">
        <v>42</v>
      </c>
      <c r="R455" s="198">
        <v>58</v>
      </c>
      <c r="S455" s="198">
        <v>48</v>
      </c>
      <c r="T455" s="198">
        <v>43</v>
      </c>
      <c r="U455" s="198">
        <v>61</v>
      </c>
      <c r="V455" s="198">
        <v>73</v>
      </c>
      <c r="W455" s="198">
        <v>42</v>
      </c>
      <c r="X455" s="198">
        <v>38</v>
      </c>
      <c r="Y455" s="198">
        <v>19</v>
      </c>
      <c r="Z455" s="198">
        <v>45</v>
      </c>
      <c r="AA455" s="198">
        <v>39</v>
      </c>
      <c r="AB455" s="198">
        <v>53</v>
      </c>
      <c r="AC455" s="198">
        <v>27</v>
      </c>
      <c r="AD455" s="198">
        <v>30</v>
      </c>
      <c r="AE455" s="198">
        <v>33</v>
      </c>
      <c r="AF455" s="198">
        <v>48</v>
      </c>
      <c r="AG455" s="198">
        <v>44</v>
      </c>
      <c r="AH455" s="198">
        <v>36</v>
      </c>
      <c r="AI455" s="198">
        <v>29</v>
      </c>
      <c r="AJ455" s="198">
        <v>24</v>
      </c>
      <c r="AK455" s="198">
        <v>41</v>
      </c>
      <c r="AL455" s="198">
        <v>38</v>
      </c>
      <c r="AM455" s="198">
        <v>23</v>
      </c>
      <c r="AN455" s="198">
        <v>17</v>
      </c>
      <c r="AO455" s="198">
        <v>25</v>
      </c>
      <c r="AP455" s="198">
        <v>32</v>
      </c>
      <c r="AQ455" s="198">
        <v>22</v>
      </c>
      <c r="AR455" s="198">
        <v>14</v>
      </c>
      <c r="AS455" s="198">
        <v>40</v>
      </c>
      <c r="AT455" s="198">
        <v>28</v>
      </c>
      <c r="AU455" s="198">
        <v>13</v>
      </c>
      <c r="AV455" s="198">
        <v>27</v>
      </c>
      <c r="AW455" s="198">
        <v>37</v>
      </c>
      <c r="AX455" s="198">
        <v>17</v>
      </c>
      <c r="AY455" s="198">
        <v>19</v>
      </c>
      <c r="AZ455" s="198">
        <v>26</v>
      </c>
      <c r="BA455" s="198">
        <v>30</v>
      </c>
      <c r="BB455" s="198">
        <v>29</v>
      </c>
      <c r="BC455" s="198">
        <v>29</v>
      </c>
      <c r="BD455" s="198">
        <v>19</v>
      </c>
      <c r="BE455" s="198">
        <v>23</v>
      </c>
      <c r="BF455" s="198">
        <v>36</v>
      </c>
      <c r="BG455" s="198">
        <v>14</v>
      </c>
      <c r="BH455" s="198">
        <v>28</v>
      </c>
      <c r="BI455" s="198">
        <v>39</v>
      </c>
      <c r="BJ455" s="198">
        <v>23</v>
      </c>
      <c r="BK455" s="198">
        <v>19</v>
      </c>
      <c r="BL455" s="198">
        <v>3</v>
      </c>
      <c r="BM455" s="198">
        <v>8</v>
      </c>
      <c r="BN455" s="198">
        <v>12</v>
      </c>
      <c r="BO455" s="198">
        <v>12</v>
      </c>
      <c r="BP455" s="183">
        <v>5</v>
      </c>
      <c r="BQ455" s="198">
        <f ca="1">SUMIFS(NonClinical, Dates, BQ$6, Hospitals, $B451)</f>
        <v>25</v>
      </c>
    </row>
    <row r="456" spans="1:69" ht="15" hidden="1" customHeight="1" outlineLevel="2" x14ac:dyDescent="0.2">
      <c r="A456" s="179" t="s">
        <v>477</v>
      </c>
      <c r="B456" s="191"/>
      <c r="C456" s="187" t="s">
        <v>7</v>
      </c>
      <c r="D456" s="197">
        <v>20</v>
      </c>
      <c r="E456" s="198">
        <v>24</v>
      </c>
      <c r="F456" s="198">
        <v>22</v>
      </c>
      <c r="G456" s="198">
        <v>24</v>
      </c>
      <c r="H456" s="248">
        <v>25</v>
      </c>
      <c r="I456" s="198">
        <v>29</v>
      </c>
      <c r="J456" s="198">
        <v>36</v>
      </c>
      <c r="K456" s="198">
        <v>29</v>
      </c>
      <c r="L456" s="198">
        <v>26</v>
      </c>
      <c r="M456" s="198">
        <v>31</v>
      </c>
      <c r="N456" s="198">
        <v>21</v>
      </c>
      <c r="O456" s="198">
        <v>14</v>
      </c>
      <c r="P456" s="198">
        <v>26</v>
      </c>
      <c r="Q456" s="198">
        <v>25</v>
      </c>
      <c r="R456" s="198">
        <v>11</v>
      </c>
      <c r="S456" s="198">
        <v>27</v>
      </c>
      <c r="T456" s="198">
        <v>26</v>
      </c>
      <c r="U456" s="198">
        <v>31</v>
      </c>
      <c r="V456" s="198">
        <v>19</v>
      </c>
      <c r="W456" s="198">
        <v>20</v>
      </c>
      <c r="X456" s="198">
        <v>30</v>
      </c>
      <c r="Y456" s="198">
        <v>22</v>
      </c>
      <c r="Z456" s="198">
        <v>31</v>
      </c>
      <c r="AA456" s="198">
        <v>28</v>
      </c>
      <c r="AB456" s="198">
        <v>35</v>
      </c>
      <c r="AC456" s="198">
        <v>34</v>
      </c>
      <c r="AD456" s="198">
        <v>19</v>
      </c>
      <c r="AE456" s="198">
        <v>22</v>
      </c>
      <c r="AF456" s="198">
        <v>27</v>
      </c>
      <c r="AG456" s="198">
        <v>18</v>
      </c>
      <c r="AH456" s="198">
        <v>24</v>
      </c>
      <c r="AI456" s="198">
        <v>23</v>
      </c>
      <c r="AJ456" s="198">
        <v>33</v>
      </c>
      <c r="AK456" s="198">
        <v>14</v>
      </c>
      <c r="AL456" s="198">
        <v>25</v>
      </c>
      <c r="AM456" s="198">
        <v>15</v>
      </c>
      <c r="AN456" s="198">
        <v>28</v>
      </c>
      <c r="AO456" s="198">
        <v>15</v>
      </c>
      <c r="AP456" s="198">
        <v>14</v>
      </c>
      <c r="AQ456" s="198">
        <v>11</v>
      </c>
      <c r="AR456" s="198">
        <v>25</v>
      </c>
      <c r="AS456" s="198">
        <v>28</v>
      </c>
      <c r="AT456" s="198">
        <v>18</v>
      </c>
      <c r="AU456" s="198">
        <v>18</v>
      </c>
      <c r="AV456" s="198">
        <v>38</v>
      </c>
      <c r="AW456" s="198">
        <v>20</v>
      </c>
      <c r="AX456" s="198">
        <v>28</v>
      </c>
      <c r="AY456" s="198">
        <v>25</v>
      </c>
      <c r="AZ456" s="198">
        <v>21</v>
      </c>
      <c r="BA456" s="198">
        <v>13</v>
      </c>
      <c r="BB456" s="198">
        <v>24</v>
      </c>
      <c r="BC456" s="198">
        <v>14</v>
      </c>
      <c r="BD456" s="198">
        <v>25</v>
      </c>
      <c r="BE456" s="198">
        <v>33</v>
      </c>
      <c r="BF456" s="198">
        <v>17</v>
      </c>
      <c r="BG456" s="198">
        <v>40</v>
      </c>
      <c r="BH456" s="198">
        <v>32</v>
      </c>
      <c r="BI456" s="198">
        <v>33</v>
      </c>
      <c r="BJ456" s="198">
        <v>21</v>
      </c>
      <c r="BK456" s="198">
        <v>3</v>
      </c>
      <c r="BL456" s="198">
        <v>2</v>
      </c>
      <c r="BM456" s="198">
        <v>4</v>
      </c>
      <c r="BN456" s="198">
        <v>9</v>
      </c>
      <c r="BO456" s="198">
        <v>13</v>
      </c>
      <c r="BP456" s="183">
        <v>10</v>
      </c>
      <c r="BQ456" s="198">
        <f ca="1">SUMIFS(Patient, Dates, BQ$6, Hospitals, $B451)</f>
        <v>9</v>
      </c>
    </row>
    <row r="457" spans="1:69" ht="15" hidden="1" customHeight="1" outlineLevel="2" x14ac:dyDescent="0.2">
      <c r="A457" s="179" t="s">
        <v>478</v>
      </c>
      <c r="B457" s="191"/>
      <c r="C457" s="187" t="s">
        <v>8</v>
      </c>
      <c r="D457" s="197">
        <v>0</v>
      </c>
      <c r="E457" s="198">
        <v>0</v>
      </c>
      <c r="F457" s="198">
        <v>0</v>
      </c>
      <c r="G457" s="198">
        <v>0</v>
      </c>
      <c r="H457" s="248">
        <v>0</v>
      </c>
      <c r="I457" s="198">
        <v>0</v>
      </c>
      <c r="J457" s="198">
        <v>0</v>
      </c>
      <c r="K457" s="198">
        <v>0</v>
      </c>
      <c r="L457" s="198">
        <v>0</v>
      </c>
      <c r="M457" s="198">
        <v>0</v>
      </c>
      <c r="N457" s="198">
        <v>0</v>
      </c>
      <c r="O457" s="198">
        <v>0</v>
      </c>
      <c r="P457" s="198">
        <v>0</v>
      </c>
      <c r="Q457" s="198">
        <v>0</v>
      </c>
      <c r="R457" s="198">
        <v>0</v>
      </c>
      <c r="S457" s="198">
        <v>0</v>
      </c>
      <c r="T457" s="198">
        <v>0</v>
      </c>
      <c r="U457" s="198">
        <v>0</v>
      </c>
      <c r="V457" s="198">
        <v>0</v>
      </c>
      <c r="W457" s="198">
        <v>0</v>
      </c>
      <c r="X457" s="198">
        <v>0</v>
      </c>
      <c r="Y457" s="198">
        <v>0</v>
      </c>
      <c r="Z457" s="198">
        <v>0</v>
      </c>
      <c r="AA457" s="198">
        <v>0</v>
      </c>
      <c r="AB457" s="198">
        <v>0</v>
      </c>
      <c r="AC457" s="198">
        <v>0</v>
      </c>
      <c r="AD457" s="198">
        <v>0</v>
      </c>
      <c r="AE457" s="198">
        <v>0</v>
      </c>
      <c r="AF457" s="198">
        <v>0</v>
      </c>
      <c r="AG457" s="198">
        <v>0</v>
      </c>
      <c r="AH457" s="198">
        <v>0</v>
      </c>
      <c r="AI457" s="198">
        <v>0</v>
      </c>
      <c r="AJ457" s="198">
        <v>0</v>
      </c>
      <c r="AK457" s="198">
        <v>0</v>
      </c>
      <c r="AL457" s="198">
        <v>0</v>
      </c>
      <c r="AM457" s="198">
        <v>0</v>
      </c>
      <c r="AN457" s="198">
        <v>0</v>
      </c>
      <c r="AO457" s="198">
        <v>0</v>
      </c>
      <c r="AP457" s="198">
        <v>0</v>
      </c>
      <c r="AQ457" s="198">
        <v>0</v>
      </c>
      <c r="AR457" s="198">
        <v>0</v>
      </c>
      <c r="AS457" s="198">
        <v>0</v>
      </c>
      <c r="AT457" s="198">
        <v>0</v>
      </c>
      <c r="AU457" s="198">
        <v>0</v>
      </c>
      <c r="AV457" s="198">
        <v>0</v>
      </c>
      <c r="AW457" s="198">
        <v>0</v>
      </c>
      <c r="AX457" s="198">
        <v>0</v>
      </c>
      <c r="AY457" s="198">
        <v>0</v>
      </c>
      <c r="AZ457" s="198">
        <v>0</v>
      </c>
      <c r="BA457" s="198">
        <v>0</v>
      </c>
      <c r="BB457" s="198">
        <v>0</v>
      </c>
      <c r="BC457" s="198">
        <v>0</v>
      </c>
      <c r="BD457" s="198">
        <v>0</v>
      </c>
      <c r="BE457" s="198">
        <v>0</v>
      </c>
      <c r="BF457" s="198">
        <v>0</v>
      </c>
      <c r="BG457" s="198">
        <v>0</v>
      </c>
      <c r="BH457" s="198">
        <v>0</v>
      </c>
      <c r="BI457" s="198">
        <v>0</v>
      </c>
      <c r="BJ457" s="198">
        <v>0</v>
      </c>
      <c r="BK457" s="198">
        <v>0</v>
      </c>
      <c r="BL457" s="198">
        <v>0</v>
      </c>
      <c r="BM457" s="198">
        <v>0</v>
      </c>
      <c r="BN457" s="198">
        <v>0</v>
      </c>
      <c r="BO457" s="198">
        <v>0</v>
      </c>
      <c r="BP457" s="183">
        <v>0</v>
      </c>
      <c r="BQ457" s="198">
        <f ca="1">SUMIFS(Other, Dates, BQ$6, Hospitals, $B451)</f>
        <v>0</v>
      </c>
    </row>
    <row r="458" spans="1:69" ht="15" customHeight="1" x14ac:dyDescent="0.2">
      <c r="B458" s="191"/>
      <c r="C458" s="249"/>
      <c r="D458" s="250"/>
      <c r="E458" s="251"/>
      <c r="F458" s="251"/>
      <c r="G458" s="251"/>
      <c r="H458" s="251"/>
      <c r="I458" s="251"/>
      <c r="J458" s="251"/>
      <c r="K458" s="251"/>
      <c r="L458" s="251"/>
      <c r="M458" s="251"/>
      <c r="N458" s="251"/>
      <c r="O458" s="251"/>
      <c r="P458" s="251"/>
      <c r="Q458" s="251"/>
      <c r="R458" s="251"/>
      <c r="S458" s="251"/>
      <c r="T458" s="251"/>
      <c r="U458" s="251"/>
      <c r="V458" s="251"/>
      <c r="W458" s="251"/>
      <c r="X458" s="251"/>
      <c r="Y458" s="251"/>
      <c r="Z458" s="251"/>
      <c r="AA458" s="251"/>
      <c r="AB458" s="251"/>
      <c r="AC458" s="251"/>
      <c r="AD458" s="251"/>
      <c r="AE458" s="251"/>
      <c r="AF458" s="251"/>
      <c r="AG458" s="251"/>
      <c r="AH458" s="251"/>
      <c r="AI458" s="251"/>
      <c r="AJ458" s="251"/>
      <c r="AK458" s="251"/>
      <c r="AL458" s="251"/>
      <c r="AM458" s="251"/>
      <c r="AN458" s="251"/>
      <c r="AO458" s="251"/>
      <c r="AP458" s="251"/>
      <c r="AQ458" s="251"/>
      <c r="AR458" s="251"/>
      <c r="AS458" s="251"/>
      <c r="AT458" s="251"/>
      <c r="AU458" s="251"/>
      <c r="AV458" s="251"/>
      <c r="AW458" s="251"/>
      <c r="AX458" s="251"/>
      <c r="AY458" s="251"/>
      <c r="AZ458" s="251"/>
      <c r="BA458" s="251"/>
      <c r="BB458" s="251"/>
      <c r="BC458" s="251"/>
      <c r="BD458" s="251"/>
      <c r="BE458" s="251"/>
      <c r="BF458" s="251"/>
      <c r="BG458" s="251"/>
      <c r="BH458" s="251"/>
      <c r="BI458" s="251"/>
      <c r="BJ458" s="251"/>
      <c r="BK458" s="251"/>
      <c r="BL458" s="251"/>
      <c r="BM458" s="251"/>
      <c r="BN458" s="251"/>
      <c r="BO458" s="251"/>
      <c r="BP458" s="251"/>
    </row>
    <row r="459" spans="1:69" ht="15" customHeight="1" x14ac:dyDescent="0.2">
      <c r="B459" s="252"/>
      <c r="C459" s="191"/>
      <c r="D459" s="253"/>
      <c r="E459" s="253"/>
      <c r="F459" s="253"/>
      <c r="G459" s="253"/>
      <c r="H459" s="253"/>
      <c r="I459" s="253"/>
      <c r="J459" s="253"/>
      <c r="K459" s="253"/>
      <c r="L459" s="253"/>
      <c r="M459" s="253"/>
      <c r="N459" s="253"/>
      <c r="O459" s="253"/>
      <c r="P459" s="253"/>
      <c r="Q459" s="253"/>
      <c r="R459" s="253"/>
      <c r="S459" s="253"/>
      <c r="T459" s="253"/>
      <c r="U459" s="253"/>
      <c r="V459" s="253"/>
      <c r="W459" s="253"/>
      <c r="X459" s="253"/>
      <c r="Y459" s="253"/>
      <c r="Z459" s="253"/>
      <c r="AA459" s="253"/>
      <c r="AC459" s="253"/>
      <c r="AD459" s="253"/>
    </row>
    <row r="460" spans="1:69" ht="15" customHeight="1" x14ac:dyDescent="0.25">
      <c r="B460" s="252"/>
      <c r="C460" s="254" t="s">
        <v>105</v>
      </c>
      <c r="D460" s="253"/>
      <c r="E460" s="253"/>
      <c r="F460" s="253"/>
      <c r="G460" s="253"/>
      <c r="H460" s="253"/>
      <c r="I460" s="253"/>
      <c r="J460" s="253"/>
      <c r="K460" s="253"/>
      <c r="L460" s="253"/>
      <c r="M460" s="253"/>
      <c r="N460" s="253"/>
      <c r="O460" s="253"/>
      <c r="P460" s="253"/>
      <c r="Q460" s="253"/>
      <c r="R460" s="253"/>
      <c r="S460" s="253"/>
      <c r="T460" s="253"/>
      <c r="U460" s="253"/>
      <c r="V460" s="253"/>
      <c r="W460" s="253"/>
      <c r="X460" s="253"/>
      <c r="Y460" s="253"/>
      <c r="Z460" s="253"/>
      <c r="AA460" s="253"/>
      <c r="AC460" s="253"/>
      <c r="AD460" s="253"/>
    </row>
    <row r="461" spans="1:69" ht="3.75" customHeight="1" x14ac:dyDescent="0.2">
      <c r="B461" s="252"/>
      <c r="C461" s="191"/>
      <c r="D461" s="253"/>
      <c r="E461" s="253"/>
      <c r="F461" s="253"/>
      <c r="G461" s="253"/>
      <c r="H461" s="253"/>
      <c r="I461" s="253"/>
      <c r="J461" s="253"/>
      <c r="K461" s="253"/>
      <c r="L461" s="253"/>
      <c r="M461" s="253"/>
      <c r="N461" s="253"/>
      <c r="O461" s="253"/>
      <c r="P461" s="253"/>
      <c r="Q461" s="253"/>
      <c r="R461" s="253"/>
      <c r="S461" s="253"/>
      <c r="T461" s="253"/>
      <c r="U461" s="253"/>
      <c r="V461" s="253"/>
      <c r="W461" s="253"/>
      <c r="X461" s="253"/>
      <c r="Y461" s="253"/>
      <c r="Z461" s="253"/>
      <c r="AA461" s="253"/>
      <c r="AC461" s="253"/>
      <c r="AD461" s="253"/>
    </row>
    <row r="462" spans="1:69" ht="15" customHeight="1" x14ac:dyDescent="0.25">
      <c r="B462" s="252"/>
      <c r="C462" s="255" t="s">
        <v>106</v>
      </c>
      <c r="D462" s="253"/>
      <c r="E462" s="253"/>
      <c r="F462" s="253"/>
      <c r="G462" s="253"/>
      <c r="H462" s="253"/>
      <c r="I462" s="253"/>
      <c r="J462" s="253"/>
      <c r="K462" s="253"/>
      <c r="L462" s="253"/>
      <c r="M462" s="253"/>
      <c r="N462" s="253"/>
      <c r="O462" s="253"/>
      <c r="P462" s="253"/>
      <c r="Q462" s="253"/>
      <c r="R462" s="253"/>
      <c r="S462" s="253"/>
      <c r="T462" s="253"/>
      <c r="U462" s="253"/>
      <c r="V462" s="253"/>
      <c r="W462" s="253"/>
      <c r="X462" s="253"/>
      <c r="Y462" s="253"/>
      <c r="Z462" s="253"/>
      <c r="AA462" s="253"/>
      <c r="AC462" s="253"/>
      <c r="AD462" s="253"/>
    </row>
    <row r="463" spans="1:69" ht="3.75" customHeight="1" x14ac:dyDescent="0.2">
      <c r="B463" s="252"/>
      <c r="C463" s="222"/>
      <c r="D463" s="253"/>
      <c r="E463" s="253"/>
      <c r="F463" s="253"/>
      <c r="G463" s="253"/>
      <c r="H463" s="253"/>
      <c r="I463" s="253"/>
      <c r="J463" s="253"/>
      <c r="K463" s="253"/>
      <c r="L463" s="253"/>
      <c r="M463" s="253"/>
      <c r="N463" s="253"/>
      <c r="O463" s="253"/>
      <c r="P463" s="253"/>
      <c r="Q463" s="253"/>
      <c r="R463" s="253"/>
      <c r="S463" s="253"/>
      <c r="T463" s="253"/>
      <c r="U463" s="253"/>
      <c r="V463" s="253"/>
      <c r="W463" s="253"/>
      <c r="X463" s="253"/>
      <c r="Y463" s="253"/>
      <c r="Z463" s="253"/>
      <c r="AA463" s="253"/>
      <c r="AC463" s="253"/>
      <c r="AD463" s="253"/>
    </row>
    <row r="464" spans="1:69" ht="15.75" customHeight="1" x14ac:dyDescent="0.2">
      <c r="B464" s="252"/>
      <c r="C464" s="222"/>
      <c r="D464" s="253"/>
      <c r="E464" s="253"/>
      <c r="F464" s="253"/>
      <c r="G464" s="253"/>
      <c r="H464" s="253"/>
      <c r="I464" s="253"/>
      <c r="J464" s="253"/>
      <c r="K464" s="253"/>
      <c r="L464" s="253"/>
      <c r="M464" s="253"/>
      <c r="N464" s="253"/>
      <c r="O464" s="253"/>
      <c r="P464" s="253"/>
      <c r="Q464" s="253"/>
      <c r="R464" s="253"/>
      <c r="S464" s="253"/>
      <c r="T464" s="253"/>
      <c r="U464" s="253"/>
      <c r="V464" s="253"/>
      <c r="W464" s="253"/>
      <c r="X464" s="253"/>
      <c r="Y464" s="253"/>
      <c r="Z464" s="253"/>
      <c r="AA464" s="253"/>
      <c r="AC464" s="253"/>
      <c r="AD464" s="253"/>
    </row>
    <row r="465" spans="2:30" ht="14.25" x14ac:dyDescent="0.2">
      <c r="B465" s="252"/>
      <c r="C465" s="29" t="s">
        <v>107</v>
      </c>
      <c r="D465" s="253"/>
      <c r="E465" s="253"/>
      <c r="F465" s="253"/>
      <c r="G465" s="253"/>
      <c r="H465" s="253"/>
      <c r="I465" s="253"/>
      <c r="J465" s="253"/>
      <c r="K465" s="253"/>
      <c r="L465" s="253"/>
      <c r="M465" s="253"/>
      <c r="N465" s="253"/>
      <c r="O465" s="253"/>
      <c r="P465" s="253"/>
      <c r="Q465" s="253"/>
      <c r="R465" s="253"/>
      <c r="S465" s="253"/>
      <c r="T465" s="253"/>
      <c r="U465" s="253"/>
      <c r="V465" s="253"/>
      <c r="W465" s="253"/>
      <c r="X465" s="253"/>
      <c r="Y465" s="253"/>
      <c r="Z465" s="253"/>
      <c r="AA465" s="253"/>
      <c r="AC465" s="253"/>
      <c r="AD465" s="253"/>
    </row>
    <row r="466" spans="2:30" ht="14.25" x14ac:dyDescent="0.2">
      <c r="B466" s="252"/>
      <c r="C466" s="32" t="s">
        <v>556</v>
      </c>
      <c r="D466" s="253"/>
      <c r="E466" s="253"/>
      <c r="F466" s="253"/>
      <c r="G466" s="253"/>
      <c r="H466" s="253"/>
      <c r="I466" s="253"/>
      <c r="J466" s="253"/>
      <c r="K466" s="253"/>
      <c r="L466" s="253"/>
      <c r="M466" s="253"/>
      <c r="N466" s="253"/>
      <c r="O466" s="253"/>
      <c r="P466" s="253"/>
      <c r="Q466" s="253"/>
      <c r="R466" s="253"/>
      <c r="S466" s="253"/>
      <c r="T466" s="253"/>
      <c r="U466" s="253"/>
      <c r="V466" s="253"/>
      <c r="W466" s="253"/>
      <c r="X466" s="253"/>
      <c r="Y466" s="253"/>
      <c r="Z466" s="253"/>
      <c r="AA466" s="253"/>
      <c r="AC466" s="253"/>
      <c r="AD466" s="253"/>
    </row>
    <row r="467" spans="2:30" ht="12.75" customHeight="1" x14ac:dyDescent="0.2">
      <c r="B467" s="252"/>
      <c r="C467" s="32" t="s">
        <v>108</v>
      </c>
      <c r="D467" s="253"/>
      <c r="E467" s="253"/>
      <c r="F467" s="253"/>
      <c r="G467" s="253"/>
      <c r="H467" s="253"/>
      <c r="I467" s="253"/>
      <c r="J467" s="253"/>
      <c r="K467" s="253"/>
      <c r="L467" s="253"/>
      <c r="M467" s="253"/>
      <c r="N467" s="253"/>
      <c r="O467" s="253"/>
      <c r="P467" s="253"/>
      <c r="Q467" s="253"/>
      <c r="R467" s="253"/>
      <c r="S467" s="253"/>
      <c r="T467" s="253"/>
      <c r="U467" s="253"/>
      <c r="V467" s="253"/>
      <c r="W467" s="253"/>
      <c r="X467" s="253"/>
      <c r="Y467" s="253"/>
      <c r="Z467" s="253"/>
      <c r="AA467" s="253"/>
      <c r="AC467" s="253"/>
      <c r="AD467" s="253"/>
    </row>
    <row r="468" spans="2:30" ht="15" customHeight="1" x14ac:dyDescent="0.2">
      <c r="B468" s="252"/>
      <c r="C468" s="32" t="s">
        <v>483</v>
      </c>
      <c r="D468" s="30"/>
      <c r="E468" s="30"/>
      <c r="F468" s="30"/>
      <c r="G468" s="30"/>
      <c r="H468" s="253"/>
      <c r="I468" s="30"/>
      <c r="J468" s="30"/>
      <c r="K468" s="30"/>
      <c r="L468" s="30"/>
      <c r="M468" s="30"/>
      <c r="N468" s="30"/>
      <c r="O468" s="30"/>
      <c r="P468" s="30"/>
      <c r="Q468" s="30"/>
      <c r="R468" s="30"/>
      <c r="S468" s="30"/>
      <c r="T468" s="30"/>
      <c r="U468" s="30"/>
      <c r="V468" s="30"/>
      <c r="W468" s="30"/>
      <c r="X468" s="30"/>
      <c r="Y468" s="30"/>
      <c r="Z468" s="30"/>
      <c r="AA468" s="30"/>
      <c r="AC468" s="30"/>
      <c r="AD468" s="30"/>
    </row>
    <row r="469" spans="2:30" ht="15" customHeight="1" x14ac:dyDescent="0.2">
      <c r="B469" s="252"/>
      <c r="C469" s="32" t="s">
        <v>109</v>
      </c>
      <c r="D469" s="30"/>
      <c r="E469" s="30"/>
      <c r="F469" s="30"/>
      <c r="G469" s="30"/>
      <c r="H469" s="253"/>
      <c r="I469" s="30"/>
      <c r="J469" s="30"/>
      <c r="K469" s="30"/>
      <c r="L469" s="30"/>
      <c r="M469" s="30"/>
      <c r="N469" s="30"/>
      <c r="O469" s="30"/>
      <c r="P469" s="30"/>
      <c r="Q469" s="30"/>
      <c r="R469" s="30"/>
      <c r="S469" s="30"/>
      <c r="T469" s="30"/>
      <c r="U469" s="30"/>
      <c r="V469" s="30"/>
      <c r="W469" s="30"/>
      <c r="X469" s="30"/>
      <c r="Y469" s="30"/>
      <c r="Z469" s="30"/>
      <c r="AA469" s="30"/>
      <c r="AC469" s="30"/>
      <c r="AD469" s="30"/>
    </row>
    <row r="470" spans="2:30" ht="15" customHeight="1" x14ac:dyDescent="0.2">
      <c r="B470" s="252"/>
      <c r="C470" s="32" t="s">
        <v>484</v>
      </c>
      <c r="D470" s="30"/>
      <c r="E470" s="30"/>
      <c r="F470" s="30"/>
      <c r="G470" s="30"/>
      <c r="H470" s="253"/>
      <c r="I470" s="30"/>
      <c r="J470" s="30"/>
      <c r="K470" s="30"/>
      <c r="L470" s="30"/>
      <c r="M470" s="30"/>
      <c r="N470" s="30"/>
      <c r="O470" s="30"/>
      <c r="P470" s="30"/>
      <c r="Q470" s="30"/>
      <c r="R470" s="30"/>
      <c r="S470" s="30"/>
      <c r="T470" s="30"/>
      <c r="U470" s="30"/>
      <c r="V470" s="30"/>
      <c r="W470" s="30"/>
      <c r="X470" s="30"/>
      <c r="Y470" s="30"/>
      <c r="Z470" s="30"/>
      <c r="AA470" s="30"/>
      <c r="AC470" s="30"/>
      <c r="AD470" s="30"/>
    </row>
    <row r="471" spans="2:30" ht="15" customHeight="1" x14ac:dyDescent="0.2">
      <c r="B471" s="252"/>
      <c r="C471" s="32"/>
      <c r="D471" s="30"/>
      <c r="E471" s="30"/>
      <c r="F471" s="30"/>
      <c r="G471" s="30"/>
      <c r="H471" s="253"/>
      <c r="I471" s="30"/>
      <c r="J471" s="30"/>
      <c r="K471" s="30"/>
      <c r="L471" s="30"/>
      <c r="M471" s="30"/>
      <c r="N471" s="30"/>
      <c r="O471" s="30"/>
      <c r="P471" s="30"/>
      <c r="Q471" s="30"/>
      <c r="R471" s="30"/>
      <c r="S471" s="30"/>
      <c r="T471" s="30"/>
      <c r="U471" s="30"/>
      <c r="V471" s="30"/>
      <c r="W471" s="30"/>
      <c r="X471" s="30"/>
      <c r="Y471" s="30"/>
      <c r="Z471" s="30"/>
      <c r="AA471" s="30"/>
      <c r="AC471" s="30"/>
      <c r="AD471" s="30"/>
    </row>
    <row r="472" spans="2:30" ht="15" customHeight="1" x14ac:dyDescent="0.2">
      <c r="B472" s="252"/>
      <c r="C472" s="29" t="s">
        <v>73</v>
      </c>
      <c r="D472" s="30"/>
      <c r="E472" s="30"/>
      <c r="F472" s="30"/>
      <c r="G472" s="30"/>
      <c r="H472" s="253"/>
      <c r="I472" s="30"/>
      <c r="J472" s="30"/>
      <c r="K472" s="30"/>
      <c r="L472" s="30"/>
      <c r="M472" s="30"/>
      <c r="N472" s="30"/>
      <c r="O472" s="30"/>
      <c r="P472" s="30"/>
      <c r="Q472" s="30"/>
      <c r="R472" s="30"/>
      <c r="S472" s="30"/>
      <c r="T472" s="30"/>
      <c r="U472" s="30"/>
      <c r="V472" s="30"/>
      <c r="W472" s="30"/>
      <c r="X472" s="30"/>
      <c r="Y472" s="30"/>
      <c r="Z472" s="30"/>
      <c r="AA472" s="30"/>
      <c r="AC472" s="30"/>
      <c r="AD472" s="30"/>
    </row>
    <row r="473" spans="2:30" ht="12.75" customHeight="1" x14ac:dyDescent="0.2">
      <c r="B473" s="252"/>
      <c r="C473" s="32" t="s">
        <v>545</v>
      </c>
      <c r="D473" s="30"/>
      <c r="E473" s="30"/>
      <c r="F473" s="30"/>
      <c r="G473" s="30"/>
      <c r="H473" s="253"/>
      <c r="I473" s="30"/>
      <c r="J473" s="30"/>
      <c r="K473" s="30"/>
      <c r="L473" s="30"/>
      <c r="M473" s="30"/>
      <c r="N473" s="30"/>
      <c r="O473" s="30"/>
      <c r="P473" s="30"/>
      <c r="Q473" s="30"/>
      <c r="R473" s="30"/>
      <c r="S473" s="30"/>
      <c r="T473" s="30"/>
      <c r="U473" s="30"/>
      <c r="V473" s="30"/>
      <c r="W473" s="30"/>
      <c r="X473" s="30"/>
      <c r="Y473" s="30"/>
      <c r="Z473" s="30"/>
      <c r="AA473" s="30"/>
      <c r="AC473" s="30"/>
      <c r="AD473" s="30"/>
    </row>
    <row r="474" spans="2:30" ht="14.25" x14ac:dyDescent="0.2">
      <c r="B474" s="252"/>
      <c r="C474" s="32"/>
      <c r="D474" s="30"/>
      <c r="E474" s="30"/>
      <c r="F474" s="30"/>
      <c r="G474" s="30"/>
      <c r="H474" s="253"/>
      <c r="I474" s="30"/>
      <c r="J474" s="30"/>
      <c r="K474" s="30"/>
      <c r="L474" s="30"/>
      <c r="M474" s="30"/>
      <c r="N474" s="30"/>
      <c r="O474" s="30"/>
      <c r="P474" s="30"/>
      <c r="Q474" s="30"/>
      <c r="R474" s="30"/>
      <c r="S474" s="30"/>
      <c r="T474" s="30"/>
      <c r="U474" s="30"/>
      <c r="V474" s="30"/>
      <c r="W474" s="30"/>
      <c r="X474" s="30"/>
      <c r="Y474" s="30"/>
      <c r="Z474" s="30"/>
      <c r="AA474" s="30"/>
      <c r="AC474" s="30"/>
      <c r="AD474" s="30"/>
    </row>
    <row r="475" spans="2:30" ht="14.25" x14ac:dyDescent="0.2">
      <c r="B475" s="252"/>
      <c r="C475" s="29" t="s">
        <v>86</v>
      </c>
      <c r="D475" s="30"/>
      <c r="E475" s="30"/>
      <c r="F475" s="30"/>
      <c r="G475" s="30"/>
      <c r="H475" s="253"/>
      <c r="I475" s="30"/>
      <c r="J475" s="30"/>
      <c r="K475" s="30"/>
      <c r="L475" s="30"/>
      <c r="M475" s="30"/>
      <c r="N475" s="30"/>
      <c r="O475" s="30"/>
      <c r="P475" s="30"/>
      <c r="Q475" s="30"/>
      <c r="R475" s="30"/>
      <c r="S475" s="30"/>
      <c r="T475" s="30"/>
      <c r="U475" s="30"/>
      <c r="V475" s="30"/>
      <c r="W475" s="30"/>
      <c r="X475" s="30"/>
      <c r="Y475" s="30"/>
      <c r="Z475" s="30"/>
      <c r="AA475" s="30"/>
      <c r="AC475" s="30"/>
      <c r="AD475" s="30"/>
    </row>
    <row r="476" spans="2:30" ht="12.75" customHeight="1" x14ac:dyDescent="0.2">
      <c r="B476" s="252"/>
      <c r="C476" s="32" t="s">
        <v>110</v>
      </c>
      <c r="D476" s="30"/>
      <c r="E476" s="30"/>
      <c r="F476" s="30"/>
      <c r="G476" s="30"/>
      <c r="H476" s="253"/>
      <c r="I476" s="30"/>
      <c r="J476" s="30"/>
      <c r="K476" s="30"/>
      <c r="L476" s="30"/>
      <c r="M476" s="30"/>
      <c r="N476" s="30"/>
      <c r="O476" s="30"/>
      <c r="P476" s="30"/>
      <c r="Q476" s="30"/>
      <c r="R476" s="30"/>
      <c r="S476" s="30"/>
      <c r="T476" s="30"/>
      <c r="U476" s="30"/>
      <c r="V476" s="30"/>
      <c r="W476" s="30"/>
      <c r="X476" s="30"/>
      <c r="Y476" s="30"/>
      <c r="Z476" s="30"/>
      <c r="AA476" s="30"/>
      <c r="AC476" s="30"/>
      <c r="AD476" s="30"/>
    </row>
    <row r="477" spans="2:30" ht="15" customHeight="1" x14ac:dyDescent="0.2">
      <c r="B477" s="252"/>
      <c r="C477" s="32" t="s">
        <v>111</v>
      </c>
      <c r="D477" s="30"/>
      <c r="E477" s="30"/>
      <c r="F477" s="30"/>
      <c r="G477" s="30"/>
      <c r="H477" s="253"/>
      <c r="I477" s="30"/>
      <c r="J477" s="30"/>
      <c r="K477" s="30"/>
      <c r="L477" s="30"/>
      <c r="M477" s="30"/>
      <c r="N477" s="30"/>
      <c r="O477" s="30"/>
      <c r="P477" s="30"/>
      <c r="Q477" s="30"/>
      <c r="R477" s="30"/>
      <c r="S477" s="30"/>
      <c r="T477" s="30"/>
      <c r="U477" s="30"/>
      <c r="V477" s="30"/>
      <c r="W477" s="30"/>
      <c r="X477" s="30"/>
      <c r="Y477" s="30"/>
      <c r="Z477" s="30"/>
      <c r="AA477" s="30"/>
      <c r="AC477" s="30"/>
      <c r="AD477" s="30"/>
    </row>
    <row r="478" spans="2:30" ht="15" customHeight="1" x14ac:dyDescent="0.2">
      <c r="B478" s="252"/>
      <c r="C478" s="229"/>
      <c r="D478" s="30"/>
      <c r="E478" s="30"/>
      <c r="F478" s="30"/>
      <c r="G478" s="30"/>
      <c r="H478" s="253"/>
      <c r="I478" s="30"/>
      <c r="J478" s="30"/>
      <c r="K478" s="30"/>
      <c r="L478" s="30"/>
      <c r="M478" s="30"/>
      <c r="N478" s="30"/>
      <c r="O478" s="30"/>
      <c r="P478" s="30"/>
      <c r="Q478" s="30"/>
      <c r="R478" s="30"/>
      <c r="S478" s="30"/>
      <c r="T478" s="30"/>
      <c r="U478" s="30"/>
      <c r="V478" s="30"/>
      <c r="W478" s="30"/>
      <c r="X478" s="30"/>
      <c r="Y478" s="30"/>
      <c r="Z478" s="30"/>
      <c r="AA478" s="30"/>
      <c r="AC478" s="30"/>
      <c r="AD478" s="30"/>
    </row>
    <row r="479" spans="2:30" ht="15" customHeight="1" x14ac:dyDescent="0.2">
      <c r="B479" s="252"/>
      <c r="C479" s="29"/>
      <c r="D479" s="30"/>
      <c r="E479" s="30"/>
      <c r="F479" s="30"/>
      <c r="G479" s="30"/>
      <c r="H479" s="253"/>
      <c r="I479" s="30"/>
      <c r="J479" s="30"/>
      <c r="K479" s="30"/>
      <c r="L479" s="30"/>
      <c r="M479" s="30"/>
      <c r="N479" s="30"/>
      <c r="O479" s="30"/>
      <c r="P479" s="30"/>
      <c r="Q479" s="30"/>
      <c r="R479" s="30"/>
      <c r="S479" s="30"/>
      <c r="T479" s="30"/>
      <c r="U479" s="30"/>
      <c r="V479" s="30"/>
      <c r="W479" s="30"/>
      <c r="X479" s="30"/>
      <c r="Y479" s="30"/>
      <c r="Z479" s="30"/>
      <c r="AA479" s="30"/>
      <c r="AC479" s="30"/>
      <c r="AD479" s="30"/>
    </row>
    <row r="480" spans="2:30" ht="15" customHeight="1" x14ac:dyDescent="0.2">
      <c r="C480" s="32"/>
    </row>
    <row r="481" spans="3:3" ht="15" customHeight="1" x14ac:dyDescent="0.2">
      <c r="C481" s="229"/>
    </row>
    <row r="482" spans="3:3" ht="15" customHeight="1" x14ac:dyDescent="0.2">
      <c r="C482" s="229"/>
    </row>
    <row r="483" spans="3:3" ht="15" customHeight="1" x14ac:dyDescent="0.2">
      <c r="C483" s="229"/>
    </row>
    <row r="484" spans="3:3" ht="15" customHeight="1" x14ac:dyDescent="0.2">
      <c r="C484" s="229"/>
    </row>
    <row r="485" spans="3:3" ht="15" customHeight="1" x14ac:dyDescent="0.2">
      <c r="C485" s="229"/>
    </row>
    <row r="486" spans="3:3" ht="15" customHeight="1" x14ac:dyDescent="0.2">
      <c r="C486" s="229"/>
    </row>
    <row r="487" spans="3:3" ht="15" customHeight="1" x14ac:dyDescent="0.2">
      <c r="C487" s="229"/>
    </row>
    <row r="488" spans="3:3" ht="15" customHeight="1" x14ac:dyDescent="0.2">
      <c r="C488" s="229"/>
    </row>
    <row r="489" spans="3:3" ht="15" customHeight="1" x14ac:dyDescent="0.2">
      <c r="C489" s="229"/>
    </row>
    <row r="490" spans="3:3" ht="15" customHeight="1" x14ac:dyDescent="0.2">
      <c r="C490" s="229"/>
    </row>
    <row r="491" spans="3:3" ht="15" customHeight="1" x14ac:dyDescent="0.2">
      <c r="C491" s="229"/>
    </row>
    <row r="492" spans="3:3" ht="15" customHeight="1" x14ac:dyDescent="0.2">
      <c r="C492" s="229"/>
    </row>
    <row r="493" spans="3:3" ht="15" customHeight="1" x14ac:dyDescent="0.2">
      <c r="C493" s="229"/>
    </row>
    <row r="494" spans="3:3" ht="15" customHeight="1" x14ac:dyDescent="0.2">
      <c r="C494" s="229"/>
    </row>
    <row r="495" spans="3:3" ht="15" customHeight="1" x14ac:dyDescent="0.2">
      <c r="C495" s="229"/>
    </row>
    <row r="496" spans="3:3" ht="15" customHeight="1" x14ac:dyDescent="0.2">
      <c r="C496" s="229"/>
    </row>
    <row r="497" spans="3:3" ht="15" customHeight="1" x14ac:dyDescent="0.2">
      <c r="C497" s="229"/>
    </row>
    <row r="498" spans="3:3" ht="15" customHeight="1" x14ac:dyDescent="0.2">
      <c r="C498" s="229"/>
    </row>
    <row r="499" spans="3:3" ht="15" customHeight="1" x14ac:dyDescent="0.2">
      <c r="C499" s="229"/>
    </row>
    <row r="500" spans="3:3" ht="15" customHeight="1" x14ac:dyDescent="0.2">
      <c r="C500" s="229"/>
    </row>
    <row r="501" spans="3:3" ht="15" customHeight="1" x14ac:dyDescent="0.2">
      <c r="C501" s="229"/>
    </row>
    <row r="502" spans="3:3" ht="15" customHeight="1" x14ac:dyDescent="0.2">
      <c r="C502" s="229"/>
    </row>
    <row r="503" spans="3:3" ht="15" customHeight="1" x14ac:dyDescent="0.2">
      <c r="C503" s="229"/>
    </row>
    <row r="504" spans="3:3" ht="15" customHeight="1" x14ac:dyDescent="0.2">
      <c r="C504" s="229"/>
    </row>
    <row r="505" spans="3:3" ht="15" customHeight="1" x14ac:dyDescent="0.2">
      <c r="C505" s="229"/>
    </row>
    <row r="506" spans="3:3" ht="15" customHeight="1" x14ac:dyDescent="0.2">
      <c r="C506" s="229"/>
    </row>
    <row r="507" spans="3:3" ht="15" customHeight="1" x14ac:dyDescent="0.2">
      <c r="C507" s="229"/>
    </row>
    <row r="508" spans="3:3" ht="15" customHeight="1" x14ac:dyDescent="0.2">
      <c r="C508" s="229"/>
    </row>
    <row r="509" spans="3:3" ht="15" customHeight="1" x14ac:dyDescent="0.2">
      <c r="C509" s="229"/>
    </row>
    <row r="510" spans="3:3" ht="15" customHeight="1" x14ac:dyDescent="0.2">
      <c r="C510" s="229"/>
    </row>
    <row r="511" spans="3:3" ht="15" customHeight="1" x14ac:dyDescent="0.2">
      <c r="C511" s="229"/>
    </row>
    <row r="512" spans="3:3" ht="15" customHeight="1" x14ac:dyDescent="0.2">
      <c r="C512" s="229"/>
    </row>
    <row r="513" spans="3:3" ht="15" customHeight="1" x14ac:dyDescent="0.2">
      <c r="C513" s="229"/>
    </row>
    <row r="514" spans="3:3" ht="15" customHeight="1" x14ac:dyDescent="0.2">
      <c r="C514" s="229"/>
    </row>
    <row r="515" spans="3:3" ht="15" customHeight="1" x14ac:dyDescent="0.2">
      <c r="C515" s="229"/>
    </row>
    <row r="516" spans="3:3" ht="15" customHeight="1" x14ac:dyDescent="0.2">
      <c r="C516" s="229"/>
    </row>
    <row r="517" spans="3:3" ht="15" customHeight="1" x14ac:dyDescent="0.2">
      <c r="C517" s="229"/>
    </row>
    <row r="518" spans="3:3" ht="15" customHeight="1" x14ac:dyDescent="0.2">
      <c r="C518" s="229"/>
    </row>
    <row r="519" spans="3:3" ht="15" customHeight="1" x14ac:dyDescent="0.2">
      <c r="C519" s="229"/>
    </row>
    <row r="520" spans="3:3" ht="15" customHeight="1" x14ac:dyDescent="0.2">
      <c r="C520" s="229"/>
    </row>
    <row r="521" spans="3:3" ht="15" customHeight="1" x14ac:dyDescent="0.2">
      <c r="C521" s="229"/>
    </row>
    <row r="522" spans="3:3" ht="15" customHeight="1" x14ac:dyDescent="0.2">
      <c r="C522" s="229"/>
    </row>
    <row r="523" spans="3:3" ht="15" customHeight="1" x14ac:dyDescent="0.2">
      <c r="C523" s="229"/>
    </row>
    <row r="524" spans="3:3" ht="15" customHeight="1" x14ac:dyDescent="0.2">
      <c r="C524" s="229"/>
    </row>
    <row r="525" spans="3:3" ht="15" customHeight="1" x14ac:dyDescent="0.2">
      <c r="C525" s="229"/>
    </row>
    <row r="526" spans="3:3" ht="15" customHeight="1" x14ac:dyDescent="0.2">
      <c r="C526" s="229"/>
    </row>
    <row r="527" spans="3:3" ht="15" customHeight="1" x14ac:dyDescent="0.2">
      <c r="C527" s="229"/>
    </row>
    <row r="528" spans="3:3" ht="15" customHeight="1" x14ac:dyDescent="0.2">
      <c r="C528" s="229"/>
    </row>
    <row r="529" spans="3:3" ht="15" customHeight="1" x14ac:dyDescent="0.2">
      <c r="C529" s="229"/>
    </row>
    <row r="530" spans="3:3" ht="15" customHeight="1" x14ac:dyDescent="0.2">
      <c r="C530" s="229"/>
    </row>
    <row r="531" spans="3:3" ht="15" customHeight="1" x14ac:dyDescent="0.2">
      <c r="C531" s="229"/>
    </row>
    <row r="532" spans="3:3" ht="15" customHeight="1" x14ac:dyDescent="0.2">
      <c r="C532" s="229"/>
    </row>
    <row r="533" spans="3:3" ht="15" customHeight="1" x14ac:dyDescent="0.2">
      <c r="C533" s="229"/>
    </row>
    <row r="534" spans="3:3" ht="15" customHeight="1" x14ac:dyDescent="0.2">
      <c r="C534" s="229"/>
    </row>
    <row r="535" spans="3:3" ht="15" customHeight="1" x14ac:dyDescent="0.2">
      <c r="C535" s="229"/>
    </row>
    <row r="536" spans="3:3" ht="15" customHeight="1" x14ac:dyDescent="0.2">
      <c r="C536" s="229"/>
    </row>
    <row r="537" spans="3:3" ht="15" customHeight="1" x14ac:dyDescent="0.2">
      <c r="C537" s="229"/>
    </row>
    <row r="538" spans="3:3" ht="15" customHeight="1" x14ac:dyDescent="0.2">
      <c r="C538" s="229"/>
    </row>
    <row r="539" spans="3:3" ht="15" customHeight="1" x14ac:dyDescent="0.2">
      <c r="C539" s="229"/>
    </row>
    <row r="540" spans="3:3" ht="15" customHeight="1" x14ac:dyDescent="0.2">
      <c r="C540" s="229"/>
    </row>
    <row r="541" spans="3:3" ht="15" customHeight="1" x14ac:dyDescent="0.2">
      <c r="C541" s="229"/>
    </row>
    <row r="542" spans="3:3" ht="15" customHeight="1" x14ac:dyDescent="0.2">
      <c r="C542" s="229"/>
    </row>
    <row r="543" spans="3:3" ht="15" customHeight="1" x14ac:dyDescent="0.2">
      <c r="C543" s="229"/>
    </row>
    <row r="544" spans="3:3" ht="15" customHeight="1" x14ac:dyDescent="0.2">
      <c r="C544" s="229"/>
    </row>
    <row r="545" spans="3:3" ht="15" customHeight="1" x14ac:dyDescent="0.2">
      <c r="C545" s="229"/>
    </row>
    <row r="546" spans="3:3" ht="15" customHeight="1" x14ac:dyDescent="0.2">
      <c r="C546" s="229"/>
    </row>
    <row r="547" spans="3:3" ht="15" customHeight="1" x14ac:dyDescent="0.2">
      <c r="C547" s="229"/>
    </row>
    <row r="548" spans="3:3" ht="15" customHeight="1" x14ac:dyDescent="0.2">
      <c r="C548" s="229"/>
    </row>
    <row r="549" spans="3:3" ht="15" customHeight="1" x14ac:dyDescent="0.2">
      <c r="C549" s="229"/>
    </row>
    <row r="550" spans="3:3" ht="15" customHeight="1" x14ac:dyDescent="0.2">
      <c r="C550" s="229"/>
    </row>
    <row r="551" spans="3:3" ht="15" customHeight="1" x14ac:dyDescent="0.2">
      <c r="C551" s="229"/>
    </row>
    <row r="552" spans="3:3" ht="15" customHeight="1" x14ac:dyDescent="0.2">
      <c r="C552" s="229"/>
    </row>
    <row r="553" spans="3:3" ht="15" customHeight="1" x14ac:dyDescent="0.2">
      <c r="C553" s="229"/>
    </row>
    <row r="554" spans="3:3" ht="15" customHeight="1" x14ac:dyDescent="0.2">
      <c r="C554" s="229"/>
    </row>
    <row r="555" spans="3:3" ht="15" customHeight="1" x14ac:dyDescent="0.2">
      <c r="C555" s="229"/>
    </row>
    <row r="556" spans="3:3" ht="15" customHeight="1" x14ac:dyDescent="0.2">
      <c r="C556" s="229"/>
    </row>
    <row r="557" spans="3:3" ht="15" customHeight="1" x14ac:dyDescent="0.2">
      <c r="C557" s="229"/>
    </row>
    <row r="558" spans="3:3" ht="15" customHeight="1" x14ac:dyDescent="0.2">
      <c r="C558" s="229"/>
    </row>
    <row r="559" spans="3:3" ht="15" customHeight="1" x14ac:dyDescent="0.2">
      <c r="C559" s="229"/>
    </row>
    <row r="560" spans="3:3" ht="15" customHeight="1" x14ac:dyDescent="0.2">
      <c r="C560" s="229"/>
    </row>
    <row r="561" spans="3:3" ht="15" customHeight="1" x14ac:dyDescent="0.2">
      <c r="C561" s="229"/>
    </row>
    <row r="562" spans="3:3" ht="15" customHeight="1" x14ac:dyDescent="0.2">
      <c r="C562" s="229"/>
    </row>
    <row r="563" spans="3:3" ht="15" customHeight="1" x14ac:dyDescent="0.2">
      <c r="C563" s="229"/>
    </row>
    <row r="564" spans="3:3" ht="15" customHeight="1" x14ac:dyDescent="0.2">
      <c r="C564" s="229"/>
    </row>
    <row r="565" spans="3:3" ht="15" customHeight="1" x14ac:dyDescent="0.2">
      <c r="C565" s="229"/>
    </row>
    <row r="566" spans="3:3" ht="15" customHeight="1" x14ac:dyDescent="0.2">
      <c r="C566" s="229"/>
    </row>
    <row r="567" spans="3:3" ht="15" customHeight="1" x14ac:dyDescent="0.2">
      <c r="C567" s="229"/>
    </row>
    <row r="568" spans="3:3" ht="15" customHeight="1" x14ac:dyDescent="0.2">
      <c r="C568" s="229"/>
    </row>
    <row r="569" spans="3:3" ht="15" customHeight="1" x14ac:dyDescent="0.2">
      <c r="C569" s="229"/>
    </row>
    <row r="570" spans="3:3" ht="15" customHeight="1" x14ac:dyDescent="0.2">
      <c r="C570" s="229"/>
    </row>
    <row r="571" spans="3:3" ht="15" customHeight="1" x14ac:dyDescent="0.2">
      <c r="C571" s="229"/>
    </row>
    <row r="572" spans="3:3" ht="15" customHeight="1" x14ac:dyDescent="0.2">
      <c r="C572" s="229"/>
    </row>
    <row r="573" spans="3:3" ht="15" customHeight="1" x14ac:dyDescent="0.2">
      <c r="C573" s="229"/>
    </row>
    <row r="574" spans="3:3" ht="15" customHeight="1" x14ac:dyDescent="0.2">
      <c r="C574" s="229"/>
    </row>
    <row r="575" spans="3:3" ht="15" customHeight="1" x14ac:dyDescent="0.2">
      <c r="C575" s="229"/>
    </row>
    <row r="576" spans="3:3" ht="15" customHeight="1" x14ac:dyDescent="0.2">
      <c r="C576" s="229"/>
    </row>
    <row r="577" spans="3:3" ht="15" customHeight="1" x14ac:dyDescent="0.2">
      <c r="C577" s="229"/>
    </row>
    <row r="578" spans="3:3" ht="15" customHeight="1" x14ac:dyDescent="0.2">
      <c r="C578" s="229"/>
    </row>
    <row r="579" spans="3:3" ht="15" customHeight="1" x14ac:dyDescent="0.2">
      <c r="C579" s="229"/>
    </row>
    <row r="580" spans="3:3" ht="15" customHeight="1" x14ac:dyDescent="0.2">
      <c r="C580" s="229"/>
    </row>
    <row r="581" spans="3:3" ht="15" customHeight="1" x14ac:dyDescent="0.2">
      <c r="C581" s="229"/>
    </row>
    <row r="582" spans="3:3" ht="15" customHeight="1" x14ac:dyDescent="0.2">
      <c r="C582" s="229"/>
    </row>
    <row r="583" spans="3:3" ht="15" customHeight="1" x14ac:dyDescent="0.2">
      <c r="C583" s="229"/>
    </row>
    <row r="584" spans="3:3" ht="15" customHeight="1" x14ac:dyDescent="0.2">
      <c r="C584" s="229"/>
    </row>
    <row r="585" spans="3:3" ht="15" customHeight="1" x14ac:dyDescent="0.2">
      <c r="C585" s="229"/>
    </row>
    <row r="586" spans="3:3" ht="15" customHeight="1" x14ac:dyDescent="0.2">
      <c r="C586" s="229"/>
    </row>
    <row r="587" spans="3:3" ht="15" customHeight="1" x14ac:dyDescent="0.2">
      <c r="C587" s="229"/>
    </row>
    <row r="588" spans="3:3" ht="15" customHeight="1" x14ac:dyDescent="0.2">
      <c r="C588" s="229"/>
    </row>
    <row r="589" spans="3:3" ht="15" customHeight="1" x14ac:dyDescent="0.2">
      <c r="C589" s="229"/>
    </row>
    <row r="590" spans="3:3" ht="15" customHeight="1" x14ac:dyDescent="0.2">
      <c r="C590" s="229"/>
    </row>
    <row r="591" spans="3:3" ht="15" customHeight="1" x14ac:dyDescent="0.2">
      <c r="C591" s="229"/>
    </row>
    <row r="592" spans="3:3" ht="15" customHeight="1" x14ac:dyDescent="0.2">
      <c r="C592" s="229"/>
    </row>
    <row r="593" spans="3:3" ht="15" customHeight="1" x14ac:dyDescent="0.2">
      <c r="C593" s="229"/>
    </row>
    <row r="594" spans="3:3" ht="15" customHeight="1" x14ac:dyDescent="0.2">
      <c r="C594" s="229"/>
    </row>
    <row r="595" spans="3:3" ht="15" customHeight="1" x14ac:dyDescent="0.2">
      <c r="C595" s="229"/>
    </row>
    <row r="596" spans="3:3" ht="15" customHeight="1" x14ac:dyDescent="0.2">
      <c r="C596" s="229"/>
    </row>
    <row r="597" spans="3:3" ht="15" customHeight="1" x14ac:dyDescent="0.2">
      <c r="C597" s="229"/>
    </row>
    <row r="598" spans="3:3" ht="15" customHeight="1" x14ac:dyDescent="0.2">
      <c r="C598" s="229"/>
    </row>
    <row r="599" spans="3:3" ht="15" customHeight="1" x14ac:dyDescent="0.2">
      <c r="C599" s="229"/>
    </row>
    <row r="600" spans="3:3" ht="15" customHeight="1" x14ac:dyDescent="0.2">
      <c r="C600" s="229"/>
    </row>
    <row r="601" spans="3:3" ht="15" customHeight="1" x14ac:dyDescent="0.2">
      <c r="C601" s="229"/>
    </row>
    <row r="602" spans="3:3" ht="15" customHeight="1" x14ac:dyDescent="0.2">
      <c r="C602" s="229"/>
    </row>
    <row r="603" spans="3:3" ht="15" customHeight="1" x14ac:dyDescent="0.2">
      <c r="C603" s="229"/>
    </row>
    <row r="604" spans="3:3" ht="15" customHeight="1" x14ac:dyDescent="0.2">
      <c r="C604" s="229"/>
    </row>
    <row r="605" spans="3:3" ht="15" customHeight="1" x14ac:dyDescent="0.2">
      <c r="C605" s="229"/>
    </row>
    <row r="606" spans="3:3" ht="15" customHeight="1" x14ac:dyDescent="0.2">
      <c r="C606" s="229"/>
    </row>
    <row r="607" spans="3:3" ht="15" customHeight="1" x14ac:dyDescent="0.2">
      <c r="C607" s="229"/>
    </row>
    <row r="608" spans="3:3" ht="15" customHeight="1" x14ac:dyDescent="0.2">
      <c r="C608" s="229"/>
    </row>
    <row r="609" spans="3:3" ht="15" customHeight="1" x14ac:dyDescent="0.2">
      <c r="C609" s="229"/>
    </row>
    <row r="610" spans="3:3" ht="15" customHeight="1" x14ac:dyDescent="0.2">
      <c r="C610" s="229"/>
    </row>
    <row r="611" spans="3:3" ht="15" customHeight="1" x14ac:dyDescent="0.2">
      <c r="C611" s="229"/>
    </row>
    <row r="612" spans="3:3" ht="15" customHeight="1" x14ac:dyDescent="0.2">
      <c r="C612" s="229"/>
    </row>
    <row r="613" spans="3:3" ht="15" customHeight="1" x14ac:dyDescent="0.2">
      <c r="C613" s="229"/>
    </row>
    <row r="614" spans="3:3" ht="15" customHeight="1" x14ac:dyDescent="0.2">
      <c r="C614" s="229"/>
    </row>
    <row r="615" spans="3:3" ht="15" customHeight="1" x14ac:dyDescent="0.2">
      <c r="C615" s="229"/>
    </row>
    <row r="616" spans="3:3" ht="15" customHeight="1" x14ac:dyDescent="0.2">
      <c r="C616" s="229"/>
    </row>
    <row r="617" spans="3:3" ht="15" customHeight="1" x14ac:dyDescent="0.2">
      <c r="C617" s="229"/>
    </row>
    <row r="618" spans="3:3" ht="15" customHeight="1" x14ac:dyDescent="0.2">
      <c r="C618" s="229"/>
    </row>
    <row r="619" spans="3:3" ht="15" customHeight="1" x14ac:dyDescent="0.2">
      <c r="C619" s="229"/>
    </row>
    <row r="620" spans="3:3" ht="15" customHeight="1" x14ac:dyDescent="0.2">
      <c r="C620" s="229"/>
    </row>
    <row r="621" spans="3:3" ht="15" customHeight="1" x14ac:dyDescent="0.2">
      <c r="C621" s="229"/>
    </row>
    <row r="622" spans="3:3" ht="15" customHeight="1" x14ac:dyDescent="0.2">
      <c r="C622" s="229"/>
    </row>
    <row r="623" spans="3:3" ht="15" customHeight="1" x14ac:dyDescent="0.2">
      <c r="C623" s="229"/>
    </row>
    <row r="624" spans="3:3" ht="15" customHeight="1" x14ac:dyDescent="0.2">
      <c r="C624" s="229"/>
    </row>
    <row r="625" spans="3:3" ht="15" customHeight="1" x14ac:dyDescent="0.2">
      <c r="C625" s="229"/>
    </row>
    <row r="626" spans="3:3" ht="15" customHeight="1" x14ac:dyDescent="0.2">
      <c r="C626" s="229"/>
    </row>
    <row r="627" spans="3:3" ht="15" customHeight="1" x14ac:dyDescent="0.2">
      <c r="C627" s="229"/>
    </row>
    <row r="628" spans="3:3" ht="15" customHeight="1" x14ac:dyDescent="0.2">
      <c r="C628" s="229"/>
    </row>
    <row r="629" spans="3:3" ht="15" customHeight="1" x14ac:dyDescent="0.2">
      <c r="C629" s="229"/>
    </row>
    <row r="630" spans="3:3" ht="15" customHeight="1" x14ac:dyDescent="0.2">
      <c r="C630" s="229"/>
    </row>
    <row r="631" spans="3:3" ht="15" customHeight="1" x14ac:dyDescent="0.2">
      <c r="C631" s="229"/>
    </row>
    <row r="632" spans="3:3" ht="15" customHeight="1" x14ac:dyDescent="0.2">
      <c r="C632" s="229"/>
    </row>
    <row r="633" spans="3:3" ht="15" customHeight="1" x14ac:dyDescent="0.2">
      <c r="C633" s="229"/>
    </row>
    <row r="634" spans="3:3" ht="15" customHeight="1" x14ac:dyDescent="0.2">
      <c r="C634" s="229"/>
    </row>
    <row r="635" spans="3:3" ht="15" customHeight="1" x14ac:dyDescent="0.2">
      <c r="C635" s="229"/>
    </row>
    <row r="636" spans="3:3" ht="15" customHeight="1" x14ac:dyDescent="0.2">
      <c r="C636" s="229"/>
    </row>
    <row r="637" spans="3:3" ht="15" customHeight="1" x14ac:dyDescent="0.2">
      <c r="C637" s="229"/>
    </row>
    <row r="638" spans="3:3" ht="15" customHeight="1" x14ac:dyDescent="0.2">
      <c r="C638" s="229"/>
    </row>
    <row r="639" spans="3:3" ht="15" customHeight="1" x14ac:dyDescent="0.2">
      <c r="C639" s="229"/>
    </row>
    <row r="640" spans="3:3" ht="15" customHeight="1" x14ac:dyDescent="0.2">
      <c r="C640" s="229"/>
    </row>
    <row r="641" spans="3:3" ht="15" customHeight="1" x14ac:dyDescent="0.2">
      <c r="C641" s="229"/>
    </row>
    <row r="642" spans="3:3" ht="15" customHeight="1" x14ac:dyDescent="0.2">
      <c r="C642" s="229"/>
    </row>
    <row r="643" spans="3:3" ht="15" customHeight="1" x14ac:dyDescent="0.2">
      <c r="C643" s="229"/>
    </row>
    <row r="644" spans="3:3" ht="15" customHeight="1" x14ac:dyDescent="0.2">
      <c r="C644" s="229"/>
    </row>
    <row r="645" spans="3:3" ht="15" customHeight="1" x14ac:dyDescent="0.2">
      <c r="C645" s="229"/>
    </row>
    <row r="646" spans="3:3" ht="15" customHeight="1" x14ac:dyDescent="0.2">
      <c r="C646" s="229"/>
    </row>
    <row r="647" spans="3:3" ht="15" customHeight="1" x14ac:dyDescent="0.2">
      <c r="C647" s="229"/>
    </row>
    <row r="648" spans="3:3" ht="15" customHeight="1" x14ac:dyDescent="0.2">
      <c r="C648" s="229"/>
    </row>
    <row r="649" spans="3:3" ht="15" customHeight="1" x14ac:dyDescent="0.2">
      <c r="C649" s="229"/>
    </row>
    <row r="650" spans="3:3" ht="15" customHeight="1" x14ac:dyDescent="0.2">
      <c r="C650" s="229"/>
    </row>
    <row r="651" spans="3:3" ht="15" customHeight="1" x14ac:dyDescent="0.2">
      <c r="C651" s="229"/>
    </row>
    <row r="652" spans="3:3" ht="15" customHeight="1" x14ac:dyDescent="0.2">
      <c r="C652" s="229"/>
    </row>
    <row r="653" spans="3:3" ht="15" customHeight="1" x14ac:dyDescent="0.2">
      <c r="C653" s="229"/>
    </row>
    <row r="654" spans="3:3" ht="15" customHeight="1" x14ac:dyDescent="0.2">
      <c r="C654" s="229"/>
    </row>
    <row r="655" spans="3:3" ht="15" customHeight="1" x14ac:dyDescent="0.2">
      <c r="C655" s="229"/>
    </row>
    <row r="656" spans="3:3" ht="15" customHeight="1" x14ac:dyDescent="0.2">
      <c r="C656" s="229"/>
    </row>
    <row r="657" spans="3:3" ht="15" customHeight="1" x14ac:dyDescent="0.2">
      <c r="C657" s="229"/>
    </row>
    <row r="658" spans="3:3" ht="15" customHeight="1" x14ac:dyDescent="0.2">
      <c r="C658" s="229"/>
    </row>
    <row r="659" spans="3:3" ht="15" customHeight="1" x14ac:dyDescent="0.2">
      <c r="C659" s="229"/>
    </row>
    <row r="660" spans="3:3" ht="15" customHeight="1" x14ac:dyDescent="0.2">
      <c r="C660" s="229"/>
    </row>
    <row r="661" spans="3:3" ht="15" customHeight="1" x14ac:dyDescent="0.2">
      <c r="C661" s="229"/>
    </row>
    <row r="662" spans="3:3" ht="15" customHeight="1" x14ac:dyDescent="0.2">
      <c r="C662" s="229"/>
    </row>
    <row r="663" spans="3:3" ht="15" customHeight="1" x14ac:dyDescent="0.2">
      <c r="C663" s="229"/>
    </row>
    <row r="664" spans="3:3" ht="15" customHeight="1" x14ac:dyDescent="0.2">
      <c r="C664" s="229"/>
    </row>
    <row r="665" spans="3:3" ht="15" customHeight="1" x14ac:dyDescent="0.2">
      <c r="C665" s="229"/>
    </row>
    <row r="666" spans="3:3" ht="15" customHeight="1" x14ac:dyDescent="0.2">
      <c r="C666" s="229"/>
    </row>
    <row r="667" spans="3:3" ht="15" customHeight="1" x14ac:dyDescent="0.2">
      <c r="C667" s="229"/>
    </row>
    <row r="668" spans="3:3" ht="15" customHeight="1" x14ac:dyDescent="0.2">
      <c r="C668" s="229"/>
    </row>
    <row r="669" spans="3:3" ht="15" customHeight="1" x14ac:dyDescent="0.2">
      <c r="C669" s="229"/>
    </row>
    <row r="670" spans="3:3" ht="15" customHeight="1" x14ac:dyDescent="0.2">
      <c r="C670" s="229"/>
    </row>
    <row r="671" spans="3:3" ht="15" customHeight="1" x14ac:dyDescent="0.2">
      <c r="C671" s="229"/>
    </row>
    <row r="672" spans="3:3" ht="15" customHeight="1" x14ac:dyDescent="0.2">
      <c r="C672" s="229"/>
    </row>
    <row r="673" spans="3:3" ht="15" customHeight="1" x14ac:dyDescent="0.2">
      <c r="C673" s="229"/>
    </row>
    <row r="674" spans="3:3" ht="15" customHeight="1" x14ac:dyDescent="0.2">
      <c r="C674" s="229"/>
    </row>
    <row r="675" spans="3:3" ht="15" customHeight="1" x14ac:dyDescent="0.2">
      <c r="C675" s="229"/>
    </row>
    <row r="676" spans="3:3" ht="15" customHeight="1" x14ac:dyDescent="0.2">
      <c r="C676" s="229"/>
    </row>
    <row r="677" spans="3:3" ht="15" customHeight="1" x14ac:dyDescent="0.2">
      <c r="C677" s="229"/>
    </row>
    <row r="678" spans="3:3" ht="15" customHeight="1" x14ac:dyDescent="0.2">
      <c r="C678" s="229"/>
    </row>
    <row r="679" spans="3:3" ht="15" customHeight="1" x14ac:dyDescent="0.2">
      <c r="C679" s="229"/>
    </row>
    <row r="680" spans="3:3" ht="15" customHeight="1" x14ac:dyDescent="0.2">
      <c r="C680" s="229"/>
    </row>
    <row r="681" spans="3:3" ht="15" customHeight="1" x14ac:dyDescent="0.2">
      <c r="C681" s="229"/>
    </row>
    <row r="682" spans="3:3" ht="15" customHeight="1" x14ac:dyDescent="0.2">
      <c r="C682" s="229"/>
    </row>
    <row r="683" spans="3:3" ht="15" customHeight="1" x14ac:dyDescent="0.2">
      <c r="C683" s="229"/>
    </row>
    <row r="684" spans="3:3" ht="15" customHeight="1" x14ac:dyDescent="0.2">
      <c r="C684" s="229"/>
    </row>
    <row r="685" spans="3:3" ht="15" customHeight="1" x14ac:dyDescent="0.2">
      <c r="C685" s="229"/>
    </row>
    <row r="686" spans="3:3" ht="15" customHeight="1" x14ac:dyDescent="0.2">
      <c r="C686" s="229"/>
    </row>
    <row r="687" spans="3:3" ht="15" customHeight="1" x14ac:dyDescent="0.2">
      <c r="C687" s="229"/>
    </row>
    <row r="688" spans="3:3" ht="15" customHeight="1" x14ac:dyDescent="0.2">
      <c r="C688" s="229"/>
    </row>
    <row r="689" spans="3:3" ht="15" customHeight="1" x14ac:dyDescent="0.2">
      <c r="C689" s="229"/>
    </row>
    <row r="690" spans="3:3" ht="15" customHeight="1" x14ac:dyDescent="0.2">
      <c r="C690" s="229"/>
    </row>
    <row r="691" spans="3:3" ht="15" customHeight="1" x14ac:dyDescent="0.2">
      <c r="C691" s="229"/>
    </row>
    <row r="692" spans="3:3" ht="15" customHeight="1" x14ac:dyDescent="0.2">
      <c r="C692" s="229"/>
    </row>
    <row r="693" spans="3:3" ht="15" customHeight="1" x14ac:dyDescent="0.2">
      <c r="C693" s="229"/>
    </row>
    <row r="694" spans="3:3" ht="15" customHeight="1" x14ac:dyDescent="0.2">
      <c r="C694" s="229"/>
    </row>
    <row r="695" spans="3:3" ht="15" customHeight="1" x14ac:dyDescent="0.2">
      <c r="C695" s="229"/>
    </row>
    <row r="696" spans="3:3" ht="15" customHeight="1" x14ac:dyDescent="0.2">
      <c r="C696" s="229"/>
    </row>
    <row r="697" spans="3:3" ht="15" customHeight="1" x14ac:dyDescent="0.2">
      <c r="C697" s="229"/>
    </row>
    <row r="698" spans="3:3" ht="15" customHeight="1" x14ac:dyDescent="0.2">
      <c r="C698" s="229"/>
    </row>
    <row r="699" spans="3:3" ht="15" customHeight="1" x14ac:dyDescent="0.2">
      <c r="C699" s="229"/>
    </row>
    <row r="700" spans="3:3" ht="15" customHeight="1" x14ac:dyDescent="0.2">
      <c r="C700" s="229"/>
    </row>
    <row r="701" spans="3:3" ht="15" customHeight="1" x14ac:dyDescent="0.2">
      <c r="C701" s="229"/>
    </row>
    <row r="702" spans="3:3" ht="15" customHeight="1" x14ac:dyDescent="0.2">
      <c r="C702" s="229"/>
    </row>
    <row r="703" spans="3:3" ht="15" customHeight="1" x14ac:dyDescent="0.2">
      <c r="C703" s="229"/>
    </row>
    <row r="704" spans="3:3" ht="15" customHeight="1" x14ac:dyDescent="0.2">
      <c r="C704" s="229"/>
    </row>
    <row r="705" spans="3:3" ht="15" customHeight="1" x14ac:dyDescent="0.2">
      <c r="C705" s="229"/>
    </row>
    <row r="706" spans="3:3" ht="15" customHeight="1" x14ac:dyDescent="0.2">
      <c r="C706" s="229"/>
    </row>
    <row r="707" spans="3:3" ht="15" customHeight="1" x14ac:dyDescent="0.2">
      <c r="C707" s="229"/>
    </row>
    <row r="708" spans="3:3" ht="15" customHeight="1" x14ac:dyDescent="0.2">
      <c r="C708" s="229"/>
    </row>
    <row r="709" spans="3:3" ht="15" customHeight="1" x14ac:dyDescent="0.2">
      <c r="C709" s="229"/>
    </row>
    <row r="710" spans="3:3" ht="15" customHeight="1" x14ac:dyDescent="0.2">
      <c r="C710" s="229"/>
    </row>
    <row r="711" spans="3:3" ht="15" customHeight="1" x14ac:dyDescent="0.2">
      <c r="C711" s="229"/>
    </row>
    <row r="712" spans="3:3" ht="15" customHeight="1" x14ac:dyDescent="0.2">
      <c r="C712" s="229"/>
    </row>
    <row r="713" spans="3:3" ht="15" customHeight="1" x14ac:dyDescent="0.2">
      <c r="C713" s="229"/>
    </row>
    <row r="714" spans="3:3" ht="15" customHeight="1" x14ac:dyDescent="0.2">
      <c r="C714" s="229"/>
    </row>
    <row r="715" spans="3:3" ht="15" customHeight="1" x14ac:dyDescent="0.2">
      <c r="C715" s="229"/>
    </row>
    <row r="716" spans="3:3" ht="15" customHeight="1" x14ac:dyDescent="0.2">
      <c r="C716" s="229"/>
    </row>
    <row r="717" spans="3:3" ht="15" customHeight="1" x14ac:dyDescent="0.2">
      <c r="C717" s="229"/>
    </row>
    <row r="718" spans="3:3" ht="15" customHeight="1" x14ac:dyDescent="0.2">
      <c r="C718" s="229"/>
    </row>
    <row r="719" spans="3:3" ht="15" customHeight="1" x14ac:dyDescent="0.2">
      <c r="C719" s="229"/>
    </row>
    <row r="720" spans="3:3" ht="15" customHeight="1" x14ac:dyDescent="0.2">
      <c r="C720" s="229"/>
    </row>
    <row r="721" spans="3:3" ht="15" customHeight="1" x14ac:dyDescent="0.2">
      <c r="C721" s="229"/>
    </row>
    <row r="722" spans="3:3" ht="15" customHeight="1" x14ac:dyDescent="0.2">
      <c r="C722" s="229"/>
    </row>
    <row r="723" spans="3:3" ht="15" customHeight="1" x14ac:dyDescent="0.2">
      <c r="C723" s="229"/>
    </row>
    <row r="724" spans="3:3" ht="15" customHeight="1" x14ac:dyDescent="0.2">
      <c r="C724" s="229"/>
    </row>
    <row r="725" spans="3:3" ht="15" customHeight="1" x14ac:dyDescent="0.2">
      <c r="C725" s="229"/>
    </row>
    <row r="726" spans="3:3" ht="15" customHeight="1" x14ac:dyDescent="0.2">
      <c r="C726" s="229"/>
    </row>
    <row r="727" spans="3:3" ht="15" customHeight="1" x14ac:dyDescent="0.2">
      <c r="C727" s="229"/>
    </row>
    <row r="728" spans="3:3" ht="15" customHeight="1" x14ac:dyDescent="0.2">
      <c r="C728" s="229"/>
    </row>
    <row r="729" spans="3:3" ht="15" customHeight="1" x14ac:dyDescent="0.2">
      <c r="C729" s="229"/>
    </row>
    <row r="730" spans="3:3" ht="15" customHeight="1" x14ac:dyDescent="0.2">
      <c r="C730" s="229"/>
    </row>
    <row r="731" spans="3:3" ht="15" customHeight="1" x14ac:dyDescent="0.2">
      <c r="C731" s="229"/>
    </row>
    <row r="732" spans="3:3" ht="15" customHeight="1" x14ac:dyDescent="0.2">
      <c r="C732" s="229"/>
    </row>
    <row r="733" spans="3:3" ht="15" customHeight="1" x14ac:dyDescent="0.2">
      <c r="C733" s="229"/>
    </row>
    <row r="734" spans="3:3" ht="15" customHeight="1" x14ac:dyDescent="0.2">
      <c r="C734" s="229"/>
    </row>
    <row r="735" spans="3:3" ht="15" customHeight="1" x14ac:dyDescent="0.2">
      <c r="C735" s="229"/>
    </row>
    <row r="736" spans="3:3" ht="15" customHeight="1" x14ac:dyDescent="0.2">
      <c r="C736" s="229"/>
    </row>
    <row r="737" spans="3:3" ht="15" customHeight="1" x14ac:dyDescent="0.2">
      <c r="C737" s="229"/>
    </row>
    <row r="738" spans="3:3" ht="15" customHeight="1" x14ac:dyDescent="0.2">
      <c r="C738" s="229"/>
    </row>
    <row r="739" spans="3:3" ht="15" customHeight="1" x14ac:dyDescent="0.2">
      <c r="C739" s="229"/>
    </row>
    <row r="740" spans="3:3" ht="15" customHeight="1" x14ac:dyDescent="0.2">
      <c r="C740" s="229"/>
    </row>
    <row r="741" spans="3:3" ht="15" customHeight="1" x14ac:dyDescent="0.2">
      <c r="C741" s="229"/>
    </row>
    <row r="742" spans="3:3" ht="15" customHeight="1" x14ac:dyDescent="0.2">
      <c r="C742" s="229"/>
    </row>
    <row r="743" spans="3:3" ht="15" customHeight="1" x14ac:dyDescent="0.2">
      <c r="C743" s="229"/>
    </row>
    <row r="744" spans="3:3" ht="15" customHeight="1" x14ac:dyDescent="0.2">
      <c r="C744" s="229"/>
    </row>
    <row r="745" spans="3:3" ht="15" customHeight="1" x14ac:dyDescent="0.2">
      <c r="C745" s="229"/>
    </row>
    <row r="746" spans="3:3" ht="15" customHeight="1" x14ac:dyDescent="0.2">
      <c r="C746" s="229"/>
    </row>
    <row r="747" spans="3:3" ht="15" customHeight="1" x14ac:dyDescent="0.2">
      <c r="C747" s="229"/>
    </row>
    <row r="748" spans="3:3" ht="15" customHeight="1" x14ac:dyDescent="0.2">
      <c r="C748" s="229"/>
    </row>
    <row r="749" spans="3:3" ht="15" customHeight="1" x14ac:dyDescent="0.2">
      <c r="C749" s="229"/>
    </row>
    <row r="750" spans="3:3" ht="15" customHeight="1" x14ac:dyDescent="0.2">
      <c r="C750" s="229"/>
    </row>
    <row r="751" spans="3:3" ht="15" customHeight="1" x14ac:dyDescent="0.2">
      <c r="C751" s="229"/>
    </row>
    <row r="752" spans="3:3" ht="15" customHeight="1" x14ac:dyDescent="0.2">
      <c r="C752" s="229"/>
    </row>
    <row r="753" spans="3:3" ht="15" customHeight="1" x14ac:dyDescent="0.2">
      <c r="C753" s="229"/>
    </row>
    <row r="754" spans="3:3" ht="15" customHeight="1" x14ac:dyDescent="0.2">
      <c r="C754" s="229"/>
    </row>
    <row r="755" spans="3:3" ht="15" customHeight="1" x14ac:dyDescent="0.2">
      <c r="C755" s="229"/>
    </row>
    <row r="756" spans="3:3" ht="15" customHeight="1" x14ac:dyDescent="0.2">
      <c r="C756" s="229"/>
    </row>
    <row r="757" spans="3:3" ht="15" customHeight="1" x14ac:dyDescent="0.2">
      <c r="C757" s="229"/>
    </row>
    <row r="758" spans="3:3" ht="15" customHeight="1" x14ac:dyDescent="0.2">
      <c r="C758" s="229"/>
    </row>
    <row r="759" spans="3:3" ht="15" customHeight="1" x14ac:dyDescent="0.2">
      <c r="C759" s="229"/>
    </row>
    <row r="760" spans="3:3" ht="15" customHeight="1" x14ac:dyDescent="0.2">
      <c r="C760" s="229"/>
    </row>
    <row r="761" spans="3:3" ht="15" customHeight="1" x14ac:dyDescent="0.2">
      <c r="C761" s="229"/>
    </row>
    <row r="762" spans="3:3" ht="15" customHeight="1" x14ac:dyDescent="0.2">
      <c r="C762" s="229"/>
    </row>
    <row r="763" spans="3:3" ht="15" customHeight="1" x14ac:dyDescent="0.2">
      <c r="C763" s="229"/>
    </row>
    <row r="764" spans="3:3" ht="15" customHeight="1" x14ac:dyDescent="0.2">
      <c r="C764" s="229"/>
    </row>
    <row r="765" spans="3:3" ht="15" customHeight="1" x14ac:dyDescent="0.2">
      <c r="C765" s="229"/>
    </row>
    <row r="766" spans="3:3" ht="15" customHeight="1" x14ac:dyDescent="0.2">
      <c r="C766" s="229"/>
    </row>
    <row r="767" spans="3:3" ht="15" customHeight="1" x14ac:dyDescent="0.2">
      <c r="C767" s="229"/>
    </row>
    <row r="768" spans="3:3" ht="15" customHeight="1" x14ac:dyDescent="0.2">
      <c r="C768" s="229"/>
    </row>
    <row r="769" spans="3:3" ht="15" customHeight="1" x14ac:dyDescent="0.2">
      <c r="C769" s="229"/>
    </row>
    <row r="770" spans="3:3" ht="15" customHeight="1" x14ac:dyDescent="0.2">
      <c r="C770" s="229"/>
    </row>
    <row r="771" spans="3:3" ht="15" customHeight="1" x14ac:dyDescent="0.2">
      <c r="C771" s="229"/>
    </row>
    <row r="772" spans="3:3" ht="15" customHeight="1" x14ac:dyDescent="0.2">
      <c r="C772" s="229"/>
    </row>
    <row r="773" spans="3:3" ht="15" customHeight="1" x14ac:dyDescent="0.2">
      <c r="C773" s="229"/>
    </row>
    <row r="774" spans="3:3" ht="15" customHeight="1" x14ac:dyDescent="0.2">
      <c r="C774" s="229"/>
    </row>
    <row r="775" spans="3:3" ht="15" customHeight="1" x14ac:dyDescent="0.2">
      <c r="C775" s="229"/>
    </row>
    <row r="776" spans="3:3" ht="15" customHeight="1" x14ac:dyDescent="0.2">
      <c r="C776" s="229"/>
    </row>
    <row r="777" spans="3:3" ht="15" customHeight="1" x14ac:dyDescent="0.2">
      <c r="C777" s="229"/>
    </row>
    <row r="778" spans="3:3" ht="15" customHeight="1" x14ac:dyDescent="0.2">
      <c r="C778" s="229"/>
    </row>
    <row r="779" spans="3:3" ht="15" customHeight="1" x14ac:dyDescent="0.2">
      <c r="C779" s="229"/>
    </row>
    <row r="780" spans="3:3" ht="15" customHeight="1" x14ac:dyDescent="0.2">
      <c r="C780" s="229"/>
    </row>
    <row r="781" spans="3:3" ht="15" customHeight="1" x14ac:dyDescent="0.2">
      <c r="C781" s="229"/>
    </row>
    <row r="782" spans="3:3" ht="15" customHeight="1" x14ac:dyDescent="0.2">
      <c r="C782" s="229"/>
    </row>
    <row r="783" spans="3:3" ht="15" customHeight="1" x14ac:dyDescent="0.2">
      <c r="C783" s="229"/>
    </row>
    <row r="784" spans="3:3" ht="15" customHeight="1" x14ac:dyDescent="0.2">
      <c r="C784" s="229"/>
    </row>
    <row r="785" spans="3:3" ht="15" customHeight="1" x14ac:dyDescent="0.2">
      <c r="C785" s="229"/>
    </row>
    <row r="786" spans="3:3" ht="15" customHeight="1" x14ac:dyDescent="0.2">
      <c r="C786" s="229"/>
    </row>
    <row r="787" spans="3:3" ht="15" customHeight="1" x14ac:dyDescent="0.2">
      <c r="C787" s="229"/>
    </row>
    <row r="788" spans="3:3" ht="15" customHeight="1" x14ac:dyDescent="0.2">
      <c r="C788" s="229"/>
    </row>
    <row r="789" spans="3:3" ht="15" customHeight="1" x14ac:dyDescent="0.2">
      <c r="C789" s="229"/>
    </row>
    <row r="790" spans="3:3" ht="15" customHeight="1" x14ac:dyDescent="0.2">
      <c r="C790" s="229"/>
    </row>
    <row r="791" spans="3:3" ht="15" customHeight="1" x14ac:dyDescent="0.2">
      <c r="C791" s="229"/>
    </row>
    <row r="792" spans="3:3" ht="15" customHeight="1" x14ac:dyDescent="0.2">
      <c r="C792" s="229"/>
    </row>
    <row r="793" spans="3:3" ht="15" customHeight="1" x14ac:dyDescent="0.2">
      <c r="C793" s="229"/>
    </row>
    <row r="794" spans="3:3" ht="15" customHeight="1" x14ac:dyDescent="0.2">
      <c r="C794" s="229"/>
    </row>
    <row r="795" spans="3:3" ht="15" customHeight="1" x14ac:dyDescent="0.2">
      <c r="C795" s="229"/>
    </row>
    <row r="796" spans="3:3" ht="15" customHeight="1" x14ac:dyDescent="0.2">
      <c r="C796" s="229"/>
    </row>
    <row r="797" spans="3:3" ht="15" customHeight="1" x14ac:dyDescent="0.2">
      <c r="C797" s="229"/>
    </row>
    <row r="798" spans="3:3" ht="15" customHeight="1" x14ac:dyDescent="0.2">
      <c r="C798" s="229"/>
    </row>
    <row r="799" spans="3:3" ht="15" customHeight="1" x14ac:dyDescent="0.2">
      <c r="C799" s="229"/>
    </row>
    <row r="800" spans="3:3" ht="15" customHeight="1" x14ac:dyDescent="0.2">
      <c r="C800" s="229"/>
    </row>
    <row r="801" spans="3:3" ht="15" customHeight="1" x14ac:dyDescent="0.2">
      <c r="C801" s="229"/>
    </row>
    <row r="802" spans="3:3" ht="15" customHeight="1" x14ac:dyDescent="0.2">
      <c r="C802" s="229"/>
    </row>
    <row r="803" spans="3:3" ht="15" customHeight="1" x14ac:dyDescent="0.2">
      <c r="C803" s="229"/>
    </row>
    <row r="804" spans="3:3" ht="15" customHeight="1" x14ac:dyDescent="0.2">
      <c r="C804" s="229"/>
    </row>
    <row r="805" spans="3:3" ht="15" customHeight="1" x14ac:dyDescent="0.2">
      <c r="C805" s="229"/>
    </row>
    <row r="806" spans="3:3" ht="15" customHeight="1" x14ac:dyDescent="0.2">
      <c r="C806" s="229"/>
    </row>
    <row r="807" spans="3:3" ht="15" customHeight="1" x14ac:dyDescent="0.2">
      <c r="C807" s="229"/>
    </row>
    <row r="808" spans="3:3" ht="15" customHeight="1" x14ac:dyDescent="0.2">
      <c r="C808" s="229"/>
    </row>
    <row r="809" spans="3:3" ht="15" customHeight="1" x14ac:dyDescent="0.2">
      <c r="C809" s="229"/>
    </row>
    <row r="810" spans="3:3" ht="15" customHeight="1" x14ac:dyDescent="0.2">
      <c r="C810" s="229"/>
    </row>
    <row r="811" spans="3:3" ht="15" customHeight="1" x14ac:dyDescent="0.2">
      <c r="C811" s="229"/>
    </row>
    <row r="812" spans="3:3" ht="15" customHeight="1" x14ac:dyDescent="0.2">
      <c r="C812" s="229"/>
    </row>
    <row r="813" spans="3:3" ht="15" customHeight="1" x14ac:dyDescent="0.2">
      <c r="C813" s="229"/>
    </row>
    <row r="814" spans="3:3" ht="15" customHeight="1" x14ac:dyDescent="0.2">
      <c r="C814" s="229"/>
    </row>
    <row r="815" spans="3:3" ht="15" customHeight="1" x14ac:dyDescent="0.2">
      <c r="C815" s="229"/>
    </row>
    <row r="816" spans="3:3" ht="15" customHeight="1" x14ac:dyDescent="0.2">
      <c r="C816" s="229"/>
    </row>
    <row r="817" spans="3:3" ht="15" customHeight="1" x14ac:dyDescent="0.2">
      <c r="C817" s="229"/>
    </row>
    <row r="818" spans="3:3" ht="15" customHeight="1" x14ac:dyDescent="0.2">
      <c r="C818" s="229"/>
    </row>
    <row r="819" spans="3:3" ht="15" customHeight="1" x14ac:dyDescent="0.2">
      <c r="C819" s="229"/>
    </row>
    <row r="820" spans="3:3" ht="15" customHeight="1" x14ac:dyDescent="0.2">
      <c r="C820" s="229"/>
    </row>
    <row r="821" spans="3:3" ht="15" customHeight="1" x14ac:dyDescent="0.2">
      <c r="C821" s="229"/>
    </row>
    <row r="822" spans="3:3" ht="15" customHeight="1" x14ac:dyDescent="0.2">
      <c r="C822" s="229"/>
    </row>
    <row r="823" spans="3:3" ht="15" customHeight="1" x14ac:dyDescent="0.2">
      <c r="C823" s="229"/>
    </row>
    <row r="824" spans="3:3" ht="15" customHeight="1" x14ac:dyDescent="0.2">
      <c r="C824" s="229"/>
    </row>
    <row r="825" spans="3:3" ht="15" customHeight="1" x14ac:dyDescent="0.2">
      <c r="C825" s="229"/>
    </row>
    <row r="826" spans="3:3" ht="15" customHeight="1" x14ac:dyDescent="0.2">
      <c r="C826" s="229"/>
    </row>
    <row r="827" spans="3:3" ht="15" customHeight="1" x14ac:dyDescent="0.2">
      <c r="C827" s="229"/>
    </row>
    <row r="828" spans="3:3" ht="15" customHeight="1" x14ac:dyDescent="0.2">
      <c r="C828" s="229"/>
    </row>
    <row r="829" spans="3:3" ht="15" customHeight="1" x14ac:dyDescent="0.2">
      <c r="C829" s="229"/>
    </row>
    <row r="830" spans="3:3" ht="15" customHeight="1" x14ac:dyDescent="0.2">
      <c r="C830" s="229"/>
    </row>
    <row r="831" spans="3:3" ht="15" customHeight="1" x14ac:dyDescent="0.2">
      <c r="C831" s="229"/>
    </row>
    <row r="832" spans="3:3" ht="15" customHeight="1" x14ac:dyDescent="0.2">
      <c r="C832" s="229"/>
    </row>
    <row r="833" spans="3:3" ht="15" customHeight="1" x14ac:dyDescent="0.2">
      <c r="C833" s="229"/>
    </row>
    <row r="834" spans="3:3" ht="15" customHeight="1" x14ac:dyDescent="0.2">
      <c r="C834" s="229"/>
    </row>
    <row r="835" spans="3:3" ht="15" customHeight="1" x14ac:dyDescent="0.2">
      <c r="C835" s="229"/>
    </row>
    <row r="836" spans="3:3" ht="15" customHeight="1" x14ac:dyDescent="0.2">
      <c r="C836" s="229"/>
    </row>
    <row r="837" spans="3:3" ht="15" customHeight="1" x14ac:dyDescent="0.2">
      <c r="C837" s="229"/>
    </row>
    <row r="838" spans="3:3" ht="15" customHeight="1" x14ac:dyDescent="0.2">
      <c r="C838" s="229"/>
    </row>
    <row r="839" spans="3:3" ht="15" customHeight="1" x14ac:dyDescent="0.2">
      <c r="C839" s="229"/>
    </row>
    <row r="840" spans="3:3" ht="15" customHeight="1" x14ac:dyDescent="0.2">
      <c r="C840" s="229"/>
    </row>
    <row r="841" spans="3:3" ht="15" customHeight="1" x14ac:dyDescent="0.2">
      <c r="C841" s="229"/>
    </row>
    <row r="842" spans="3:3" ht="15" customHeight="1" x14ac:dyDescent="0.2">
      <c r="C842" s="229"/>
    </row>
    <row r="843" spans="3:3" ht="15" customHeight="1" x14ac:dyDescent="0.2">
      <c r="C843" s="229"/>
    </row>
    <row r="844" spans="3:3" ht="15" customHeight="1" x14ac:dyDescent="0.2">
      <c r="C844" s="229"/>
    </row>
    <row r="845" spans="3:3" ht="15" customHeight="1" x14ac:dyDescent="0.2">
      <c r="C845" s="229"/>
    </row>
    <row r="846" spans="3:3" ht="15" customHeight="1" x14ac:dyDescent="0.2">
      <c r="C846" s="229"/>
    </row>
    <row r="847" spans="3:3" ht="15" customHeight="1" x14ac:dyDescent="0.2">
      <c r="C847" s="229"/>
    </row>
    <row r="848" spans="3:3" ht="15" customHeight="1" x14ac:dyDescent="0.2">
      <c r="C848" s="229"/>
    </row>
    <row r="849" spans="3:3" ht="15" customHeight="1" x14ac:dyDescent="0.2">
      <c r="C849" s="229"/>
    </row>
    <row r="850" spans="3:3" ht="15" customHeight="1" x14ac:dyDescent="0.2">
      <c r="C850" s="229"/>
    </row>
    <row r="851" spans="3:3" ht="15" customHeight="1" x14ac:dyDescent="0.2">
      <c r="C851" s="229"/>
    </row>
    <row r="852" spans="3:3" ht="15" customHeight="1" x14ac:dyDescent="0.2">
      <c r="C852" s="229"/>
    </row>
    <row r="853" spans="3:3" ht="15" customHeight="1" x14ac:dyDescent="0.2">
      <c r="C853" s="229"/>
    </row>
  </sheetData>
  <mergeCells count="1">
    <mergeCell ref="G1:H4"/>
  </mergeCells>
  <pageMargins left="0.35433070866141736" right="0.35433070866141736" top="0.98425196850393704" bottom="0.98425196850393704" header="0.51181102362204722" footer="0.51181102362204722"/>
  <pageSetup paperSize="8" scale="55" orientation="landscape" r:id="rId1"/>
  <headerFooter alignWithMargins="0">
    <oddFooter>&amp;C&amp;A&amp;RPage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outlinePr summaryBelow="0"/>
  </sheetPr>
  <dimension ref="A1:BS852"/>
  <sheetViews>
    <sheetView showGridLines="0" zoomScale="90" zoomScaleNormal="90" workbookViewId="0">
      <pane xSplit="5" ySplit="6" topLeftCell="BM7" activePane="bottomRight" state="frozen"/>
      <selection activeCell="D1" sqref="D1"/>
      <selection pane="topRight" activeCell="F1" sqref="F1"/>
      <selection pane="bottomLeft" activeCell="D7" sqref="D7"/>
      <selection pane="bottomRight" activeCell="BW176" sqref="BW176"/>
    </sheetView>
  </sheetViews>
  <sheetFormatPr defaultColWidth="12.7109375" defaultRowHeight="15" customHeight="1" outlineLevelRow="2" x14ac:dyDescent="0.2"/>
  <cols>
    <col min="1" max="1" width="0.85546875" style="15" customWidth="1"/>
    <col min="2" max="2" width="0.42578125" style="84" customWidth="1"/>
    <col min="3" max="3" width="0.85546875" style="87" customWidth="1"/>
    <col min="4" max="4" width="3.85546875" style="5" customWidth="1"/>
    <col min="5" max="5" width="70.42578125" style="33" customWidth="1"/>
    <col min="6" max="6" width="8.140625" style="15" bestFit="1" customWidth="1"/>
    <col min="7" max="7" width="7.7109375" style="15" bestFit="1" customWidth="1"/>
    <col min="8" max="8" width="7" style="15" bestFit="1" customWidth="1"/>
    <col min="9" max="9" width="7.85546875" style="15" bestFit="1" customWidth="1" collapsed="1"/>
    <col min="10" max="10" width="8" style="15" bestFit="1" customWidth="1"/>
    <col min="11" max="11" width="8" style="15" customWidth="1"/>
    <col min="12" max="12" width="8.140625" style="15" customWidth="1"/>
    <col min="13" max="13" width="8" style="15" customWidth="1"/>
    <col min="14" max="14" width="7.5703125" style="15" customWidth="1"/>
    <col min="15" max="16" width="7.85546875" style="15" customWidth="1"/>
    <col min="17" max="17" width="7.42578125" style="15" customWidth="1"/>
    <col min="18" max="18" width="8.140625" style="15" customWidth="1"/>
    <col min="19" max="19" width="7.7109375" style="15" customWidth="1"/>
    <col min="20" max="20" width="7" style="15" customWidth="1"/>
    <col min="21" max="21" width="7.85546875" style="15" customWidth="1"/>
    <col min="22" max="22" width="8" style="15" customWidth="1"/>
    <col min="23" max="23" width="7.85546875" style="15" customWidth="1"/>
    <col min="24" max="24" width="8.140625" style="15" customWidth="1"/>
    <col min="25" max="25" width="9.140625" style="15" customWidth="1"/>
    <col min="26" max="29" width="8.5703125" style="15" customWidth="1"/>
    <col min="30" max="30" width="8" style="15" bestFit="1" customWidth="1"/>
    <col min="31" max="32" width="8.5703125" style="15" customWidth="1"/>
    <col min="33" max="33" width="7.85546875" style="15" bestFit="1" customWidth="1"/>
    <col min="34" max="37" width="8" style="15" bestFit="1" customWidth="1"/>
    <col min="38" max="38" width="7.5703125" style="15" bestFit="1" customWidth="1"/>
    <col min="39" max="39" width="7.85546875" style="15" bestFit="1" customWidth="1"/>
    <col min="40" max="40" width="7.85546875" style="15" customWidth="1"/>
    <col min="41" max="46" width="7.85546875" style="157" customWidth="1"/>
    <col min="47" max="47" width="8.28515625" style="15" customWidth="1"/>
    <col min="48" max="48" width="8.28515625" style="157" customWidth="1"/>
    <col min="49" max="50" width="8" style="15" customWidth="1"/>
    <col min="51" max="51" width="8.42578125" style="15" customWidth="1"/>
    <col min="52" max="52" width="7.85546875" style="15" bestFit="1" customWidth="1"/>
    <col min="53" max="53" width="7.5703125" style="15" customWidth="1"/>
    <col min="54" max="56" width="8" style="15" customWidth="1"/>
    <col min="57" max="57" width="7.85546875" style="15" bestFit="1" customWidth="1"/>
    <col min="58" max="58" width="8" style="15" bestFit="1" customWidth="1"/>
    <col min="59" max="59" width="7.5703125" style="15" bestFit="1" customWidth="1"/>
    <col min="60" max="60" width="8.140625" style="15" bestFit="1" customWidth="1"/>
    <col min="61" max="61" width="8" style="15" bestFit="1" customWidth="1"/>
    <col min="62" max="62" width="7.5703125" style="15" bestFit="1" customWidth="1"/>
    <col min="63" max="64" width="7.85546875" style="15" bestFit="1" customWidth="1"/>
    <col min="65" max="65" width="7.42578125" style="15" bestFit="1" customWidth="1"/>
    <col min="66" max="66" width="8.140625" style="15" bestFit="1" customWidth="1"/>
    <col min="67" max="67" width="7.7109375" style="15" bestFit="1" customWidth="1"/>
    <col min="68" max="68" width="6.85546875" style="15" bestFit="1" customWidth="1"/>
    <col min="69" max="69" width="7.5703125" style="15" bestFit="1" customWidth="1"/>
    <col min="70" max="70" width="7.7109375" style="15" customWidth="1"/>
    <col min="71" max="71" width="8" style="15" customWidth="1"/>
    <col min="72" max="16384" width="12.7109375" style="15"/>
  </cols>
  <sheetData>
    <row r="1" spans="2:71" s="5" customFormat="1" ht="23.25" customHeight="1" x14ac:dyDescent="0.25">
      <c r="B1" s="84"/>
      <c r="C1" s="85"/>
      <c r="D1" s="1" t="s">
        <v>0</v>
      </c>
      <c r="E1" s="2"/>
      <c r="F1" s="3"/>
      <c r="G1" s="4"/>
      <c r="H1" s="4"/>
      <c r="I1" s="327"/>
      <c r="J1" s="327"/>
      <c r="K1" s="4"/>
      <c r="L1" s="4"/>
      <c r="M1" s="4"/>
      <c r="N1" s="4"/>
      <c r="O1" s="4"/>
      <c r="P1" s="4"/>
      <c r="Q1" s="4"/>
      <c r="R1" s="4"/>
      <c r="S1" s="4"/>
      <c r="T1" s="4"/>
      <c r="U1" s="4"/>
      <c r="V1" s="4"/>
      <c r="W1" s="4"/>
      <c r="X1" s="4"/>
      <c r="Y1" s="4"/>
    </row>
    <row r="2" spans="2:71" s="5" customFormat="1" ht="18" customHeight="1" x14ac:dyDescent="0.25">
      <c r="B2" s="84"/>
      <c r="C2" s="85"/>
      <c r="D2" s="6" t="str">
        <f>'Publication Table'!B2</f>
        <v>Month ending 31 October 2020</v>
      </c>
      <c r="E2" s="2"/>
      <c r="F2" s="2"/>
      <c r="G2" s="4"/>
      <c r="H2" s="4"/>
      <c r="I2" s="327"/>
      <c r="J2" s="327"/>
      <c r="K2" s="4"/>
      <c r="L2" s="4"/>
      <c r="M2" s="4"/>
      <c r="N2" s="4"/>
      <c r="O2" s="4"/>
      <c r="P2" s="4"/>
      <c r="Q2" s="4"/>
      <c r="R2" s="4"/>
      <c r="S2" s="4"/>
      <c r="T2" s="4"/>
      <c r="U2" s="4"/>
      <c r="V2" s="4"/>
      <c r="W2" s="4"/>
      <c r="X2" s="4"/>
      <c r="Y2" s="4"/>
    </row>
    <row r="3" spans="2:71" s="5" customFormat="1" ht="15" customHeight="1" x14ac:dyDescent="0.25">
      <c r="B3" s="84"/>
      <c r="C3" s="85"/>
      <c r="D3" s="6"/>
      <c r="E3" s="2"/>
      <c r="F3" s="2"/>
      <c r="G3" s="4"/>
      <c r="H3" s="4"/>
      <c r="I3" s="327"/>
      <c r="J3" s="327"/>
      <c r="K3" s="4"/>
      <c r="L3" s="4"/>
      <c r="M3" s="4"/>
      <c r="N3" s="4"/>
      <c r="O3" s="4"/>
      <c r="P3" s="4"/>
      <c r="Q3" s="4"/>
      <c r="R3" s="4"/>
      <c r="S3" s="4"/>
      <c r="T3" s="4"/>
      <c r="U3" s="4"/>
      <c r="V3" s="4"/>
      <c r="W3" s="4"/>
      <c r="X3" s="4"/>
      <c r="Y3" s="4"/>
    </row>
    <row r="4" spans="2:71" s="5" customFormat="1" ht="15" customHeight="1" x14ac:dyDescent="0.25">
      <c r="B4" s="84"/>
      <c r="C4" s="85"/>
      <c r="D4" s="6"/>
      <c r="E4" s="2"/>
      <c r="F4" s="2"/>
      <c r="G4" s="2"/>
      <c r="H4" s="2"/>
      <c r="I4" s="327"/>
      <c r="J4" s="327"/>
      <c r="K4" s="2"/>
      <c r="L4" s="2"/>
      <c r="M4" s="2"/>
      <c r="N4" s="2"/>
      <c r="O4" s="2"/>
      <c r="P4" s="2"/>
      <c r="Q4" s="2"/>
      <c r="R4" s="2"/>
      <c r="S4" s="2"/>
      <c r="T4" s="2"/>
      <c r="U4" s="2"/>
      <c r="V4" s="2"/>
      <c r="W4" s="2"/>
      <c r="X4" s="7"/>
      <c r="Y4" s="2"/>
    </row>
    <row r="5" spans="2:71" s="5" customFormat="1" ht="15" customHeight="1" x14ac:dyDescent="0.25">
      <c r="B5" s="84"/>
      <c r="C5" s="85"/>
      <c r="D5" s="6"/>
      <c r="E5" s="7"/>
      <c r="F5" s="2"/>
      <c r="G5" s="2"/>
      <c r="H5" s="2"/>
      <c r="I5" s="2"/>
      <c r="J5" s="2"/>
      <c r="K5" s="95" t="str">
        <f>IF(OR(K16=0,K39=0,K55=0,K85=0,K108=0,K131=0,K175=0,K247=0,K284=0,K314=0,K365=0,K381=0,K397=0,K427=0,K443=0),"Incomplete"," ")</f>
        <v xml:space="preserve"> </v>
      </c>
      <c r="L5" s="2"/>
      <c r="M5" s="2"/>
      <c r="N5" s="2"/>
      <c r="O5" s="2"/>
      <c r="P5" s="2"/>
      <c r="Q5" s="2"/>
      <c r="R5" s="2"/>
      <c r="S5" s="2"/>
      <c r="T5" s="2"/>
      <c r="U5" s="2"/>
      <c r="V5" s="2"/>
      <c r="W5" s="2"/>
      <c r="X5" s="2"/>
      <c r="Y5" s="2"/>
    </row>
    <row r="6" spans="2:71" s="9" customFormat="1" ht="43.5" customHeight="1" x14ac:dyDescent="0.2">
      <c r="B6" s="86"/>
      <c r="C6" s="85"/>
      <c r="D6" s="99"/>
      <c r="E6" s="34" t="s">
        <v>1</v>
      </c>
      <c r="F6" s="35">
        <v>42125</v>
      </c>
      <c r="G6" s="8">
        <v>42156</v>
      </c>
      <c r="H6" s="8">
        <v>42186</v>
      </c>
      <c r="I6" s="8">
        <v>42217</v>
      </c>
      <c r="J6" s="92">
        <v>42248</v>
      </c>
      <c r="K6" s="92">
        <v>42278</v>
      </c>
      <c r="L6" s="92">
        <v>42309</v>
      </c>
      <c r="M6" s="92">
        <v>42339</v>
      </c>
      <c r="N6" s="92">
        <v>42370</v>
      </c>
      <c r="O6" s="92">
        <v>42401</v>
      </c>
      <c r="P6" s="92">
        <v>42430</v>
      </c>
      <c r="Q6" s="92">
        <v>42461</v>
      </c>
      <c r="R6" s="92">
        <v>42491</v>
      </c>
      <c r="S6" s="92">
        <v>42522</v>
      </c>
      <c r="T6" s="92">
        <v>42552</v>
      </c>
      <c r="U6" s="92">
        <v>42583</v>
      </c>
      <c r="V6" s="92">
        <v>42614</v>
      </c>
      <c r="W6" s="92">
        <v>42644</v>
      </c>
      <c r="X6" s="92">
        <v>42675</v>
      </c>
      <c r="Y6" s="8">
        <v>42705</v>
      </c>
      <c r="Z6" s="8">
        <v>42736</v>
      </c>
      <c r="AA6" s="8">
        <v>42767</v>
      </c>
      <c r="AB6" s="8">
        <v>42795</v>
      </c>
      <c r="AC6" s="8">
        <v>42826</v>
      </c>
      <c r="AD6" s="8">
        <v>42856</v>
      </c>
      <c r="AE6" s="8">
        <v>42887</v>
      </c>
      <c r="AF6" s="8">
        <v>42917</v>
      </c>
      <c r="AG6" s="8">
        <v>42948</v>
      </c>
      <c r="AH6" s="8">
        <v>42979</v>
      </c>
      <c r="AI6" s="8">
        <v>43009</v>
      </c>
      <c r="AJ6" s="8">
        <v>43040</v>
      </c>
      <c r="AK6" s="8">
        <v>43070</v>
      </c>
      <c r="AL6" s="8">
        <v>43101</v>
      </c>
      <c r="AM6" s="8">
        <v>43132</v>
      </c>
      <c r="AN6" s="8">
        <v>43160</v>
      </c>
      <c r="AO6" s="8">
        <v>43191</v>
      </c>
      <c r="AP6" s="8">
        <v>43221</v>
      </c>
      <c r="AQ6" s="8">
        <v>43252</v>
      </c>
      <c r="AR6" s="8">
        <v>43282</v>
      </c>
      <c r="AS6" s="8">
        <v>43313</v>
      </c>
      <c r="AT6" s="8">
        <v>43344</v>
      </c>
      <c r="AU6" s="8">
        <v>43374</v>
      </c>
      <c r="AV6" s="8">
        <v>43405</v>
      </c>
      <c r="AW6" s="8">
        <v>43435</v>
      </c>
      <c r="AX6" s="8">
        <v>43466</v>
      </c>
      <c r="AY6" s="8">
        <v>43497</v>
      </c>
      <c r="AZ6" s="8">
        <v>43525</v>
      </c>
      <c r="BA6" s="8">
        <v>43556</v>
      </c>
      <c r="BB6" s="8">
        <v>43586</v>
      </c>
      <c r="BC6" s="8">
        <v>43617</v>
      </c>
      <c r="BD6" s="8">
        <v>43647</v>
      </c>
      <c r="BE6" s="8">
        <v>43678</v>
      </c>
      <c r="BF6" s="8">
        <v>43709</v>
      </c>
      <c r="BG6" s="8">
        <v>43739</v>
      </c>
      <c r="BH6" s="8">
        <v>43770</v>
      </c>
      <c r="BI6" s="8">
        <v>43800</v>
      </c>
      <c r="BJ6" s="8">
        <v>43831</v>
      </c>
      <c r="BK6" s="8">
        <v>43862</v>
      </c>
      <c r="BL6" s="8">
        <v>43891</v>
      </c>
      <c r="BM6" s="8">
        <v>43922</v>
      </c>
      <c r="BN6" s="8">
        <v>43952</v>
      </c>
      <c r="BO6" s="8">
        <v>43983</v>
      </c>
      <c r="BP6" s="8">
        <v>44013</v>
      </c>
      <c r="BQ6" s="8">
        <v>44044</v>
      </c>
      <c r="BR6" s="8">
        <v>44075</v>
      </c>
      <c r="BS6" s="8">
        <v>44105</v>
      </c>
    </row>
    <row r="7" spans="2:71" s="10" customFormat="1" ht="15.75" customHeight="1" x14ac:dyDescent="0.2">
      <c r="B7" s="86"/>
      <c r="C7" s="87" t="str">
        <f>E7</f>
        <v xml:space="preserve">NHS SCOTLAND
</v>
      </c>
      <c r="D7" s="99"/>
      <c r="E7" s="300" t="s">
        <v>479</v>
      </c>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row>
    <row r="8" spans="2:71" s="10" customFormat="1" ht="15" customHeight="1" x14ac:dyDescent="0.2">
      <c r="B8" s="84" t="str">
        <f>CONCATENATE(C8,E8)</f>
        <v>NHS SCOTLAND
Total Number of scheduled elective operations in theatre system</v>
      </c>
      <c r="C8" s="87" t="str">
        <f t="shared" ref="C8:C14" si="0">C7</f>
        <v xml:space="preserve">NHS SCOTLAND
</v>
      </c>
      <c r="D8" s="99"/>
      <c r="E8" s="36" t="s">
        <v>3</v>
      </c>
      <c r="F8" s="11">
        <f>'Publication Table'!D8</f>
        <v>28810</v>
      </c>
      <c r="G8" s="11">
        <f>'Publication Table'!E8</f>
        <v>30941</v>
      </c>
      <c r="H8" s="11">
        <f>'Publication Table'!F8</f>
        <v>27725</v>
      </c>
      <c r="I8" s="11">
        <f>'Publication Table'!G8</f>
        <v>28948</v>
      </c>
      <c r="J8" s="11">
        <f>'Publication Table'!H8</f>
        <v>30938</v>
      </c>
      <c r="K8" s="11">
        <f>'Publication Table'!I8</f>
        <v>31487</v>
      </c>
      <c r="L8" s="11">
        <f>'Publication Table'!J8</f>
        <v>31739</v>
      </c>
      <c r="M8" s="11">
        <f>'Publication Table'!K8</f>
        <v>29706</v>
      </c>
      <c r="N8" s="11">
        <f>'Publication Table'!L8</f>
        <v>28746</v>
      </c>
      <c r="O8" s="11">
        <f>'Publication Table'!M8</f>
        <v>31177</v>
      </c>
      <c r="P8" s="11">
        <f>'Publication Table'!N8</f>
        <v>32113</v>
      </c>
      <c r="Q8" s="11">
        <f>'Publication Table'!O8</f>
        <v>29754</v>
      </c>
      <c r="R8" s="11">
        <f>'Publication Table'!P8</f>
        <v>30924</v>
      </c>
      <c r="S8" s="11">
        <f>'Publication Table'!Q8</f>
        <v>31785</v>
      </c>
      <c r="T8" s="11">
        <f>'Publication Table'!R8</f>
        <v>26018</v>
      </c>
      <c r="U8" s="11">
        <f>'Publication Table'!S8</f>
        <v>31215</v>
      </c>
      <c r="V8" s="11">
        <f>'Publication Table'!T8</f>
        <v>29574</v>
      </c>
      <c r="W8" s="11">
        <f>'Publication Table'!U8</f>
        <v>29298</v>
      </c>
      <c r="X8" s="11">
        <f>'Publication Table'!V8</f>
        <v>31730</v>
      </c>
      <c r="Y8" s="11">
        <f>'Publication Table'!W8</f>
        <v>27153</v>
      </c>
      <c r="Z8" s="11">
        <f>'Publication Table'!X8</f>
        <v>27879</v>
      </c>
      <c r="AA8" s="11">
        <f>'Publication Table'!Y8</f>
        <v>27475</v>
      </c>
      <c r="AB8" s="11">
        <f>'Publication Table'!Z8</f>
        <v>31796</v>
      </c>
      <c r="AC8" s="11">
        <f>'Publication Table'!AA8</f>
        <v>24491</v>
      </c>
      <c r="AD8" s="11">
        <f>'Publication Table'!AB8</f>
        <v>29997</v>
      </c>
      <c r="AE8" s="11">
        <f>'Publication Table'!AC8</f>
        <v>29601</v>
      </c>
      <c r="AF8" s="11">
        <f>'Publication Table'!AD8</f>
        <v>25188</v>
      </c>
      <c r="AG8" s="11">
        <f>'Publication Table'!AE8</f>
        <v>30516</v>
      </c>
      <c r="AH8" s="11">
        <f>'Publication Table'!AF8</f>
        <v>27840</v>
      </c>
      <c r="AI8" s="11">
        <f>'Publication Table'!AG8</f>
        <v>28706</v>
      </c>
      <c r="AJ8" s="11">
        <f>'Publication Table'!AH8</f>
        <v>30820</v>
      </c>
      <c r="AK8" s="11">
        <f>'Publication Table'!AI8</f>
        <v>24624</v>
      </c>
      <c r="AL8" s="11">
        <f>'Publication Table'!AJ8</f>
        <v>27890</v>
      </c>
      <c r="AM8" s="11">
        <f>'Publication Table'!AK8</f>
        <v>26383</v>
      </c>
      <c r="AN8" s="11">
        <f>'Publication Table'!AL8</f>
        <v>29045</v>
      </c>
      <c r="AO8" s="11">
        <f>'Publication Table'!AM8</f>
        <v>26932</v>
      </c>
      <c r="AP8" s="11">
        <f>'Publication Table'!AN8</f>
        <v>31207</v>
      </c>
      <c r="AQ8" s="11">
        <f>'Publication Table'!AO8</f>
        <v>28255</v>
      </c>
      <c r="AR8" s="11">
        <f>'Publication Table'!AP8</f>
        <v>26204</v>
      </c>
      <c r="AS8" s="11">
        <f>'Publication Table'!AQ8</f>
        <v>30319</v>
      </c>
      <c r="AT8" s="11">
        <f>'Publication Table'!AR8</f>
        <v>26276</v>
      </c>
      <c r="AU8" s="11">
        <f>'Publication Table'!AS8</f>
        <v>30557</v>
      </c>
      <c r="AV8" s="11">
        <f>'Publication Table'!AT8</f>
        <v>29555</v>
      </c>
      <c r="AW8" s="11">
        <f>'Publication Table'!AU8</f>
        <v>24539</v>
      </c>
      <c r="AX8" s="11">
        <f>'Publication Table'!AV8</f>
        <v>29271</v>
      </c>
      <c r="AY8" s="11">
        <f>'Publication Table'!AW8</f>
        <v>27762</v>
      </c>
      <c r="AZ8" s="11">
        <f>'Publication Table'!AX8</f>
        <v>29646</v>
      </c>
      <c r="BA8" s="11">
        <f>'Publication Table'!AY8</f>
        <v>27204</v>
      </c>
      <c r="BB8" s="11">
        <f>'Publication Table'!AZ8</f>
        <v>29672</v>
      </c>
      <c r="BC8" s="11">
        <f>'Publication Table'!BA8</f>
        <v>26941</v>
      </c>
      <c r="BD8" s="11">
        <f>'Publication Table'!BB8</f>
        <v>26890</v>
      </c>
      <c r="BE8" s="11">
        <f>'Publication Table'!BC8</f>
        <v>28036</v>
      </c>
      <c r="BF8" s="11">
        <f>'Publication Table'!BD8</f>
        <v>27704</v>
      </c>
      <c r="BG8" s="11">
        <f>'Publication Table'!BE8</f>
        <v>29137</v>
      </c>
      <c r="BH8" s="11">
        <f>'Publication Table'!BF8</f>
        <v>29766</v>
      </c>
      <c r="BI8" s="11">
        <f>'Publication Table'!BG8</f>
        <v>25791</v>
      </c>
      <c r="BJ8" s="11">
        <f>'Publication Table'!BH8</f>
        <v>28863</v>
      </c>
      <c r="BK8" s="11">
        <f>'Publication Table'!BI8</f>
        <v>27645</v>
      </c>
      <c r="BL8" s="11">
        <f>'Publication Table'!BJ8</f>
        <v>20192</v>
      </c>
      <c r="BM8" s="11">
        <f>'Publication Table'!BK8</f>
        <v>3406</v>
      </c>
      <c r="BN8" s="11">
        <f>'Publication Table'!BL8</f>
        <v>4120</v>
      </c>
      <c r="BO8" s="11">
        <f>'Publication Table'!BM8</f>
        <v>6984</v>
      </c>
      <c r="BP8" s="11">
        <f>'Publication Table'!BN8</f>
        <v>11224</v>
      </c>
      <c r="BQ8" s="11">
        <f>'Publication Table'!BO8</f>
        <v>13831</v>
      </c>
      <c r="BR8" s="11">
        <f>'Publication Table'!BP8</f>
        <v>17056</v>
      </c>
      <c r="BS8" s="11">
        <f ca="1">'Publication Table'!BQ8</f>
        <v>18142</v>
      </c>
    </row>
    <row r="9" spans="2:71" s="10" customFormat="1" ht="15" customHeight="1" x14ac:dyDescent="0.2">
      <c r="B9" s="84" t="str">
        <f>CONCATENATE(C9,E9)</f>
        <v>NHS SCOTLAND
Percent of total scheduled elective cancellations in theatre systems</v>
      </c>
      <c r="C9" s="87" t="str">
        <f t="shared" si="0"/>
        <v xml:space="preserve">NHS SCOTLAND
</v>
      </c>
      <c r="D9" s="99"/>
      <c r="E9" s="37" t="s">
        <v>112</v>
      </c>
      <c r="F9" s="66">
        <f>'Publication Table'!D9/'Publication Table (%)'!F$8</f>
        <v>9.3543908365150988E-2</v>
      </c>
      <c r="G9" s="66">
        <f>'Publication Table'!E9/'Publication Table (%)'!G$8</f>
        <v>9.0494812708057273E-2</v>
      </c>
      <c r="H9" s="66">
        <f>'Publication Table'!F9/'Publication Table (%)'!H$8</f>
        <v>9.5293056807935081E-2</v>
      </c>
      <c r="I9" s="66">
        <f>'Publication Table'!G9/'Publication Table (%)'!I$8</f>
        <v>9.0852563216802545E-2</v>
      </c>
      <c r="J9" s="66">
        <f>'Publication Table'!H9/'Publication Table (%)'!J$8</f>
        <v>9.1440946408946927E-2</v>
      </c>
      <c r="K9" s="66">
        <f>'Publication Table'!I9/'Publication Table (%)'!K$8</f>
        <v>9.6865373011083944E-2</v>
      </c>
      <c r="L9" s="66">
        <f>'Publication Table'!J9/'Publication Table (%)'!L$8</f>
        <v>9.6474369072749616E-2</v>
      </c>
      <c r="M9" s="66">
        <f>'Publication Table'!K9/'Publication Table (%)'!M$8</f>
        <v>9.833030364236181E-2</v>
      </c>
      <c r="N9" s="66">
        <f>'Publication Table'!L9/'Publication Table (%)'!N$8</f>
        <v>0.11121547345717665</v>
      </c>
      <c r="O9" s="66">
        <f>'Publication Table'!M9/'Publication Table (%)'!O$8</f>
        <v>0.10344163967026974</v>
      </c>
      <c r="P9" s="66">
        <f>'Publication Table'!N9/'Publication Table (%)'!P$8</f>
        <v>0.10064459876062654</v>
      </c>
      <c r="Q9" s="66">
        <f>'Publication Table'!O9/'Publication Table (%)'!Q$8</f>
        <v>9.4340256772198691E-2</v>
      </c>
      <c r="R9" s="66">
        <f>'Publication Table'!P9/'Publication Table (%)'!R$8</f>
        <v>9.212909067391023E-2</v>
      </c>
      <c r="S9" s="66">
        <f>'Publication Table'!Q9/'Publication Table (%)'!S$8</f>
        <v>9.4509988988516591E-2</v>
      </c>
      <c r="T9" s="66">
        <f>'Publication Table'!R9/'Publication Table (%)'!T$8</f>
        <v>8.9092166961334457E-2</v>
      </c>
      <c r="U9" s="66">
        <f>'Publication Table'!S9/'Publication Table (%)'!U$8</f>
        <v>9.223129905494154E-2</v>
      </c>
      <c r="V9" s="66">
        <f>'Publication Table'!T9/'Publication Table (%)'!V$8</f>
        <v>9.2716575370257653E-2</v>
      </c>
      <c r="W9" s="66">
        <f>'Publication Table'!U9/'Publication Table (%)'!W$8</f>
        <v>9.2804969622499831E-2</v>
      </c>
      <c r="X9" s="66">
        <f>'Publication Table'!V9/'Publication Table (%)'!X$8</f>
        <v>9.0482193507721395E-2</v>
      </c>
      <c r="Y9" s="66">
        <f>'Publication Table'!W9/'Publication Table (%)'!Y$8</f>
        <v>0.10083600338820757</v>
      </c>
      <c r="Z9" s="66">
        <f>'Publication Table'!X9/'Publication Table (%)'!Z$8</f>
        <v>9.8281860898884466E-2</v>
      </c>
      <c r="AA9" s="66">
        <f>'Publication Table'!Y9/'Publication Table (%)'!AA$8</f>
        <v>9.2593266606005462E-2</v>
      </c>
      <c r="AB9" s="66">
        <f>'Publication Table'!Z9/'Publication Table (%)'!AB$8</f>
        <v>9.0797584601836706E-2</v>
      </c>
      <c r="AC9" s="66">
        <f>'Publication Table'!AA9/'Publication Table (%)'!AC$8</f>
        <v>9.370789269527581E-2</v>
      </c>
      <c r="AD9" s="66">
        <f>'Publication Table'!AB9/'Publication Table (%)'!AD$8</f>
        <v>8.767543421008768E-2</v>
      </c>
      <c r="AE9" s="66">
        <f>'Publication Table'!AC9/'Publication Table (%)'!AE$8</f>
        <v>8.7970001013479279E-2</v>
      </c>
      <c r="AF9" s="66">
        <f>'Publication Table'!AD9/'Publication Table (%)'!AF$8</f>
        <v>8.234079720501826E-2</v>
      </c>
      <c r="AG9" s="66">
        <f>'Publication Table'!AE9/'Publication Table (%)'!AG$8</f>
        <v>8.4480272643858961E-2</v>
      </c>
      <c r="AH9" s="66">
        <f>'Publication Table'!AF9/'Publication Table (%)'!AH$8</f>
        <v>9.1954022988505746E-2</v>
      </c>
      <c r="AI9" s="66">
        <f>'Publication Table'!AG9/'Publication Table (%)'!AI$8</f>
        <v>8.4825472026753987E-2</v>
      </c>
      <c r="AJ9" s="66">
        <f>'Publication Table'!AH9/'Publication Table (%)'!AJ$8</f>
        <v>8.8254380272550295E-2</v>
      </c>
      <c r="AK9" s="66">
        <f>'Publication Table'!AI9/'Publication Table (%)'!AK$8</f>
        <v>0.10818713450292397</v>
      </c>
      <c r="AL9" s="66">
        <f>'Publication Table'!AJ9/'Publication Table (%)'!AL$8</f>
        <v>0.12273216206525636</v>
      </c>
      <c r="AM9" s="66">
        <f>'Publication Table'!AK9/'Publication Table (%)'!AM$8</f>
        <v>0.10305878785581625</v>
      </c>
      <c r="AN9" s="66">
        <f>'Publication Table'!AL9/'Publication Table (%)'!AN$8</f>
        <v>0.125529351007058</v>
      </c>
      <c r="AO9" s="66">
        <f>'Publication Table'!AM9/'Publication Table (%)'!AO$8</f>
        <v>9.0190108421208975E-2</v>
      </c>
      <c r="AP9" s="66">
        <f>'Publication Table'!AN9/'Publication Table (%)'!AP$8</f>
        <v>8.0014099400775474E-2</v>
      </c>
      <c r="AQ9" s="66">
        <f>'Publication Table'!AO9/'Publication Table (%)'!AQ$8</f>
        <v>8.0622898602017337E-2</v>
      </c>
      <c r="AR9" s="66">
        <f>'Publication Table'!AP9/'Publication Table (%)'!AR$8</f>
        <v>9.200885361013586E-2</v>
      </c>
      <c r="AS9" s="66">
        <f>'Publication Table'!AQ9/'Publication Table (%)'!AS$8</f>
        <v>8.5787789834757086E-2</v>
      </c>
      <c r="AT9" s="66">
        <f>'Publication Table'!AR9/'Publication Table (%)'!AT$8</f>
        <v>8.5819759476328208E-2</v>
      </c>
      <c r="AU9" s="66">
        <f>'Publication Table'!AS9/'Publication Table (%)'!AU$8</f>
        <v>8.5152338253100757E-2</v>
      </c>
      <c r="AV9" s="66">
        <f>'Publication Table'!AT9/'Publication Table (%)'!AV$8</f>
        <v>9.8426662155303671E-2</v>
      </c>
      <c r="AW9" s="66">
        <f>'Publication Table'!AU9/'Publication Table (%)'!AW$8</f>
        <v>9.1161009006071964E-2</v>
      </c>
      <c r="AX9" s="66">
        <f>'Publication Table'!AV9/'Publication Table (%)'!AX$8</f>
        <v>9.5247856239964471E-2</v>
      </c>
      <c r="AY9" s="66">
        <f>'Publication Table'!AW9/'Publication Table (%)'!AY$8</f>
        <v>8.8430228369713995E-2</v>
      </c>
      <c r="AZ9" s="66">
        <f>'Publication Table'!AX9/'Publication Table (%)'!AZ$8</f>
        <v>8.449706537138231E-2</v>
      </c>
      <c r="BA9" s="66">
        <f>'Publication Table'!AY9/'Publication Table (%)'!BA$8</f>
        <v>8.4913983237759158E-2</v>
      </c>
      <c r="BB9" s="66">
        <f>'Publication Table'!AZ9/'Publication Table (%)'!BB$8</f>
        <v>8.3209760043138306E-2</v>
      </c>
      <c r="BC9" s="66">
        <f>'Publication Table'!BA9/'Publication Table (%)'!BC$8</f>
        <v>8.7153409301807649E-2</v>
      </c>
      <c r="BD9" s="66">
        <f>'Publication Table'!BB9/'Publication Table (%)'!BD$8</f>
        <v>8.7207140200818142E-2</v>
      </c>
      <c r="BE9" s="66">
        <f>'Publication Table'!BC9/'Publication Table (%)'!BE$8</f>
        <v>8.3571122842060211E-2</v>
      </c>
      <c r="BF9" s="66">
        <f>'Publication Table'!BD9/'Publication Table (%)'!BF$8</f>
        <v>8.7063239965347969E-2</v>
      </c>
      <c r="BG9" s="66">
        <f>'Publication Table'!BE9/'Publication Table (%)'!BG$8</f>
        <v>8.5149466314308267E-2</v>
      </c>
      <c r="BH9" s="66">
        <f>'Publication Table'!BF9/'Publication Table (%)'!BH$8</f>
        <v>9.0909090909090912E-2</v>
      </c>
      <c r="BI9" s="66">
        <f>'Publication Table'!BG9/'Publication Table (%)'!BI$8</f>
        <v>0.10146950486603853</v>
      </c>
      <c r="BJ9" s="66">
        <f>'Publication Table'!BH9/'Publication Table (%)'!BJ$8</f>
        <v>9.5277691161694905E-2</v>
      </c>
      <c r="BK9" s="66">
        <f>'Publication Table'!BI9/'Publication Table (%)'!BK$8</f>
        <v>8.9744981009224095E-2</v>
      </c>
      <c r="BL9" s="66">
        <f>'Publication Table'!BJ9/'Publication Table (%)'!BL$8</f>
        <v>0.14951465927099841</v>
      </c>
      <c r="BM9" s="66">
        <f>'Publication Table'!BK9/'Publication Table (%)'!BM$8</f>
        <v>0.13446858485026425</v>
      </c>
      <c r="BN9" s="66">
        <f>'Publication Table'!BL9/'Publication Table (%)'!BN$8</f>
        <v>7.5485436893203889E-2</v>
      </c>
      <c r="BO9" s="66">
        <f>'Publication Table'!BM9/'Publication Table (%)'!BO$8</f>
        <v>6.6580756013745704E-2</v>
      </c>
      <c r="BP9" s="66">
        <f>'Publication Table'!BN9/'Publication Table (%)'!BP$8</f>
        <v>6.2277263007840339E-2</v>
      </c>
      <c r="BQ9" s="66">
        <f>'Publication Table'!BO9/'Publication Table (%)'!BQ$8</f>
        <v>7.1361434458824383E-2</v>
      </c>
      <c r="BR9" s="66">
        <f>'Publication Table'!BP9/'Publication Table (%)'!BR$8</f>
        <v>6.5666041275797379E-2</v>
      </c>
      <c r="BS9" s="66">
        <f ca="1">'Publication Table'!BQ9/'Publication Table (%)'!BS$8</f>
        <v>7.5515378679307688E-2</v>
      </c>
    </row>
    <row r="10" spans="2:71" s="10" customFormat="1" ht="15" customHeight="1" x14ac:dyDescent="0.2">
      <c r="B10" s="84" t="str">
        <f t="shared" ref="B10:B72" si="1">CONCATENATE(C10,E10)</f>
        <v>NHS SCOTLAND
Cancellation based on clinical reason by hospital %</v>
      </c>
      <c r="C10" s="87" t="str">
        <f t="shared" si="0"/>
        <v xml:space="preserve">NHS SCOTLAND
</v>
      </c>
      <c r="D10" s="99"/>
      <c r="E10" s="39" t="s">
        <v>113</v>
      </c>
      <c r="F10" s="66">
        <f>'Publication Table'!D10/'Publication Table (%)'!F$8</f>
        <v>2.9607775078097882E-2</v>
      </c>
      <c r="G10" s="66">
        <f>'Publication Table'!E10/'Publication Table (%)'!G$8</f>
        <v>2.8118031091432079E-2</v>
      </c>
      <c r="H10" s="66">
        <f>'Publication Table'!F10/'Publication Table (%)'!H$8</f>
        <v>3.0802524797114518E-2</v>
      </c>
      <c r="I10" s="66">
        <f>'Publication Table'!G10/'Publication Table (%)'!I$8</f>
        <v>3.1504767168716322E-2</v>
      </c>
      <c r="J10" s="66">
        <f>'Publication Table'!H10/'Publication Table (%)'!J$8</f>
        <v>3.2322709936001032E-2</v>
      </c>
      <c r="K10" s="66">
        <f>'Publication Table'!I10/'Publication Table (%)'!K$8</f>
        <v>3.4141074094070571E-2</v>
      </c>
      <c r="L10" s="66">
        <f>'Publication Table'!J10/'Publication Table (%)'!L$8</f>
        <v>3.3460411481143072E-2</v>
      </c>
      <c r="M10" s="66">
        <f>'Publication Table'!K10/'Publication Table (%)'!M$8</f>
        <v>3.2417693395273679E-2</v>
      </c>
      <c r="N10" s="66">
        <f>'Publication Table'!L10/'Publication Table (%)'!N$8</f>
        <v>3.4961385931955753E-2</v>
      </c>
      <c r="O10" s="66">
        <f>'Publication Table'!M10/'Publication Table (%)'!O$8</f>
        <v>3.4865445681111072E-2</v>
      </c>
      <c r="P10" s="66">
        <f>'Publication Table'!N10/'Publication Table (%)'!P$8</f>
        <v>3.2665898545760283E-2</v>
      </c>
      <c r="Q10" s="66">
        <f>'Publication Table'!O10/'Publication Table (%)'!Q$8</f>
        <v>3.3911406869664582E-2</v>
      </c>
      <c r="R10" s="66">
        <f>'Publication Table'!P10/'Publication Table (%)'!R$8</f>
        <v>3.1981632389082915E-2</v>
      </c>
      <c r="S10" s="66">
        <f>'Publication Table'!Q10/'Publication Table (%)'!S$8</f>
        <v>3.2625452257354096E-2</v>
      </c>
      <c r="T10" s="66">
        <f>'Publication Table'!R10/'Publication Table (%)'!T$8</f>
        <v>2.9787070489661005E-2</v>
      </c>
      <c r="U10" s="66">
        <f>'Publication Table'!S10/'Publication Table (%)'!U$8</f>
        <v>3.1555341983020985E-2</v>
      </c>
      <c r="V10" s="66">
        <f>'Publication Table'!T10/'Publication Table (%)'!V$8</f>
        <v>3.0635017244877258E-2</v>
      </c>
      <c r="W10" s="66">
        <f>'Publication Table'!U10/'Publication Table (%)'!W$8</f>
        <v>3.2698477711789201E-2</v>
      </c>
      <c r="X10" s="66">
        <f>'Publication Table'!V10/'Publication Table (%)'!X$8</f>
        <v>3.2871099905452256E-2</v>
      </c>
      <c r="Y10" s="66">
        <f>'Publication Table'!W10/'Publication Table (%)'!Y$8</f>
        <v>3.3882075645416711E-2</v>
      </c>
      <c r="Z10" s="66">
        <f>'Publication Table'!X10/'Publication Table (%)'!Z$8</f>
        <v>3.3286703253344811E-2</v>
      </c>
      <c r="AA10" s="66">
        <f>'Publication Table'!Y10/'Publication Table (%)'!AA$8</f>
        <v>3.4431301182893538E-2</v>
      </c>
      <c r="AB10" s="66">
        <f>'Publication Table'!Z10/'Publication Table (%)'!AB$8</f>
        <v>3.4752799094225691E-2</v>
      </c>
      <c r="AC10" s="66">
        <f>'Publication Table'!AA10/'Publication Table (%)'!AC$8</f>
        <v>3.352251847617492E-2</v>
      </c>
      <c r="AD10" s="66">
        <f>'Publication Table'!AB10/'Publication Table (%)'!AD$8</f>
        <v>3.3336667000033335E-2</v>
      </c>
      <c r="AE10" s="66">
        <f>'Publication Table'!AC10/'Publication Table (%)'!AE$8</f>
        <v>3.236377149420628E-2</v>
      </c>
      <c r="AF10" s="66">
        <f>'Publication Table'!AD10/'Publication Table (%)'!AF$8</f>
        <v>3.0768619977767191E-2</v>
      </c>
      <c r="AG10" s="66">
        <f>'Publication Table'!AE10/'Publication Table (%)'!AG$8</f>
        <v>3.1655524970507276E-2</v>
      </c>
      <c r="AH10" s="66">
        <f>'Publication Table'!AF10/'Publication Table (%)'!AH$8</f>
        <v>3.4841954022988508E-2</v>
      </c>
      <c r="AI10" s="66">
        <f>'Publication Table'!AG10/'Publication Table (%)'!AI$8</f>
        <v>3.0167909147913327E-2</v>
      </c>
      <c r="AJ10" s="66">
        <f>'Publication Table'!AH10/'Publication Table (%)'!AJ$8</f>
        <v>3.228423101881895E-2</v>
      </c>
      <c r="AK10" s="66">
        <f>'Publication Table'!AI10/'Publication Table (%)'!AK$8</f>
        <v>3.4803443794671866E-2</v>
      </c>
      <c r="AL10" s="66">
        <f>'Publication Table'!AJ10/'Publication Table (%)'!AL$8</f>
        <v>3.5711724632484759E-2</v>
      </c>
      <c r="AM10" s="66">
        <f>'Publication Table'!AK10/'Publication Table (%)'!AM$8</f>
        <v>3.1194329681992192E-2</v>
      </c>
      <c r="AN10" s="66">
        <f>'Publication Table'!AL10/'Publication Table (%)'!AN$8</f>
        <v>3.0710965742812877E-2</v>
      </c>
      <c r="AO10" s="66">
        <f>'Publication Table'!AM10/'Publication Table (%)'!AO$8</f>
        <v>3.1041140650527255E-2</v>
      </c>
      <c r="AP10" s="66">
        <f>'Publication Table'!AN10/'Publication Table (%)'!AP$8</f>
        <v>2.9256256609094113E-2</v>
      </c>
      <c r="AQ10" s="66">
        <f>'Publication Table'!AO10/'Publication Table (%)'!AQ$8</f>
        <v>3.1675809591222792E-2</v>
      </c>
      <c r="AR10" s="66">
        <f>'Publication Table'!AP10/'Publication Table (%)'!AR$8</f>
        <v>3.0796824912227141E-2</v>
      </c>
      <c r="AS10" s="66">
        <f>'Publication Table'!AQ10/'Publication Table (%)'!AS$8</f>
        <v>3.0739800125333949E-2</v>
      </c>
      <c r="AT10" s="66">
        <f>'Publication Table'!AR10/'Publication Table (%)'!AT$8</f>
        <v>3.3224235043385598E-2</v>
      </c>
      <c r="AU10" s="66">
        <f>'Publication Table'!AS10/'Publication Table (%)'!AU$8</f>
        <v>3.1318519488169654E-2</v>
      </c>
      <c r="AV10" s="66">
        <f>'Publication Table'!AT10/'Publication Table (%)'!AV$8</f>
        <v>3.3733716799187956E-2</v>
      </c>
      <c r="AW10" s="66">
        <f>'Publication Table'!AU10/'Publication Table (%)'!AW$8</f>
        <v>3.3864460654468395E-2</v>
      </c>
      <c r="AX10" s="66">
        <f>'Publication Table'!AV10/'Publication Table (%)'!AX$8</f>
        <v>3.3821871476888386E-2</v>
      </c>
      <c r="AY10" s="66">
        <f>'Publication Table'!AW10/'Publication Table (%)'!AY$8</f>
        <v>3.166198400691593E-2</v>
      </c>
      <c r="AZ10" s="66">
        <f>'Publication Table'!AX10/'Publication Table (%)'!AZ$8</f>
        <v>3.2483302975106251E-2</v>
      </c>
      <c r="BA10" s="66">
        <f>'Publication Table'!AY10/'Publication Table (%)'!BA$8</f>
        <v>3.1024849286869577E-2</v>
      </c>
      <c r="BB10" s="66">
        <f>'Publication Table'!AZ10/'Publication Table (%)'!BB$8</f>
        <v>3.1005661903478025E-2</v>
      </c>
      <c r="BC10" s="66">
        <f>'Publication Table'!BA10/'Publication Table (%)'!BC$8</f>
        <v>3.0919416502728184E-2</v>
      </c>
      <c r="BD10" s="66">
        <f>'Publication Table'!BB10/'Publication Table (%)'!BD$8</f>
        <v>3.2428412049088882E-2</v>
      </c>
      <c r="BE10" s="66">
        <f>'Publication Table'!BC10/'Publication Table (%)'!BE$8</f>
        <v>2.8641746326152091E-2</v>
      </c>
      <c r="BF10" s="66">
        <f>'Publication Table'!BD10/'Publication Table (%)'!BF$8</f>
        <v>3.1511695062084899E-2</v>
      </c>
      <c r="BG10" s="66">
        <f>'Publication Table'!BE10/'Publication Table (%)'!BG$8</f>
        <v>3.0236469094278753E-2</v>
      </c>
      <c r="BH10" s="66">
        <f>'Publication Table'!BF10/'Publication Table (%)'!BH$8</f>
        <v>3.3192232748773767E-2</v>
      </c>
      <c r="BI10" s="66">
        <f>'Publication Table'!BG10/'Publication Table (%)'!BI$8</f>
        <v>3.4159202822690082E-2</v>
      </c>
      <c r="BJ10" s="66">
        <f>'Publication Table'!BH10/'Publication Table (%)'!BJ$8</f>
        <v>3.1701486331982123E-2</v>
      </c>
      <c r="BK10" s="66">
        <f>'Publication Table'!BI10/'Publication Table (%)'!BK$8</f>
        <v>3.3496111412552002E-2</v>
      </c>
      <c r="BL10" s="66">
        <f>'Publication Table'!BJ10/'Publication Table (%)'!BL$8</f>
        <v>4.4076862123613315E-2</v>
      </c>
      <c r="BM10" s="66">
        <f>'Publication Table'!BK10/'Publication Table (%)'!BM$8</f>
        <v>4.9911920140927775E-2</v>
      </c>
      <c r="BN10" s="66">
        <f>'Publication Table'!BL10/'Publication Table (%)'!BN$8</f>
        <v>3.9077669902912622E-2</v>
      </c>
      <c r="BO10" s="66">
        <f>'Publication Table'!BM10/'Publication Table (%)'!BO$8</f>
        <v>3.4650630011454756E-2</v>
      </c>
      <c r="BP10" s="66">
        <f>'Publication Table'!BN10/'Publication Table (%)'!BP$8</f>
        <v>3.0737704918032786E-2</v>
      </c>
      <c r="BQ10" s="66">
        <f>'Publication Table'!BO10/'Publication Table (%)'!BQ$8</f>
        <v>3.3837032752512472E-2</v>
      </c>
      <c r="BR10" s="66">
        <f>'Publication Table'!BP10/'Publication Table (%)'!BR$8</f>
        <v>3.1660412757973731E-2</v>
      </c>
      <c r="BS10" s="66">
        <f ca="1">'Publication Table'!BQ10/'Publication Table (%)'!BS$8</f>
        <v>3.367875647668394E-2</v>
      </c>
    </row>
    <row r="11" spans="2:71" s="10" customFormat="1" ht="15" customHeight="1" x14ac:dyDescent="0.2">
      <c r="B11" s="84" t="str">
        <f t="shared" si="1"/>
        <v>NHS SCOTLAND
Cancellation based on capacity or non-clinical reason by hospital %</v>
      </c>
      <c r="C11" s="87" t="str">
        <f t="shared" si="0"/>
        <v xml:space="preserve">NHS SCOTLAND
</v>
      </c>
      <c r="D11" s="99"/>
      <c r="E11" s="39" t="s">
        <v>114</v>
      </c>
      <c r="F11" s="66">
        <f>'Publication Table'!D11/'Publication Table (%)'!F$8</f>
        <v>1.8153418951752865E-2</v>
      </c>
      <c r="G11" s="66">
        <f>'Publication Table'!E11/'Publication Table (%)'!G$8</f>
        <v>1.4511489609256327E-2</v>
      </c>
      <c r="H11" s="66">
        <f>'Publication Table'!F11/'Publication Table (%)'!H$8</f>
        <v>1.6483318304779081E-2</v>
      </c>
      <c r="I11" s="66">
        <f>'Publication Table'!G11/'Publication Table (%)'!I$8</f>
        <v>1.6961448113859336E-2</v>
      </c>
      <c r="J11" s="66">
        <f>'Publication Table'!H11/'Publication Table (%)'!J$8</f>
        <v>1.7292649815760553E-2</v>
      </c>
      <c r="K11" s="66">
        <f>'Publication Table'!I11/'Publication Table (%)'!K$8</f>
        <v>1.8483818718836344E-2</v>
      </c>
      <c r="L11" s="66">
        <f>'Publication Table'!J11/'Publication Table (%)'!L$8</f>
        <v>1.8337061659157505E-2</v>
      </c>
      <c r="M11" s="66">
        <f>'Publication Table'!K11/'Publication Table (%)'!M$8</f>
        <v>2.0837541237460445E-2</v>
      </c>
      <c r="N11" s="66">
        <f>'Publication Table'!L11/'Publication Table (%)'!N$8</f>
        <v>3.0195505461629444E-2</v>
      </c>
      <c r="O11" s="66">
        <f>'Publication Table'!M11/'Publication Table (%)'!O$8</f>
        <v>2.4441094396510248E-2</v>
      </c>
      <c r="P11" s="66">
        <f>'Publication Table'!N11/'Publication Table (%)'!P$8</f>
        <v>2.2794506897518139E-2</v>
      </c>
      <c r="Q11" s="66">
        <f>'Publication Table'!O11/'Publication Table (%)'!Q$8</f>
        <v>1.6972507898097736E-2</v>
      </c>
      <c r="R11" s="66">
        <f>'Publication Table'!P11/'Publication Table (%)'!R$8</f>
        <v>1.9790454016298021E-2</v>
      </c>
      <c r="S11" s="66">
        <f>'Publication Table'!Q11/'Publication Table (%)'!S$8</f>
        <v>1.9034135598552777E-2</v>
      </c>
      <c r="T11" s="66">
        <f>'Publication Table'!R11/'Publication Table (%)'!T$8</f>
        <v>1.7411023137827657E-2</v>
      </c>
      <c r="U11" s="66">
        <f>'Publication Table'!S11/'Publication Table (%)'!U$8</f>
        <v>2.1207752683004965E-2</v>
      </c>
      <c r="V11" s="66">
        <f>'Publication Table'!T11/'Publication Table (%)'!V$8</f>
        <v>2.0896733617366606E-2</v>
      </c>
      <c r="W11" s="66">
        <f>'Publication Table'!U11/'Publication Table (%)'!W$8</f>
        <v>2.0957061915489111E-2</v>
      </c>
      <c r="X11" s="66">
        <f>'Publication Table'!V11/'Publication Table (%)'!X$8</f>
        <v>2.0958083832335328E-2</v>
      </c>
      <c r="Y11" s="66">
        <f>'Publication Table'!W11/'Publication Table (%)'!Y$8</f>
        <v>2.3717452951791698E-2</v>
      </c>
      <c r="Z11" s="66">
        <f>'Publication Table'!X11/'Publication Table (%)'!Z$8</f>
        <v>2.5251981778399511E-2</v>
      </c>
      <c r="AA11" s="66">
        <f>'Publication Table'!Y11/'Publication Table (%)'!AA$8</f>
        <v>2.132848043676069E-2</v>
      </c>
      <c r="AB11" s="66">
        <f>'Publication Table'!Z11/'Publication Table (%)'!AB$8</f>
        <v>1.9499308089067809E-2</v>
      </c>
      <c r="AC11" s="66">
        <f>'Publication Table'!AA11/'Publication Table (%)'!AC$8</f>
        <v>2.0007349638642768E-2</v>
      </c>
      <c r="AD11" s="66">
        <f>'Publication Table'!AB11/'Publication Table (%)'!AD$8</f>
        <v>1.7068373504017069E-2</v>
      </c>
      <c r="AE11" s="66">
        <f>'Publication Table'!AC11/'Publication Table (%)'!AE$8</f>
        <v>1.6080537819668256E-2</v>
      </c>
      <c r="AF11" s="66">
        <f>'Publication Table'!AD11/'Publication Table (%)'!AF$8</f>
        <v>1.6039383833571542E-2</v>
      </c>
      <c r="AG11" s="66">
        <f>'Publication Table'!AE11/'Publication Table (%)'!AG$8</f>
        <v>1.7138550268711496E-2</v>
      </c>
      <c r="AH11" s="66">
        <f>'Publication Table'!AF11/'Publication Table (%)'!AH$8</f>
        <v>2.0114942528735632E-2</v>
      </c>
      <c r="AI11" s="66">
        <f>'Publication Table'!AG11/'Publication Table (%)'!AI$8</f>
        <v>1.9403609001602453E-2</v>
      </c>
      <c r="AJ11" s="66">
        <f>'Publication Table'!AH11/'Publication Table (%)'!AJ$8</f>
        <v>2.154445165476963E-2</v>
      </c>
      <c r="AK11" s="66">
        <f>'Publication Table'!AI11/'Publication Table (%)'!AK$8</f>
        <v>3.1595191682910979E-2</v>
      </c>
      <c r="AL11" s="66">
        <f>'Publication Table'!AJ11/'Publication Table (%)'!AL$8</f>
        <v>4.4747221226245963E-2</v>
      </c>
      <c r="AM11" s="66">
        <f>'Publication Table'!AK11/'Publication Table (%)'!AM$8</f>
        <v>2.6949171815184018E-2</v>
      </c>
      <c r="AN11" s="66">
        <f>'Publication Table'!AL11/'Publication Table (%)'!AN$8</f>
        <v>4.1349629884661732E-2</v>
      </c>
      <c r="AO11" s="66">
        <f>'Publication Table'!AM11/'Publication Table (%)'!AO$8</f>
        <v>2.1795633447200355E-2</v>
      </c>
      <c r="AP11" s="66">
        <f>'Publication Table'!AN11/'Publication Table (%)'!AP$8</f>
        <v>1.5669561316371327E-2</v>
      </c>
      <c r="AQ11" s="66">
        <f>'Publication Table'!AO11/'Publication Table (%)'!AQ$8</f>
        <v>1.4227570341532473E-2</v>
      </c>
      <c r="AR11" s="66">
        <f>'Publication Table'!AP11/'Publication Table (%)'!AR$8</f>
        <v>2.0607540833460541E-2</v>
      </c>
      <c r="AS11" s="66">
        <f>'Publication Table'!AQ11/'Publication Table (%)'!AS$8</f>
        <v>1.9294831623734292E-2</v>
      </c>
      <c r="AT11" s="66">
        <f>'Publication Table'!AR11/'Publication Table (%)'!AT$8</f>
        <v>1.6326685949155123E-2</v>
      </c>
      <c r="AU11" s="66">
        <f>'Publication Table'!AS11/'Publication Table (%)'!AU$8</f>
        <v>1.7148280263114834E-2</v>
      </c>
      <c r="AV11" s="66">
        <f>'Publication Table'!AT11/'Publication Table (%)'!AV$8</f>
        <v>3.3699881576721366E-2</v>
      </c>
      <c r="AW11" s="66">
        <f>'Publication Table'!AU11/'Publication Table (%)'!AW$8</f>
        <v>2.2209543991197685E-2</v>
      </c>
      <c r="AX11" s="66">
        <f>'Publication Table'!AV11/'Publication Table (%)'!AX$8</f>
        <v>2.1762153667452426E-2</v>
      </c>
      <c r="AY11" s="66">
        <f>'Publication Table'!AW11/'Publication Table (%)'!AY$8</f>
        <v>2.0531661984006917E-2</v>
      </c>
      <c r="AZ11" s="66">
        <f>'Publication Table'!AX11/'Publication Table (%)'!AZ$8</f>
        <v>1.6494636713215948E-2</v>
      </c>
      <c r="BA11" s="66">
        <f>'Publication Table'!AY11/'Publication Table (%)'!BA$8</f>
        <v>1.8085575650639611E-2</v>
      </c>
      <c r="BB11" s="66">
        <f>'Publication Table'!AZ11/'Publication Table (%)'!BB$8</f>
        <v>1.6850903208411972E-2</v>
      </c>
      <c r="BC11" s="66">
        <f>'Publication Table'!BA11/'Publication Table (%)'!BC$8</f>
        <v>1.9746854237036489E-2</v>
      </c>
      <c r="BD11" s="66">
        <f>'Publication Table'!BB11/'Publication Table (%)'!BD$8</f>
        <v>2.0230568984752697E-2</v>
      </c>
      <c r="BE11" s="66">
        <f>'Publication Table'!BC11/'Publication Table (%)'!BE$8</f>
        <v>1.9902981880439433E-2</v>
      </c>
      <c r="BF11" s="66">
        <f>'Publication Table'!BD11/'Publication Table (%)'!BF$8</f>
        <v>1.9600057753393012E-2</v>
      </c>
      <c r="BG11" s="66">
        <f>'Publication Table'!BE11/'Publication Table (%)'!BG$8</f>
        <v>1.6611181659058928E-2</v>
      </c>
      <c r="BH11" s="66">
        <f>'Publication Table'!BF11/'Publication Table (%)'!BH$8</f>
        <v>2.4323053147886849E-2</v>
      </c>
      <c r="BI11" s="66">
        <f>'Publication Table'!BG11/'Publication Table (%)'!BI$8</f>
        <v>2.8265674072350821E-2</v>
      </c>
      <c r="BJ11" s="66">
        <f>'Publication Table'!BH11/'Publication Table (%)'!BJ$8</f>
        <v>2.5638360530783357E-2</v>
      </c>
      <c r="BK11" s="66">
        <f>'Publication Table'!BI11/'Publication Table (%)'!BK$8</f>
        <v>2.0401519262072707E-2</v>
      </c>
      <c r="BL11" s="66">
        <f>'Publication Table'!BJ11/'Publication Table (%)'!BL$8</f>
        <v>5.9231378763866881E-2</v>
      </c>
      <c r="BM11" s="66">
        <f>'Publication Table'!BK11/'Publication Table (%)'!BM$8</f>
        <v>4.1397533763945976E-2</v>
      </c>
      <c r="BN11" s="66">
        <f>'Publication Table'!BL11/'Publication Table (%)'!BN$8</f>
        <v>1.2864077669902912E-2</v>
      </c>
      <c r="BO11" s="66">
        <f>'Publication Table'!BM11/'Publication Table (%)'!BO$8</f>
        <v>1.0882016036655211E-2</v>
      </c>
      <c r="BP11" s="66">
        <f>'Publication Table'!BN11/'Publication Table (%)'!BP$8</f>
        <v>1.274055595153243E-2</v>
      </c>
      <c r="BQ11" s="66">
        <f>'Publication Table'!BO11/'Publication Table (%)'!BQ$8</f>
        <v>1.1423613621574723E-2</v>
      </c>
      <c r="BR11" s="66">
        <f>'Publication Table'!BP11/'Publication Table (%)'!BR$8</f>
        <v>1.1667448405253283E-2</v>
      </c>
      <c r="BS11" s="66">
        <f ca="1">'Publication Table'!BQ11/'Publication Table (%)'!BS$8</f>
        <v>2.0174181457391686E-2</v>
      </c>
    </row>
    <row r="12" spans="2:71" s="10" customFormat="1" ht="15" customHeight="1" x14ac:dyDescent="0.2">
      <c r="B12" s="84" t="str">
        <f t="shared" si="1"/>
        <v>NHS SCOTLAND
Cancelled by Patient %</v>
      </c>
      <c r="C12" s="87" t="str">
        <f t="shared" si="0"/>
        <v xml:space="preserve">NHS SCOTLAND
</v>
      </c>
      <c r="D12" s="99"/>
      <c r="E12" s="39" t="s">
        <v>115</v>
      </c>
      <c r="F12" s="66">
        <f>'Publication Table'!D12/'Publication Table (%)'!F$8</f>
        <v>3.6688649774383894E-2</v>
      </c>
      <c r="G12" s="66">
        <f>'Publication Table'!E12/'Publication Table (%)'!G$8</f>
        <v>3.858957370479299E-2</v>
      </c>
      <c r="H12" s="66">
        <f>'Publication Table'!F12/'Publication Table (%)'!H$8</f>
        <v>3.9062218214607758E-2</v>
      </c>
      <c r="I12" s="66">
        <f>'Publication Table'!G12/'Publication Table (%)'!I$8</f>
        <v>3.7308276910321958E-2</v>
      </c>
      <c r="J12" s="66">
        <f>'Publication Table'!H12/'Publication Table (%)'!J$8</f>
        <v>3.6266080548193164E-2</v>
      </c>
      <c r="K12" s="66">
        <f>'Publication Table'!I12/'Publication Table (%)'!K$8</f>
        <v>3.8047448153206084E-2</v>
      </c>
      <c r="L12" s="66">
        <f>'Publication Table'!J12/'Publication Table (%)'!L$8</f>
        <v>3.9856328176691137E-2</v>
      </c>
      <c r="M12" s="66">
        <f>'Publication Table'!K12/'Publication Table (%)'!M$8</f>
        <v>4.076617518346462E-2</v>
      </c>
      <c r="N12" s="66">
        <f>'Publication Table'!L12/'Publication Table (%)'!N$8</f>
        <v>4.1675363528838792E-2</v>
      </c>
      <c r="O12" s="66">
        <f>'Publication Table'!M12/'Publication Table (%)'!O$8</f>
        <v>3.9580459954453605E-2</v>
      </c>
      <c r="P12" s="66">
        <f>'Publication Table'!N12/'Publication Table (%)'!P$8</f>
        <v>4.0793448136268798E-2</v>
      </c>
      <c r="Q12" s="66">
        <f>'Publication Table'!O12/'Publication Table (%)'!Q$8</f>
        <v>3.9120790481952009E-2</v>
      </c>
      <c r="R12" s="66">
        <f>'Publication Table'!P12/'Publication Table (%)'!R$8</f>
        <v>3.602380028456862E-2</v>
      </c>
      <c r="S12" s="66">
        <f>'Publication Table'!Q12/'Publication Table (%)'!S$8</f>
        <v>3.7564889098631427E-2</v>
      </c>
      <c r="T12" s="66">
        <f>'Publication Table'!R12/'Publication Table (%)'!T$8</f>
        <v>3.7781535859789377E-2</v>
      </c>
      <c r="U12" s="66">
        <f>'Publication Table'!S12/'Publication Table (%)'!U$8</f>
        <v>3.5880185808105078E-2</v>
      </c>
      <c r="V12" s="66">
        <f>'Publication Table'!T12/'Publication Table (%)'!V$8</f>
        <v>3.6822884966524652E-2</v>
      </c>
      <c r="W12" s="66">
        <f>'Publication Table'!U12/'Publication Table (%)'!W$8</f>
        <v>3.450747491296334E-2</v>
      </c>
      <c r="X12" s="66">
        <f>'Publication Table'!V12/'Publication Table (%)'!X$8</f>
        <v>3.3249290891900408E-2</v>
      </c>
      <c r="Y12" s="66">
        <f>'Publication Table'!W12/'Publication Table (%)'!Y$8</f>
        <v>3.9921923912643167E-2</v>
      </c>
      <c r="Z12" s="66">
        <f>'Publication Table'!X12/'Publication Table (%)'!Z$8</f>
        <v>3.6766024606334519E-2</v>
      </c>
      <c r="AA12" s="66">
        <f>'Publication Table'!Y12/'Publication Table (%)'!AA$8</f>
        <v>3.3958143767060966E-2</v>
      </c>
      <c r="AB12" s="66">
        <f>'Publication Table'!Z12/'Publication Table (%)'!AB$8</f>
        <v>3.365203170210089E-2</v>
      </c>
      <c r="AC12" s="66">
        <f>'Publication Table'!AA12/'Publication Table (%)'!AC$8</f>
        <v>3.6666530562247356E-2</v>
      </c>
      <c r="AD12" s="66">
        <f>'Publication Table'!AB12/'Publication Table (%)'!AD$8</f>
        <v>3.5103510351035101E-2</v>
      </c>
      <c r="AE12" s="66">
        <f>'Publication Table'!AC12/'Publication Table (%)'!AE$8</f>
        <v>3.7498733150907064E-2</v>
      </c>
      <c r="AF12" s="66">
        <f>'Publication Table'!AD12/'Publication Table (%)'!AF$8</f>
        <v>3.3706526917579797E-2</v>
      </c>
      <c r="AG12" s="66">
        <f>'Publication Table'!AE12/'Publication Table (%)'!AG$8</f>
        <v>3.3195700616070259E-2</v>
      </c>
      <c r="AH12" s="66">
        <f>'Publication Table'!AF12/'Publication Table (%)'!AH$8</f>
        <v>3.3872126436781606E-2</v>
      </c>
      <c r="AI12" s="66">
        <f>'Publication Table'!AG12/'Publication Table (%)'!AI$8</f>
        <v>3.2745767435379367E-2</v>
      </c>
      <c r="AJ12" s="66">
        <f>'Publication Table'!AH12/'Publication Table (%)'!AJ$8</f>
        <v>3.1700194678780012E-2</v>
      </c>
      <c r="AK12" s="66">
        <f>'Publication Table'!AI12/'Publication Table (%)'!AK$8</f>
        <v>3.7971085120207929E-2</v>
      </c>
      <c r="AL12" s="66">
        <f>'Publication Table'!AJ12/'Publication Table (%)'!AL$8</f>
        <v>3.818572965220509E-2</v>
      </c>
      <c r="AM12" s="66">
        <f>'Publication Table'!AK12/'Publication Table (%)'!AM$8</f>
        <v>3.7107228139332149E-2</v>
      </c>
      <c r="AN12" s="66">
        <f>'Publication Table'!AL12/'Publication Table (%)'!AN$8</f>
        <v>3.8629712515062836E-2</v>
      </c>
      <c r="AO12" s="66">
        <f>'Publication Table'!AM12/'Publication Table (%)'!AO$8</f>
        <v>3.4865587405317096E-2</v>
      </c>
      <c r="AP12" s="66">
        <f>'Publication Table'!AN12/'Publication Table (%)'!AP$8</f>
        <v>3.2524754061588744E-2</v>
      </c>
      <c r="AQ12" s="66">
        <f>'Publication Table'!AO12/'Publication Table (%)'!AQ$8</f>
        <v>3.1852769421341354E-2</v>
      </c>
      <c r="AR12" s="66">
        <f>'Publication Table'!AP12/'Publication Table (%)'!AR$8</f>
        <v>3.736070828881087E-2</v>
      </c>
      <c r="AS12" s="66">
        <f>'Publication Table'!AQ12/'Publication Table (%)'!AS$8</f>
        <v>3.1993139615422675E-2</v>
      </c>
      <c r="AT12" s="66">
        <f>'Publication Table'!AR12/'Publication Table (%)'!AT$8</f>
        <v>3.3186177500380575E-2</v>
      </c>
      <c r="AU12" s="66">
        <f>'Publication Table'!AS12/'Publication Table (%)'!AU$8</f>
        <v>3.22675655332657E-2</v>
      </c>
      <c r="AV12" s="66">
        <f>'Publication Table'!AT12/'Publication Table (%)'!AV$8</f>
        <v>2.7981728979868042E-2</v>
      </c>
      <c r="AW12" s="66">
        <f>'Publication Table'!AU12/'Publication Table (%)'!AW$8</f>
        <v>3.2601165491666327E-2</v>
      </c>
      <c r="AX12" s="66">
        <f>'Publication Table'!AV12/'Publication Table (%)'!AX$8</f>
        <v>3.4573468620819239E-2</v>
      </c>
      <c r="AY12" s="66">
        <f>'Publication Table'!AW12/'Publication Table (%)'!AY$8</f>
        <v>3.1481881708810604E-2</v>
      </c>
      <c r="AZ12" s="66">
        <f>'Publication Table'!AX12/'Publication Table (%)'!AZ$8</f>
        <v>3.150509343587668E-2</v>
      </c>
      <c r="BA12" s="66">
        <f>'Publication Table'!AY12/'Publication Table (%)'!BA$8</f>
        <v>3.3450963093662696E-2</v>
      </c>
      <c r="BB12" s="66">
        <f>'Publication Table'!AZ12/'Publication Table (%)'!BB$8</f>
        <v>3.26570504179024E-2</v>
      </c>
      <c r="BC12" s="66">
        <f>'Publication Table'!BA12/'Publication Table (%)'!BC$8</f>
        <v>3.3109387179392005E-2</v>
      </c>
      <c r="BD12" s="66">
        <f>'Publication Table'!BB12/'Publication Table (%)'!BD$8</f>
        <v>3.1498698400892526E-2</v>
      </c>
      <c r="BE12" s="66">
        <f>'Publication Table'!BC12/'Publication Table (%)'!BE$8</f>
        <v>3.1209873020402339E-2</v>
      </c>
      <c r="BF12" s="66">
        <f>'Publication Table'!BD12/'Publication Table (%)'!BF$8</f>
        <v>3.2594571181056887E-2</v>
      </c>
      <c r="BG12" s="66">
        <f>'Publication Table'!BE12/'Publication Table (%)'!BG$8</f>
        <v>3.538456258365652E-2</v>
      </c>
      <c r="BH12" s="66">
        <f>'Publication Table'!BF12/'Publication Table (%)'!BH$8</f>
        <v>3.033662568030639E-2</v>
      </c>
      <c r="BI12" s="66">
        <f>'Publication Table'!BG12/'Publication Table (%)'!BI$8</f>
        <v>3.5865224303051453E-2</v>
      </c>
      <c r="BJ12" s="66">
        <f>'Publication Table'!BH12/'Publication Table (%)'!BJ$8</f>
        <v>3.3225929390569238E-2</v>
      </c>
      <c r="BK12" s="66">
        <f>'Publication Table'!BI12/'Publication Table (%)'!BK$8</f>
        <v>3.251944293724001E-2</v>
      </c>
      <c r="BL12" s="66">
        <f>'Publication Table'!BJ12/'Publication Table (%)'!BL$8</f>
        <v>4.051109350237718E-2</v>
      </c>
      <c r="BM12" s="66">
        <f>'Publication Table'!BK12/'Publication Table (%)'!BM$8</f>
        <v>3.317674691720493E-2</v>
      </c>
      <c r="BN12" s="66">
        <f>'Publication Table'!BL12/'Publication Table (%)'!BN$8</f>
        <v>1.9902912621359223E-2</v>
      </c>
      <c r="BO12" s="66">
        <f>'Publication Table'!BM12/'Publication Table (%)'!BO$8</f>
        <v>1.6323024054982819E-2</v>
      </c>
      <c r="BP12" s="66">
        <f>'Publication Table'!BN12/'Publication Table (%)'!BP$8</f>
        <v>1.6482537419814682E-2</v>
      </c>
      <c r="BQ12" s="66">
        <f>'Publication Table'!BO12/'Publication Table (%)'!BQ$8</f>
        <v>2.1545802906514352E-2</v>
      </c>
      <c r="BR12" s="66">
        <f>'Publication Table'!BP12/'Publication Table (%)'!BR$8</f>
        <v>1.9113508442776737E-2</v>
      </c>
      <c r="BS12" s="66">
        <f ca="1">'Publication Table'!BQ12/'Publication Table (%)'!BS$8</f>
        <v>1.8796163598280232E-2</v>
      </c>
    </row>
    <row r="13" spans="2:71" s="10" customFormat="1" ht="15" customHeight="1" x14ac:dyDescent="0.2">
      <c r="B13" s="84" t="str">
        <f t="shared" si="1"/>
        <v>NHS SCOTLAND
Other reason %</v>
      </c>
      <c r="C13" s="87" t="str">
        <f t="shared" si="0"/>
        <v xml:space="preserve">NHS SCOTLAND
</v>
      </c>
      <c r="D13" s="99"/>
      <c r="E13" s="39" t="s">
        <v>116</v>
      </c>
      <c r="F13" s="66">
        <f>'Publication Table'!D13/'Publication Table (%)'!F$8</f>
        <v>9.0940645609163488E-3</v>
      </c>
      <c r="G13" s="66">
        <f>'Publication Table'!E13/'Publication Table (%)'!G$8</f>
        <v>9.2757183025758694E-3</v>
      </c>
      <c r="H13" s="66">
        <f>'Publication Table'!F13/'Publication Table (%)'!H$8</f>
        <v>8.9449954914337243E-3</v>
      </c>
      <c r="I13" s="66">
        <f>'Publication Table'!G13/'Publication Table (%)'!I$8</f>
        <v>5.0780710239049327E-3</v>
      </c>
      <c r="J13" s="66">
        <f>'Publication Table'!H13/'Publication Table (%)'!J$8</f>
        <v>5.5595061089921778E-3</v>
      </c>
      <c r="K13" s="66">
        <f>'Publication Table'!I13/'Publication Table (%)'!K$8</f>
        <v>6.1930320449709404E-3</v>
      </c>
      <c r="L13" s="66">
        <f>'Publication Table'!J13/'Publication Table (%)'!L$8</f>
        <v>4.8205677557579003E-3</v>
      </c>
      <c r="M13" s="66">
        <f>'Publication Table'!K13/'Publication Table (%)'!M$8</f>
        <v>4.3088938261630644E-3</v>
      </c>
      <c r="N13" s="66">
        <f>'Publication Table'!L13/'Publication Table (%)'!N$8</f>
        <v>4.3832185347526609E-3</v>
      </c>
      <c r="O13" s="66">
        <f>'Publication Table'!M13/'Publication Table (%)'!O$8</f>
        <v>4.5546396381948235E-3</v>
      </c>
      <c r="P13" s="66">
        <f>'Publication Table'!N13/'Publication Table (%)'!P$8</f>
        <v>4.3907451810793136E-3</v>
      </c>
      <c r="Q13" s="66">
        <f>'Publication Table'!O13/'Publication Table (%)'!Q$8</f>
        <v>4.3355515224843717E-3</v>
      </c>
      <c r="R13" s="66">
        <f>'Publication Table'!P13/'Publication Table (%)'!R$8</f>
        <v>4.3332039839606776E-3</v>
      </c>
      <c r="S13" s="66">
        <f>'Publication Table'!Q13/'Publication Table (%)'!S$8</f>
        <v>5.2855120339782916E-3</v>
      </c>
      <c r="T13" s="66">
        <f>'Publication Table'!R13/'Publication Table (%)'!T$8</f>
        <v>4.1125374740564229E-3</v>
      </c>
      <c r="U13" s="66">
        <f>'Publication Table'!S13/'Publication Table (%)'!U$8</f>
        <v>3.5880185808105079E-3</v>
      </c>
      <c r="V13" s="66">
        <f>'Publication Table'!T13/'Publication Table (%)'!V$8</f>
        <v>4.3619395414891456E-3</v>
      </c>
      <c r="W13" s="66">
        <f>'Publication Table'!U13/'Publication Table (%)'!W$8</f>
        <v>4.6419550822581748E-3</v>
      </c>
      <c r="X13" s="66">
        <f>'Publication Table'!V13/'Publication Table (%)'!X$8</f>
        <v>3.4037188780334069E-3</v>
      </c>
      <c r="Y13" s="66">
        <f>'Publication Table'!W13/'Publication Table (%)'!Y$8</f>
        <v>3.3145508783559829E-3</v>
      </c>
      <c r="Z13" s="66">
        <f>'Publication Table'!X13/'Publication Table (%)'!Z$8</f>
        <v>2.9771512608056244E-3</v>
      </c>
      <c r="AA13" s="66">
        <f>'Publication Table'!Y13/'Publication Table (%)'!AA$8</f>
        <v>2.8753412192902639E-3</v>
      </c>
      <c r="AB13" s="66">
        <f>'Publication Table'!Z13/'Publication Table (%)'!AB$8</f>
        <v>2.8934457164423197E-3</v>
      </c>
      <c r="AC13" s="66">
        <f>'Publication Table'!AA13/'Publication Table (%)'!AC$8</f>
        <v>3.5114940182107714E-3</v>
      </c>
      <c r="AD13" s="66">
        <f>'Publication Table'!AB13/'Publication Table (%)'!AD$8</f>
        <v>2.1668833550021671E-3</v>
      </c>
      <c r="AE13" s="66">
        <f>'Publication Table'!AC13/'Publication Table (%)'!AE$8</f>
        <v>2.026958548697679E-3</v>
      </c>
      <c r="AF13" s="66">
        <f>'Publication Table'!AD13/'Publication Table (%)'!AF$8</f>
        <v>1.82626647609973E-3</v>
      </c>
      <c r="AG13" s="66">
        <f>'Publication Table'!AE13/'Publication Table (%)'!AG$8</f>
        <v>2.4904967885699307E-3</v>
      </c>
      <c r="AH13" s="66">
        <f>'Publication Table'!AF13/'Publication Table (%)'!AH$8</f>
        <v>3.1250000000000002E-3</v>
      </c>
      <c r="AI13" s="66">
        <f>'Publication Table'!AG13/'Publication Table (%)'!AI$8</f>
        <v>2.508186441858845E-3</v>
      </c>
      <c r="AJ13" s="66">
        <f>'Publication Table'!AH13/'Publication Table (%)'!AJ$8</f>
        <v>2.7255029201817002E-3</v>
      </c>
      <c r="AK13" s="66">
        <f>'Publication Table'!AI13/'Publication Table (%)'!AK$8</f>
        <v>3.8174139051332032E-3</v>
      </c>
      <c r="AL13" s="66">
        <f>'Publication Table'!AJ13/'Publication Table (%)'!AL$8</f>
        <v>4.0874865543205447E-3</v>
      </c>
      <c r="AM13" s="66">
        <f>'Publication Table'!AK13/'Publication Table (%)'!AM$8</f>
        <v>7.8080582193078875E-3</v>
      </c>
      <c r="AN13" s="66">
        <f>'Publication Table'!AL13/'Publication Table (%)'!AN$8</f>
        <v>1.4839042864520572E-2</v>
      </c>
      <c r="AO13" s="66">
        <f>'Publication Table'!AM13/'Publication Table (%)'!AO$8</f>
        <v>2.4877469181642654E-3</v>
      </c>
      <c r="AP13" s="66">
        <f>'Publication Table'!AN13/'Publication Table (%)'!AP$8</f>
        <v>2.5635274137212807E-3</v>
      </c>
      <c r="AQ13" s="66">
        <f>'Publication Table'!AO13/'Publication Table (%)'!AQ$8</f>
        <v>2.8667492479207222E-3</v>
      </c>
      <c r="AR13" s="66">
        <f>'Publication Table'!AP13/'Publication Table (%)'!AR$8</f>
        <v>3.2437795756373074E-3</v>
      </c>
      <c r="AS13" s="66">
        <f>'Publication Table'!AQ13/'Publication Table (%)'!AS$8</f>
        <v>3.7600184702661697E-3</v>
      </c>
      <c r="AT13" s="66">
        <f>'Publication Table'!AR13/'Publication Table (%)'!AT$8</f>
        <v>3.0826609834069111E-3</v>
      </c>
      <c r="AU13" s="66">
        <f>'Publication Table'!AS13/'Publication Table (%)'!AU$8</f>
        <v>4.4179729685505775E-3</v>
      </c>
      <c r="AV13" s="66">
        <f>'Publication Table'!AT13/'Publication Table (%)'!AV$8</f>
        <v>3.0113347995263068E-3</v>
      </c>
      <c r="AW13" s="66">
        <f>'Publication Table'!AU13/'Publication Table (%)'!AW$8</f>
        <v>2.4858388687395575E-3</v>
      </c>
      <c r="AX13" s="66">
        <f>'Publication Table'!AV13/'Publication Table (%)'!AX$8</f>
        <v>5.0903624748044139E-3</v>
      </c>
      <c r="AY13" s="66">
        <f>'Publication Table'!AW13/'Publication Table (%)'!AY$8</f>
        <v>4.7547006699805491E-3</v>
      </c>
      <c r="AZ13" s="66">
        <f>'Publication Table'!AX13/'Publication Table (%)'!AZ$8</f>
        <v>4.0140322471834316E-3</v>
      </c>
      <c r="BA13" s="66">
        <f>'Publication Table'!AY13/'Publication Table (%)'!BA$8</f>
        <v>2.3525952065872667E-3</v>
      </c>
      <c r="BB13" s="66">
        <f>'Publication Table'!AZ13/'Publication Table (%)'!BB$8</f>
        <v>2.6961445133459154E-3</v>
      </c>
      <c r="BC13" s="66">
        <f>'Publication Table'!BA13/'Publication Table (%)'!BC$8</f>
        <v>3.3777513826509782E-3</v>
      </c>
      <c r="BD13" s="66">
        <f>'Publication Table'!BB13/'Publication Table (%)'!BD$8</f>
        <v>3.049460766084046E-3</v>
      </c>
      <c r="BE13" s="66">
        <f>'Publication Table'!BC13/'Publication Table (%)'!BE$8</f>
        <v>3.8165216150663431E-3</v>
      </c>
      <c r="BF13" s="66">
        <f>'Publication Table'!BD13/'Publication Table (%)'!BF$8</f>
        <v>3.356915968813168E-3</v>
      </c>
      <c r="BG13" s="66">
        <f>'Publication Table'!BE13/'Publication Table (%)'!BG$8</f>
        <v>2.9172529773140682E-3</v>
      </c>
      <c r="BH13" s="66">
        <f>'Publication Table'!BF13/'Publication Table (%)'!BH$8</f>
        <v>3.0571793321238997E-3</v>
      </c>
      <c r="BI13" s="66">
        <f>'Publication Table'!BG13/'Publication Table (%)'!BI$8</f>
        <v>3.1794036679461827E-3</v>
      </c>
      <c r="BJ13" s="66">
        <f>'Publication Table'!BH13/'Publication Table (%)'!BJ$8</f>
        <v>4.7119149083601842E-3</v>
      </c>
      <c r="BK13" s="66">
        <f>'Publication Table'!BI13/'Publication Table (%)'!BK$8</f>
        <v>3.3279073973593778E-3</v>
      </c>
      <c r="BL13" s="66">
        <f>'Publication Table'!BJ13/'Publication Table (%)'!BL$8</f>
        <v>5.6953248811410463E-3</v>
      </c>
      <c r="BM13" s="66">
        <f>'Publication Table'!BK13/'Publication Table (%)'!BM$8</f>
        <v>9.982384028185555E-3</v>
      </c>
      <c r="BN13" s="66">
        <f>'Publication Table'!BL13/'Publication Table (%)'!BN$8</f>
        <v>3.6407766990291263E-3</v>
      </c>
      <c r="BO13" s="66">
        <f>'Publication Table'!BM13/'Publication Table (%)'!BO$8</f>
        <v>4.7250859106529207E-3</v>
      </c>
      <c r="BP13" s="66">
        <f>'Publication Table'!BN13/'Publication Table (%)'!BP$8</f>
        <v>2.316464718460442E-3</v>
      </c>
      <c r="BQ13" s="66">
        <f>'Publication Table'!BO13/'Publication Table (%)'!BQ$8</f>
        <v>4.5549851782228324E-3</v>
      </c>
      <c r="BR13" s="66">
        <f>'Publication Table'!BP13/'Publication Table (%)'!BR$8</f>
        <v>3.2246716697936209E-3</v>
      </c>
      <c r="BS13" s="66">
        <f ca="1">'Publication Table'!BQ13/'Publication Table (%)'!BS$8</f>
        <v>2.8662771469518244E-3</v>
      </c>
    </row>
    <row r="14" spans="2:71" s="10" customFormat="1" ht="15" customHeight="1" x14ac:dyDescent="0.2">
      <c r="B14" s="84" t="str">
        <f t="shared" si="1"/>
        <v xml:space="preserve">NHS SCOTLAND
</v>
      </c>
      <c r="C14" s="87" t="str">
        <f t="shared" si="0"/>
        <v xml:space="preserve">NHS SCOTLAND
</v>
      </c>
      <c r="D14" s="99"/>
      <c r="E14" s="40"/>
      <c r="F14" s="41"/>
      <c r="G14" s="41"/>
      <c r="H14" s="41"/>
      <c r="I14" s="41"/>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row>
    <row r="15" spans="2:71" ht="15" customHeight="1" x14ac:dyDescent="0.25">
      <c r="B15" s="84" t="str">
        <f t="shared" si="1"/>
        <v>NHS Ayrshire &amp; ArranNHS Ayrshire &amp; Arran</v>
      </c>
      <c r="C15" s="87" t="str">
        <f>E15</f>
        <v>NHS Ayrshire &amp; Arran</v>
      </c>
      <c r="D15" s="100"/>
      <c r="E15" s="42" t="s">
        <v>121</v>
      </c>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row>
    <row r="16" spans="2:71" ht="15" customHeight="1" x14ac:dyDescent="0.2">
      <c r="B16" s="84" t="str">
        <f t="shared" si="1"/>
        <v>NHS Ayrshire &amp; ArranTotal Number of scheduled elective operations in theatre system</v>
      </c>
      <c r="C16" s="87" t="str">
        <f t="shared" ref="C16:C22" si="2">C15</f>
        <v>NHS Ayrshire &amp; Arran</v>
      </c>
      <c r="D16" s="100"/>
      <c r="E16" s="36" t="s">
        <v>3</v>
      </c>
      <c r="F16" s="11">
        <f>'Publication Table'!D16</f>
        <v>1861</v>
      </c>
      <c r="G16" s="11">
        <f>'Publication Table'!E16</f>
        <v>2015</v>
      </c>
      <c r="H16" s="11">
        <f>'Publication Table'!F16</f>
        <v>2081</v>
      </c>
      <c r="I16" s="11">
        <f>'Publication Table'!G16</f>
        <v>1922</v>
      </c>
      <c r="J16" s="11">
        <f>'Publication Table'!H16</f>
        <v>1976</v>
      </c>
      <c r="K16" s="11">
        <f>'Publication Table'!I16</f>
        <v>2051</v>
      </c>
      <c r="L16" s="11">
        <f>'Publication Table'!J16</f>
        <v>2126</v>
      </c>
      <c r="M16" s="11">
        <f>'Publication Table'!K16</f>
        <v>1913</v>
      </c>
      <c r="N16" s="11">
        <f>'Publication Table'!L16</f>
        <v>1972</v>
      </c>
      <c r="O16" s="11">
        <f>'Publication Table'!M16</f>
        <v>2090</v>
      </c>
      <c r="P16" s="11">
        <f>'Publication Table'!N16</f>
        <v>2122</v>
      </c>
      <c r="Q16" s="11">
        <f>'Publication Table'!O16</f>
        <v>2066</v>
      </c>
      <c r="R16" s="11">
        <f>'Publication Table'!P16</f>
        <v>2072</v>
      </c>
      <c r="S16" s="11">
        <f>'Publication Table'!Q16</f>
        <v>2180</v>
      </c>
      <c r="T16" s="11">
        <f>'Publication Table'!R16</f>
        <v>1948</v>
      </c>
      <c r="U16" s="11">
        <f>'Publication Table'!S16</f>
        <v>1998</v>
      </c>
      <c r="V16" s="11">
        <f>'Publication Table'!T16</f>
        <v>1861</v>
      </c>
      <c r="W16" s="11">
        <f>'Publication Table'!U16</f>
        <v>1950</v>
      </c>
      <c r="X16" s="11">
        <f>'Publication Table'!V16</f>
        <v>2207</v>
      </c>
      <c r="Y16" s="11">
        <f>'Publication Table'!W16</f>
        <v>1868</v>
      </c>
      <c r="Z16" s="11">
        <f>'Publication Table'!X16</f>
        <v>1947</v>
      </c>
      <c r="AA16" s="11">
        <f>'Publication Table'!Y16</f>
        <v>1892</v>
      </c>
      <c r="AB16" s="11">
        <f>'Publication Table'!Z16</f>
        <v>2113</v>
      </c>
      <c r="AC16" s="11">
        <f>'Publication Table'!AA16</f>
        <v>1679</v>
      </c>
      <c r="AD16" s="11">
        <f>'Publication Table'!AB16</f>
        <v>1980</v>
      </c>
      <c r="AE16" s="11">
        <f>'Publication Table'!AC16</f>
        <v>2029</v>
      </c>
      <c r="AF16" s="11">
        <f>'Publication Table'!AD16</f>
        <v>1514</v>
      </c>
      <c r="AG16" s="11">
        <f>'Publication Table'!AE16</f>
        <v>1864</v>
      </c>
      <c r="AH16" s="11">
        <f>'Publication Table'!AF16</f>
        <v>1674</v>
      </c>
      <c r="AI16" s="11">
        <f>'Publication Table'!AG16</f>
        <v>1779</v>
      </c>
      <c r="AJ16" s="11">
        <f>'Publication Table'!AH16</f>
        <v>1847</v>
      </c>
      <c r="AK16" s="11">
        <f>'Publication Table'!AI16</f>
        <v>1500</v>
      </c>
      <c r="AL16" s="11">
        <f>'Publication Table'!AJ16</f>
        <v>1771</v>
      </c>
      <c r="AM16" s="11">
        <f>'Publication Table'!AK16</f>
        <v>1625</v>
      </c>
      <c r="AN16" s="11">
        <f>'Publication Table'!AL16</f>
        <v>1843</v>
      </c>
      <c r="AO16" s="11">
        <f>'Publication Table'!AM16</f>
        <v>1592</v>
      </c>
      <c r="AP16" s="11">
        <f>'Publication Table'!AN16</f>
        <v>1817</v>
      </c>
      <c r="AQ16" s="11">
        <f>'Publication Table'!AO16</f>
        <v>1654</v>
      </c>
      <c r="AR16" s="11">
        <f>'Publication Table'!AP16</f>
        <v>1634</v>
      </c>
      <c r="AS16" s="11">
        <f>'Publication Table'!AQ16</f>
        <v>1693</v>
      </c>
      <c r="AT16" s="11">
        <f>'Publication Table'!AR16</f>
        <v>1438</v>
      </c>
      <c r="AU16" s="11">
        <f>'Publication Table'!AS16</f>
        <v>1783</v>
      </c>
      <c r="AV16" s="11">
        <f>'Publication Table'!AT16</f>
        <v>1774</v>
      </c>
      <c r="AW16" s="11">
        <f>'Publication Table'!AU16</f>
        <v>1499</v>
      </c>
      <c r="AX16" s="11">
        <f>'Publication Table'!AV16</f>
        <v>1877</v>
      </c>
      <c r="AY16" s="11">
        <f>'Publication Table'!AW16</f>
        <v>1733</v>
      </c>
      <c r="AZ16" s="11">
        <f>'Publication Table'!AX16</f>
        <v>1731</v>
      </c>
      <c r="BA16" s="11">
        <f>'Publication Table'!AY16</f>
        <v>1698</v>
      </c>
      <c r="BB16" s="11">
        <f>'Publication Table'!AZ16</f>
        <v>1710</v>
      </c>
      <c r="BC16" s="11">
        <f>'Publication Table'!BA16</f>
        <v>1568</v>
      </c>
      <c r="BD16" s="11">
        <f>'Publication Table'!BB16</f>
        <v>1641</v>
      </c>
      <c r="BE16" s="11">
        <f>'Publication Table'!BC16</f>
        <v>1884</v>
      </c>
      <c r="BF16" s="11">
        <f>'Publication Table'!BD16</f>
        <v>1561</v>
      </c>
      <c r="BG16" s="11">
        <f>'Publication Table'!BE16</f>
        <v>1785</v>
      </c>
      <c r="BH16" s="11">
        <f>'Publication Table'!BF16</f>
        <v>1770</v>
      </c>
      <c r="BI16" s="11">
        <f>'Publication Table'!BG16</f>
        <v>1641</v>
      </c>
      <c r="BJ16" s="11">
        <f>'Publication Table'!BH16</f>
        <v>1704</v>
      </c>
      <c r="BK16" s="11">
        <f>'Publication Table'!BI16</f>
        <v>1653</v>
      </c>
      <c r="BL16" s="11">
        <f>'Publication Table'!BJ16</f>
        <v>1229</v>
      </c>
      <c r="BM16" s="11">
        <f>'Publication Table'!BK16</f>
        <v>168</v>
      </c>
      <c r="BN16" s="11">
        <f>'Publication Table'!BL16</f>
        <v>152</v>
      </c>
      <c r="BO16" s="11">
        <f>'Publication Table'!BM16</f>
        <v>356</v>
      </c>
      <c r="BP16" s="11">
        <f>'Publication Table'!BN16</f>
        <v>662</v>
      </c>
      <c r="BQ16" s="11">
        <f>'Publication Table'!BO16</f>
        <v>875</v>
      </c>
      <c r="BR16" s="11">
        <f>'Publication Table'!BP16</f>
        <v>902</v>
      </c>
      <c r="BS16" s="11">
        <f ca="1">'Publication Table'!BQ16</f>
        <v>880</v>
      </c>
    </row>
    <row r="17" spans="2:71" ht="15" customHeight="1" x14ac:dyDescent="0.2">
      <c r="B17" s="84" t="str">
        <f t="shared" si="1"/>
        <v>NHS Ayrshire &amp; ArranPercent of total scheduled elective cancellations in theatre systems</v>
      </c>
      <c r="C17" s="87" t="str">
        <f t="shared" si="2"/>
        <v>NHS Ayrshire &amp; Arran</v>
      </c>
      <c r="D17" s="100"/>
      <c r="E17" s="37" t="s">
        <v>112</v>
      </c>
      <c r="F17" s="66">
        <f>'Publication Table'!D17/'Publication Table (%)'!F$16</f>
        <v>9.5647501343363778E-2</v>
      </c>
      <c r="G17" s="66">
        <f>'Publication Table'!E17/'Publication Table (%)'!G$16</f>
        <v>0.10173697270471464</v>
      </c>
      <c r="H17" s="66">
        <f>'Publication Table'!F17/'Publication Table (%)'!H$16</f>
        <v>9.9951946179721293E-2</v>
      </c>
      <c r="I17" s="66">
        <f>'Publication Table'!G17/'Publication Table (%)'!I$16</f>
        <v>0.1004162330905307</v>
      </c>
      <c r="J17" s="66">
        <f>'Publication Table'!H17/'Publication Table (%)'!J$16</f>
        <v>9.9190283400809723E-2</v>
      </c>
      <c r="K17" s="66">
        <f>'Publication Table'!I17/'Publication Table (%)'!K$16</f>
        <v>0.10482691370063384</v>
      </c>
      <c r="L17" s="66">
        <f>'Publication Table'!J17/'Publication Table (%)'!L$16</f>
        <v>0.10442144873000941</v>
      </c>
      <c r="M17" s="66">
        <f>'Publication Table'!K17/'Publication Table (%)'!M$16</f>
        <v>0.11186617877679038</v>
      </c>
      <c r="N17" s="66">
        <f>'Publication Table'!L17/'Publication Table (%)'!N$16</f>
        <v>8.9756592292089252E-2</v>
      </c>
      <c r="O17" s="66">
        <f>'Publication Table'!M17/'Publication Table (%)'!O$16</f>
        <v>0.11196172248803828</v>
      </c>
      <c r="P17" s="66">
        <f>'Publication Table'!N17/'Publication Table (%)'!P$16</f>
        <v>9.9905749293119697E-2</v>
      </c>
      <c r="Q17" s="66">
        <f>'Publication Table'!O17/'Publication Table (%)'!Q$16</f>
        <v>9.244917715392062E-2</v>
      </c>
      <c r="R17" s="66">
        <f>'Publication Table'!P17/'Publication Table (%)'!R$16</f>
        <v>8.7355212355212361E-2</v>
      </c>
      <c r="S17" s="66">
        <f>'Publication Table'!Q17/'Publication Table (%)'!S$16</f>
        <v>9.3119266055045877E-2</v>
      </c>
      <c r="T17" s="66">
        <f>'Publication Table'!R17/'Publication Table (%)'!T$16</f>
        <v>9.856262833675565E-2</v>
      </c>
      <c r="U17" s="66">
        <f>'Publication Table'!S17/'Publication Table (%)'!U$16</f>
        <v>8.6586586586586592E-2</v>
      </c>
      <c r="V17" s="66">
        <f>'Publication Table'!T17/'Publication Table (%)'!V$16</f>
        <v>0.10800644814615798</v>
      </c>
      <c r="W17" s="66">
        <f>'Publication Table'!U17/'Publication Table (%)'!W$16</f>
        <v>9.8974358974358981E-2</v>
      </c>
      <c r="X17" s="66">
        <f>'Publication Table'!V17/'Publication Table (%)'!X$16</f>
        <v>9.6511101042138656E-2</v>
      </c>
      <c r="Y17" s="66">
        <f>'Publication Table'!W17/'Publication Table (%)'!Y$16</f>
        <v>9.2077087794432549E-2</v>
      </c>
      <c r="Z17" s="66">
        <f>'Publication Table'!X17/'Publication Table (%)'!Z$16</f>
        <v>8.7313816127375446E-2</v>
      </c>
      <c r="AA17" s="66">
        <f>'Publication Table'!Y17/'Publication Table (%)'!AA$16</f>
        <v>0.11099365750528541</v>
      </c>
      <c r="AB17" s="66">
        <f>'Publication Table'!Z17/'Publication Table (%)'!AB$16</f>
        <v>9.0866067203028866E-2</v>
      </c>
      <c r="AC17" s="66">
        <f>'Publication Table'!AA17/'Publication Table (%)'!AC$16</f>
        <v>0.11018463371054199</v>
      </c>
      <c r="AD17" s="66">
        <f>'Publication Table'!AB17/'Publication Table (%)'!AD$16</f>
        <v>0.11818181818181818</v>
      </c>
      <c r="AE17" s="66">
        <f>'Publication Table'!AC17/'Publication Table (%)'!AE$16</f>
        <v>8.6742237555446036E-2</v>
      </c>
      <c r="AF17" s="66">
        <f>'Publication Table'!AD17/'Publication Table (%)'!AF$16</f>
        <v>9.1809775429326293E-2</v>
      </c>
      <c r="AG17" s="66">
        <f>'Publication Table'!AE17/'Publication Table (%)'!AG$16</f>
        <v>9.5493562231759657E-2</v>
      </c>
      <c r="AH17" s="66">
        <f>'Publication Table'!AF17/'Publication Table (%)'!AH$16</f>
        <v>0.1009557945041816</v>
      </c>
      <c r="AI17" s="66">
        <f>'Publication Table'!AG17/'Publication Table (%)'!AI$16</f>
        <v>7.9258010118043842E-2</v>
      </c>
      <c r="AJ17" s="66">
        <f>'Publication Table'!AH17/'Publication Table (%)'!AJ$16</f>
        <v>8.8251218191662151E-2</v>
      </c>
      <c r="AK17" s="66">
        <f>'Publication Table'!AI17/'Publication Table (%)'!AK$16</f>
        <v>9.2666666666666661E-2</v>
      </c>
      <c r="AL17" s="66">
        <f>'Publication Table'!AJ17/'Publication Table (%)'!AL$16</f>
        <v>0.10897797854319594</v>
      </c>
      <c r="AM17" s="66">
        <f>'Publication Table'!AK17/'Publication Table (%)'!AM$16</f>
        <v>0.12923076923076923</v>
      </c>
      <c r="AN17" s="66">
        <f>'Publication Table'!AL17/'Publication Table (%)'!AN$16</f>
        <v>0.10146500271296799</v>
      </c>
      <c r="AO17" s="66">
        <f>'Publication Table'!AM17/'Publication Table (%)'!AO$16</f>
        <v>9.8618090452261303E-2</v>
      </c>
      <c r="AP17" s="66">
        <f>'Publication Table'!AN17/'Publication Table (%)'!AP$16</f>
        <v>8.8057237204182723E-2</v>
      </c>
      <c r="AQ17" s="66">
        <f>'Publication Table'!AO17/'Publication Table (%)'!AQ$16</f>
        <v>8.7666263603385738E-2</v>
      </c>
      <c r="AR17" s="66">
        <f>'Publication Table'!AP17/'Publication Table (%)'!AR$16</f>
        <v>9.6083231334149324E-2</v>
      </c>
      <c r="AS17" s="66">
        <f>'Publication Table'!AQ17/'Publication Table (%)'!AS$16</f>
        <v>9.9822799763733025E-2</v>
      </c>
      <c r="AT17" s="66">
        <f>'Publication Table'!AR17/'Publication Table (%)'!AT$16</f>
        <v>0.10222531293463143</v>
      </c>
      <c r="AU17" s="66">
        <f>'Publication Table'!AS17/'Publication Table (%)'!AU$16</f>
        <v>0.10487941671340438</v>
      </c>
      <c r="AV17" s="66">
        <f>'Publication Table'!AT17/'Publication Table (%)'!AV$16</f>
        <v>0.10484780157835401</v>
      </c>
      <c r="AW17" s="66">
        <f>'Publication Table'!AU17/'Publication Table (%)'!AW$16</f>
        <v>0.10206804536357572</v>
      </c>
      <c r="AX17" s="66">
        <f>'Publication Table'!AV17/'Publication Table (%)'!AX$16</f>
        <v>0.13798614810868406</v>
      </c>
      <c r="AY17" s="66">
        <f>'Publication Table'!AW17/'Publication Table (%)'!AY$16</f>
        <v>0.10386612810155799</v>
      </c>
      <c r="AZ17" s="66">
        <f>'Publication Table'!AX17/'Publication Table (%)'!AZ$16</f>
        <v>0.10976314269208549</v>
      </c>
      <c r="BA17" s="66">
        <f>'Publication Table'!AY17/'Publication Table (%)'!BA$16</f>
        <v>9.246171967020024E-2</v>
      </c>
      <c r="BB17" s="66">
        <f>'Publication Table'!AZ17/'Publication Table (%)'!BB$16</f>
        <v>0.10467836257309941</v>
      </c>
      <c r="BC17" s="66">
        <f>'Publication Table'!BA17/'Publication Table (%)'!BC$16</f>
        <v>0.11224489795918367</v>
      </c>
      <c r="BD17" s="66">
        <f>'Publication Table'!BB17/'Publication Table (%)'!BD$16</f>
        <v>0.11517367458866545</v>
      </c>
      <c r="BE17" s="66">
        <f>'Publication Table'!BC17/'Publication Table (%)'!BE$16</f>
        <v>0.10934182590233546</v>
      </c>
      <c r="BF17" s="66">
        <f>'Publication Table'!BD17/'Publication Table (%)'!BF$16</f>
        <v>0.10890454836643178</v>
      </c>
      <c r="BG17" s="66">
        <f>'Publication Table'!BE17/'Publication Table (%)'!BG$16</f>
        <v>0.11708683473389356</v>
      </c>
      <c r="BH17" s="66">
        <f>'Publication Table'!BF17/'Publication Table (%)'!BH$16</f>
        <v>0.12033898305084746</v>
      </c>
      <c r="BI17" s="66">
        <f>'Publication Table'!BG17/'Publication Table (%)'!BI$16</f>
        <v>0.1687995124923827</v>
      </c>
      <c r="BJ17" s="66">
        <f>'Publication Table'!BH17/'Publication Table (%)'!BJ$16</f>
        <v>0.15316901408450703</v>
      </c>
      <c r="BK17" s="66">
        <f>'Publication Table'!BI17/'Publication Table (%)'!BK$16</f>
        <v>0.12341197822141561</v>
      </c>
      <c r="BL17" s="66">
        <f>'Publication Table'!BJ17/'Publication Table (%)'!BL$16</f>
        <v>0.21318144833197722</v>
      </c>
      <c r="BM17" s="66">
        <f>'Publication Table'!BK17/'Publication Table (%)'!BM$16</f>
        <v>0.16071428571428573</v>
      </c>
      <c r="BN17" s="66">
        <f>'Publication Table'!BL17/'Publication Table (%)'!BN$16</f>
        <v>9.2105263157894732E-2</v>
      </c>
      <c r="BO17" s="66">
        <f>'Publication Table'!BM17/'Publication Table (%)'!BO$16</f>
        <v>4.2134831460674156E-2</v>
      </c>
      <c r="BP17" s="66">
        <f>'Publication Table'!BN17/'Publication Table (%)'!BP$16</f>
        <v>9.0634441087613288E-2</v>
      </c>
      <c r="BQ17" s="66">
        <f>'Publication Table'!BO17/'Publication Table (%)'!BQ$16</f>
        <v>6.0571428571428575E-2</v>
      </c>
      <c r="BR17" s="66">
        <f>'Publication Table'!BP17/'Publication Table (%)'!BR$16</f>
        <v>7.6496674057649663E-2</v>
      </c>
      <c r="BS17" s="66">
        <f ca="1">'Publication Table'!BQ17/'Publication Table (%)'!BS$16</f>
        <v>9.7727272727272732E-2</v>
      </c>
    </row>
    <row r="18" spans="2:71" ht="15" customHeight="1" x14ac:dyDescent="0.2">
      <c r="B18" s="84" t="str">
        <f t="shared" si="1"/>
        <v>NHS Ayrshire &amp; ArranCancellation based on clinical reason by hospital %</v>
      </c>
      <c r="C18" s="87" t="str">
        <f t="shared" si="2"/>
        <v>NHS Ayrshire &amp; Arran</v>
      </c>
      <c r="D18" s="100"/>
      <c r="E18" s="39" t="s">
        <v>113</v>
      </c>
      <c r="F18" s="66">
        <f>'Publication Table'!D18/'Publication Table (%)'!F$16</f>
        <v>3.7614185921547555E-2</v>
      </c>
      <c r="G18" s="66">
        <f>'Publication Table'!E18/'Publication Table (%)'!G$16</f>
        <v>4.1191066997518608E-2</v>
      </c>
      <c r="H18" s="66">
        <f>'Publication Table'!F18/'Publication Table (%)'!H$16</f>
        <v>4.2767900048053822E-2</v>
      </c>
      <c r="I18" s="66">
        <f>'Publication Table'!G18/'Publication Table (%)'!I$16</f>
        <v>3.2258064516129031E-2</v>
      </c>
      <c r="J18" s="66">
        <f>'Publication Table'!H18/'Publication Table (%)'!J$16</f>
        <v>3.9473684210526314E-2</v>
      </c>
      <c r="K18" s="66">
        <f>'Publication Table'!I18/'Publication Table (%)'!K$16</f>
        <v>4.3393466601657729E-2</v>
      </c>
      <c r="L18" s="66">
        <f>'Publication Table'!J18/'Publication Table (%)'!L$16</f>
        <v>4.1392285983066796E-2</v>
      </c>
      <c r="M18" s="66">
        <f>'Publication Table'!K18/'Publication Table (%)'!M$16</f>
        <v>3.7114479874542604E-2</v>
      </c>
      <c r="N18" s="66">
        <f>'Publication Table'!L18/'Publication Table (%)'!N$16</f>
        <v>3.6511156186612576E-2</v>
      </c>
      <c r="O18" s="66">
        <f>'Publication Table'!M18/'Publication Table (%)'!O$16</f>
        <v>4.0669856459330141E-2</v>
      </c>
      <c r="P18" s="66">
        <f>'Publication Table'!N18/'Publication Table (%)'!P$16</f>
        <v>3.5344015080113103E-2</v>
      </c>
      <c r="Q18" s="66">
        <f>'Publication Table'!O18/'Publication Table (%)'!Q$16</f>
        <v>3.4365924491771539E-2</v>
      </c>
      <c r="R18" s="66">
        <f>'Publication Table'!P18/'Publication Table (%)'!R$16</f>
        <v>3.2335907335907334E-2</v>
      </c>
      <c r="S18" s="66">
        <f>'Publication Table'!Q18/'Publication Table (%)'!S$16</f>
        <v>3.3486238532110094E-2</v>
      </c>
      <c r="T18" s="66">
        <f>'Publication Table'!R18/'Publication Table (%)'!T$16</f>
        <v>4.0554414784394248E-2</v>
      </c>
      <c r="U18" s="66">
        <f>'Publication Table'!S18/'Publication Table (%)'!U$16</f>
        <v>3.5035035035035036E-2</v>
      </c>
      <c r="V18" s="66">
        <f>'Publication Table'!T18/'Publication Table (%)'!V$16</f>
        <v>4.0838259000537343E-2</v>
      </c>
      <c r="W18" s="66">
        <f>'Publication Table'!U18/'Publication Table (%)'!W$16</f>
        <v>3.0256410256410255E-2</v>
      </c>
      <c r="X18" s="66">
        <f>'Publication Table'!V18/'Publication Table (%)'!X$16</f>
        <v>3.7154508382419571E-2</v>
      </c>
      <c r="Y18" s="66">
        <f>'Publication Table'!W18/'Publication Table (%)'!Y$16</f>
        <v>3.7473233404710919E-2</v>
      </c>
      <c r="Z18" s="66">
        <f>'Publication Table'!X18/'Publication Table (%)'!Z$16</f>
        <v>4.1602465331278891E-2</v>
      </c>
      <c r="AA18" s="66">
        <f>'Publication Table'!Y18/'Publication Table (%)'!AA$16</f>
        <v>4.7040169133192387E-2</v>
      </c>
      <c r="AB18" s="66">
        <f>'Publication Table'!Z18/'Publication Table (%)'!AB$16</f>
        <v>4.3539990534784669E-2</v>
      </c>
      <c r="AC18" s="66">
        <f>'Publication Table'!AA18/'Publication Table (%)'!AC$16</f>
        <v>4.7647409172126266E-2</v>
      </c>
      <c r="AD18" s="66">
        <f>'Publication Table'!AB18/'Publication Table (%)'!AD$16</f>
        <v>5.3535353535353533E-2</v>
      </c>
      <c r="AE18" s="66">
        <f>'Publication Table'!AC18/'Publication Table (%)'!AE$16</f>
        <v>4.6821094135041895E-2</v>
      </c>
      <c r="AF18" s="66">
        <f>'Publication Table'!AD18/'Publication Table (%)'!AF$16</f>
        <v>4.491413474240423E-2</v>
      </c>
      <c r="AG18" s="66">
        <f>'Publication Table'!AE18/'Publication Table (%)'!AG$16</f>
        <v>4.8819742489270387E-2</v>
      </c>
      <c r="AH18" s="66">
        <f>'Publication Table'!AF18/'Publication Table (%)'!AH$16</f>
        <v>4.7192353643966546E-2</v>
      </c>
      <c r="AI18" s="66">
        <f>'Publication Table'!AG18/'Publication Table (%)'!AI$16</f>
        <v>3.4851039910061832E-2</v>
      </c>
      <c r="AJ18" s="66">
        <f>'Publication Table'!AH18/'Publication Table (%)'!AJ$16</f>
        <v>4.0064970221981591E-2</v>
      </c>
      <c r="AK18" s="66">
        <f>'Publication Table'!AI18/'Publication Table (%)'!AK$16</f>
        <v>5.1333333333333335E-2</v>
      </c>
      <c r="AL18" s="66">
        <f>'Publication Table'!AJ18/'Publication Table (%)'!AL$16</f>
        <v>3.4443817052512704E-2</v>
      </c>
      <c r="AM18" s="66">
        <f>'Publication Table'!AK18/'Publication Table (%)'!AM$16</f>
        <v>4.6153846153846156E-2</v>
      </c>
      <c r="AN18" s="66">
        <f>'Publication Table'!AL18/'Publication Table (%)'!AN$16</f>
        <v>4.3950081389039608E-2</v>
      </c>
      <c r="AO18" s="66">
        <f>'Publication Table'!AM18/'Publication Table (%)'!AO$16</f>
        <v>4.7110552763819098E-2</v>
      </c>
      <c r="AP18" s="66">
        <f>'Publication Table'!AN18/'Publication Table (%)'!AP$16</f>
        <v>4.5129334067143645E-2</v>
      </c>
      <c r="AQ18" s="66">
        <f>'Publication Table'!AO18/'Publication Table (%)'!AQ$16</f>
        <v>4.5344619105199518E-2</v>
      </c>
      <c r="AR18" s="66">
        <f>'Publication Table'!AP18/'Publication Table (%)'!AR$16</f>
        <v>4.528763769889841E-2</v>
      </c>
      <c r="AS18" s="66">
        <f>'Publication Table'!AQ18/'Publication Table (%)'!AS$16</f>
        <v>4.0165386887182519E-2</v>
      </c>
      <c r="AT18" s="66">
        <f>'Publication Table'!AR18/'Publication Table (%)'!AT$16</f>
        <v>5.1460361613351879E-2</v>
      </c>
      <c r="AU18" s="66">
        <f>'Publication Table'!AS18/'Publication Table (%)'!AU$16</f>
        <v>4.0942232192933262E-2</v>
      </c>
      <c r="AV18" s="66">
        <f>'Publication Table'!AT18/'Publication Table (%)'!AV$16</f>
        <v>4.1713641488162347E-2</v>
      </c>
      <c r="AW18" s="66">
        <f>'Publication Table'!AU18/'Publication Table (%)'!AW$16</f>
        <v>5.1367578385590397E-2</v>
      </c>
      <c r="AX18" s="66">
        <f>'Publication Table'!AV18/'Publication Table (%)'!AX$16</f>
        <v>5.9669685668620139E-2</v>
      </c>
      <c r="AY18" s="66">
        <f>'Publication Table'!AW18/'Publication Table (%)'!AY$16</f>
        <v>4.9624927870744372E-2</v>
      </c>
      <c r="AZ18" s="66">
        <f>'Publication Table'!AX18/'Publication Table (%)'!AZ$16</f>
        <v>5.7770075101097634E-2</v>
      </c>
      <c r="BA18" s="66">
        <f>'Publication Table'!AY18/'Publication Table (%)'!BA$16</f>
        <v>4.2402826855123678E-2</v>
      </c>
      <c r="BB18" s="66">
        <f>'Publication Table'!AZ18/'Publication Table (%)'!BB$16</f>
        <v>4.5614035087719301E-2</v>
      </c>
      <c r="BC18" s="66">
        <f>'Publication Table'!BA18/'Publication Table (%)'!BC$16</f>
        <v>5.038265306122449E-2</v>
      </c>
      <c r="BD18" s="66">
        <f>'Publication Table'!BB18/'Publication Table (%)'!BD$16</f>
        <v>4.7531992687385741E-2</v>
      </c>
      <c r="BE18" s="66">
        <f>'Publication Table'!BC18/'Publication Table (%)'!BE$16</f>
        <v>3.3970276008492568E-2</v>
      </c>
      <c r="BF18" s="66">
        <f>'Publication Table'!BD18/'Publication Table (%)'!BF$16</f>
        <v>3.7155669442664956E-2</v>
      </c>
      <c r="BG18" s="66">
        <f>'Publication Table'!BE18/'Publication Table (%)'!BG$16</f>
        <v>4.7058823529411764E-2</v>
      </c>
      <c r="BH18" s="66">
        <f>'Publication Table'!BF18/'Publication Table (%)'!BH$16</f>
        <v>4.9717514124293788E-2</v>
      </c>
      <c r="BI18" s="66">
        <f>'Publication Table'!BG18/'Publication Table (%)'!BI$16</f>
        <v>5.7891529555149299E-2</v>
      </c>
      <c r="BJ18" s="66">
        <f>'Publication Table'!BH18/'Publication Table (%)'!BJ$16</f>
        <v>4.2253521126760563E-2</v>
      </c>
      <c r="BK18" s="66">
        <f>'Publication Table'!BI18/'Publication Table (%)'!BK$16</f>
        <v>4.9606775559588624E-2</v>
      </c>
      <c r="BL18" s="66">
        <f>'Publication Table'!BJ18/'Publication Table (%)'!BL$16</f>
        <v>0.10984540276647681</v>
      </c>
      <c r="BM18" s="66">
        <f>'Publication Table'!BK18/'Publication Table (%)'!BM$16</f>
        <v>0.1130952380952381</v>
      </c>
      <c r="BN18" s="66">
        <f>'Publication Table'!BL18/'Publication Table (%)'!BN$16</f>
        <v>4.6052631578947366E-2</v>
      </c>
      <c r="BO18" s="66">
        <f>'Publication Table'!BM18/'Publication Table (%)'!BO$16</f>
        <v>2.247191011235955E-2</v>
      </c>
      <c r="BP18" s="66">
        <f>'Publication Table'!BN18/'Publication Table (%)'!BP$16</f>
        <v>6.1933534743202415E-2</v>
      </c>
      <c r="BQ18" s="66">
        <f>'Publication Table'!BO18/'Publication Table (%)'!BQ$16</f>
        <v>3.7714285714285714E-2</v>
      </c>
      <c r="BR18" s="66">
        <f>'Publication Table'!BP18/'Publication Table (%)'!BR$16</f>
        <v>5.2106430155210645E-2</v>
      </c>
      <c r="BS18" s="66">
        <f ca="1">'Publication Table'!BQ18/'Publication Table (%)'!BS$16</f>
        <v>5.3409090909090906E-2</v>
      </c>
    </row>
    <row r="19" spans="2:71" ht="15" customHeight="1" x14ac:dyDescent="0.2">
      <c r="B19" s="84" t="str">
        <f t="shared" si="1"/>
        <v>NHS Ayrshire &amp; ArranCancellation based on capacity or non-clinical reason by hospital %</v>
      </c>
      <c r="C19" s="87" t="str">
        <f t="shared" si="2"/>
        <v>NHS Ayrshire &amp; Arran</v>
      </c>
      <c r="D19" s="100"/>
      <c r="E19" s="39" t="s">
        <v>114</v>
      </c>
      <c r="F19" s="66">
        <f>'Publication Table'!D19/'Publication Table (%)'!F$16</f>
        <v>1.4508328855454057E-2</v>
      </c>
      <c r="G19" s="66">
        <f>'Publication Table'!E19/'Publication Table (%)'!G$16</f>
        <v>1.4392059553349877E-2</v>
      </c>
      <c r="H19" s="66">
        <f>'Publication Table'!F19/'Publication Table (%)'!H$16</f>
        <v>8.1691494473810668E-3</v>
      </c>
      <c r="I19" s="66">
        <f>'Publication Table'!G19/'Publication Table (%)'!I$16</f>
        <v>1.3527575442247659E-2</v>
      </c>
      <c r="J19" s="66">
        <f>'Publication Table'!H19/'Publication Table (%)'!J$16</f>
        <v>1.2145748987854251E-2</v>
      </c>
      <c r="K19" s="66">
        <f>'Publication Table'!I19/'Publication Table (%)'!K$16</f>
        <v>1.218917601170161E-2</v>
      </c>
      <c r="L19" s="66">
        <f>'Publication Table'!J19/'Publication Table (%)'!L$16</f>
        <v>1.7403574788334902E-2</v>
      </c>
      <c r="M19" s="66">
        <f>'Publication Table'!K19/'Publication Table (%)'!M$16</f>
        <v>1.1500261369576581E-2</v>
      </c>
      <c r="N19" s="66">
        <f>'Publication Table'!L19/'Publication Table (%)'!N$16</f>
        <v>1.4198782961460446E-2</v>
      </c>
      <c r="O19" s="66">
        <f>'Publication Table'!M19/'Publication Table (%)'!O$16</f>
        <v>1.4832535885167464E-2</v>
      </c>
      <c r="P19" s="66">
        <f>'Publication Table'!N19/'Publication Table (%)'!P$16</f>
        <v>1.4608859566446749E-2</v>
      </c>
      <c r="Q19" s="66">
        <f>'Publication Table'!O19/'Publication Table (%)'!Q$16</f>
        <v>1.2584704743465635E-2</v>
      </c>
      <c r="R19" s="66">
        <f>'Publication Table'!P19/'Publication Table (%)'!R$16</f>
        <v>8.2046332046332038E-3</v>
      </c>
      <c r="S19" s="66">
        <f>'Publication Table'!Q19/'Publication Table (%)'!S$16</f>
        <v>1.4220183486238533E-2</v>
      </c>
      <c r="T19" s="66">
        <f>'Publication Table'!R19/'Publication Table (%)'!T$16</f>
        <v>1.0780287474332649E-2</v>
      </c>
      <c r="U19" s="66">
        <f>'Publication Table'!S19/'Publication Table (%)'!U$16</f>
        <v>9.0090090090090089E-3</v>
      </c>
      <c r="V19" s="66">
        <f>'Publication Table'!T19/'Publication Table (%)'!V$16</f>
        <v>1.6657710908113917E-2</v>
      </c>
      <c r="W19" s="66">
        <f>'Publication Table'!U19/'Publication Table (%)'!W$16</f>
        <v>2.0512820512820513E-2</v>
      </c>
      <c r="X19" s="66">
        <f>'Publication Table'!V19/'Publication Table (%)'!X$16</f>
        <v>1.1327594019030359E-2</v>
      </c>
      <c r="Y19" s="66">
        <f>'Publication Table'!W19/'Publication Table (%)'!Y$16</f>
        <v>1.284796573875803E-2</v>
      </c>
      <c r="Z19" s="66">
        <f>'Publication Table'!X19/'Publication Table (%)'!Z$16</f>
        <v>4.6224961479198771E-3</v>
      </c>
      <c r="AA19" s="66">
        <f>'Publication Table'!Y19/'Publication Table (%)'!AA$16</f>
        <v>2.2727272727272728E-2</v>
      </c>
      <c r="AB19" s="66">
        <f>'Publication Table'!Z19/'Publication Table (%)'!AB$16</f>
        <v>1.2304779933743492E-2</v>
      </c>
      <c r="AC19" s="66">
        <f>'Publication Table'!AA19/'Publication Table (%)'!AC$16</f>
        <v>1.7272185824895772E-2</v>
      </c>
      <c r="AD19" s="66">
        <f>'Publication Table'!AB19/'Publication Table (%)'!AD$16</f>
        <v>1.9191919191919191E-2</v>
      </c>
      <c r="AE19" s="66">
        <f>'Publication Table'!AC19/'Publication Table (%)'!AE$16</f>
        <v>6.8999507146377528E-3</v>
      </c>
      <c r="AF19" s="66">
        <f>'Publication Table'!AD19/'Publication Table (%)'!AF$16</f>
        <v>1.3210039630118891E-2</v>
      </c>
      <c r="AG19" s="66">
        <f>'Publication Table'!AE19/'Publication Table (%)'!AG$16</f>
        <v>1.5021459227467811E-2</v>
      </c>
      <c r="AH19" s="66">
        <f>'Publication Table'!AF19/'Publication Table (%)'!AH$16</f>
        <v>2.6284348864994027E-2</v>
      </c>
      <c r="AI19" s="66">
        <f>'Publication Table'!AG19/'Publication Table (%)'!AI$16</f>
        <v>1.2366498032602586E-2</v>
      </c>
      <c r="AJ19" s="66">
        <f>'Publication Table'!AH19/'Publication Table (%)'!AJ$16</f>
        <v>1.5159718462371413E-2</v>
      </c>
      <c r="AK19" s="66">
        <f>'Publication Table'!AI19/'Publication Table (%)'!AK$16</f>
        <v>1.2E-2</v>
      </c>
      <c r="AL19" s="66">
        <f>'Publication Table'!AJ19/'Publication Table (%)'!AL$16</f>
        <v>4.7995482778091472E-2</v>
      </c>
      <c r="AM19" s="66">
        <f>'Publication Table'!AK19/'Publication Table (%)'!AM$16</f>
        <v>3.5076923076923075E-2</v>
      </c>
      <c r="AN19" s="66">
        <f>'Publication Table'!AL19/'Publication Table (%)'!AN$16</f>
        <v>1.410743353228432E-2</v>
      </c>
      <c r="AO19" s="66">
        <f>'Publication Table'!AM19/'Publication Table (%)'!AO$16</f>
        <v>1.1306532663316583E-2</v>
      </c>
      <c r="AP19" s="66">
        <f>'Publication Table'!AN19/'Publication Table (%)'!AP$16</f>
        <v>9.9064391854705551E-3</v>
      </c>
      <c r="AQ19" s="66">
        <f>'Publication Table'!AO19/'Publication Table (%)'!AQ$16</f>
        <v>1.1487303506650543E-2</v>
      </c>
      <c r="AR19" s="66">
        <f>'Publication Table'!AP19/'Publication Table (%)'!AR$16</f>
        <v>9.7919216646266821E-3</v>
      </c>
      <c r="AS19" s="66">
        <f>'Publication Table'!AQ19/'Publication Table (%)'!AS$16</f>
        <v>1.004134672179563E-2</v>
      </c>
      <c r="AT19" s="66">
        <f>'Publication Table'!AR19/'Publication Table (%)'!AT$16</f>
        <v>1.1126564673157162E-2</v>
      </c>
      <c r="AU19" s="66">
        <f>'Publication Table'!AS19/'Publication Table (%)'!AU$16</f>
        <v>2.411665731912507E-2</v>
      </c>
      <c r="AV19" s="66">
        <f>'Publication Table'!AT19/'Publication Table (%)'!AV$16</f>
        <v>2.874859075535513E-2</v>
      </c>
      <c r="AW19" s="66">
        <f>'Publication Table'!AU19/'Publication Table (%)'!AW$16</f>
        <v>1.6010673782521682E-2</v>
      </c>
      <c r="AX19" s="66">
        <f>'Publication Table'!AV19/'Publication Table (%)'!AX$16</f>
        <v>3.6760788492274904E-2</v>
      </c>
      <c r="AY19" s="66">
        <f>'Publication Table'!AW19/'Publication Table (%)'!AY$16</f>
        <v>2.0196191575302943E-2</v>
      </c>
      <c r="AZ19" s="66">
        <f>'Publication Table'!AX19/'Publication Table (%)'!AZ$16</f>
        <v>1.7908723281340265E-2</v>
      </c>
      <c r="BA19" s="66">
        <f>'Publication Table'!AY19/'Publication Table (%)'!BA$16</f>
        <v>1.3545347467608953E-2</v>
      </c>
      <c r="BB19" s="66">
        <f>'Publication Table'!AZ19/'Publication Table (%)'!BB$16</f>
        <v>1.9298245614035089E-2</v>
      </c>
      <c r="BC19" s="66">
        <f>'Publication Table'!BA19/'Publication Table (%)'!BC$16</f>
        <v>2.1683673469387755E-2</v>
      </c>
      <c r="BD19" s="66">
        <f>'Publication Table'!BB19/'Publication Table (%)'!BD$16</f>
        <v>1.6453382084095063E-2</v>
      </c>
      <c r="BE19" s="66">
        <f>'Publication Table'!BC19/'Publication Table (%)'!BE$16</f>
        <v>3.3439490445859872E-2</v>
      </c>
      <c r="BF19" s="66">
        <f>'Publication Table'!BD19/'Publication Table (%)'!BF$16</f>
        <v>1.9859064702114029E-2</v>
      </c>
      <c r="BG19" s="66">
        <f>'Publication Table'!BE19/'Publication Table (%)'!BG$16</f>
        <v>2.5770308123249298E-2</v>
      </c>
      <c r="BH19" s="66">
        <f>'Publication Table'!BF19/'Publication Table (%)'!BH$16</f>
        <v>2.8248587570621469E-2</v>
      </c>
      <c r="BI19" s="66">
        <f>'Publication Table'!BG19/'Publication Table (%)'!BI$16</f>
        <v>7.1297989031078604E-2</v>
      </c>
      <c r="BJ19" s="66">
        <f>'Publication Table'!BH19/'Publication Table (%)'!BJ$16</f>
        <v>6.9248826291079812E-2</v>
      </c>
      <c r="BK19" s="66">
        <f>'Publication Table'!BI19/'Publication Table (%)'!BK$16</f>
        <v>3.2062915910465818E-2</v>
      </c>
      <c r="BL19" s="66">
        <f>'Publication Table'!BJ19/'Publication Table (%)'!BL$16</f>
        <v>5.1261187957689178E-2</v>
      </c>
      <c r="BM19" s="66">
        <f>'Publication Table'!BK19/'Publication Table (%)'!BM$16</f>
        <v>3.5714285714285712E-2</v>
      </c>
      <c r="BN19" s="66">
        <f>'Publication Table'!BL19/'Publication Table (%)'!BN$16</f>
        <v>3.2894736842105261E-2</v>
      </c>
      <c r="BO19" s="66">
        <f>'Publication Table'!BM19/'Publication Table (%)'!BO$16</f>
        <v>2.8089887640449437E-3</v>
      </c>
      <c r="BP19" s="66">
        <f>'Publication Table'!BN19/'Publication Table (%)'!BP$16</f>
        <v>4.5317220543806651E-3</v>
      </c>
      <c r="BQ19" s="66">
        <f>'Publication Table'!BO19/'Publication Table (%)'!BQ$16</f>
        <v>1.2571428571428572E-2</v>
      </c>
      <c r="BR19" s="66">
        <f>'Publication Table'!BP19/'Publication Table (%)'!BR$16</f>
        <v>9.9778270509977823E-3</v>
      </c>
      <c r="BS19" s="66">
        <f ca="1">'Publication Table'!BQ19/'Publication Table (%)'!BS$16</f>
        <v>2.2727272727272728E-2</v>
      </c>
    </row>
    <row r="20" spans="2:71" ht="15" customHeight="1" x14ac:dyDescent="0.2">
      <c r="B20" s="84" t="str">
        <f t="shared" si="1"/>
        <v>NHS Ayrshire &amp; ArranCancelled by Patient %</v>
      </c>
      <c r="C20" s="87" t="str">
        <f t="shared" si="2"/>
        <v>NHS Ayrshire &amp; Arran</v>
      </c>
      <c r="D20" s="100"/>
      <c r="E20" s="39" t="s">
        <v>115</v>
      </c>
      <c r="F20" s="66">
        <f>'Publication Table'!D20/'Publication Table (%)'!F$16</f>
        <v>2.7941966684578184E-2</v>
      </c>
      <c r="G20" s="66">
        <f>'Publication Table'!E20/'Publication Table (%)'!G$16</f>
        <v>3.5235732009925559E-2</v>
      </c>
      <c r="H20" s="66">
        <f>'Publication Table'!F20/'Publication Table (%)'!H$16</f>
        <v>3.3637674195098513E-2</v>
      </c>
      <c r="I20" s="66">
        <f>'Publication Table'!G20/'Publication Table (%)'!I$16</f>
        <v>3.8501560874089492E-2</v>
      </c>
      <c r="J20" s="66">
        <f>'Publication Table'!H20/'Publication Table (%)'!J$16</f>
        <v>3.54251012145749E-2</v>
      </c>
      <c r="K20" s="66">
        <f>'Publication Table'!I20/'Publication Table (%)'!K$16</f>
        <v>3.7055095075572891E-2</v>
      </c>
      <c r="L20" s="66">
        <f>'Publication Table'!J20/'Publication Table (%)'!L$16</f>
        <v>3.4336782690498592E-2</v>
      </c>
      <c r="M20" s="66">
        <f>'Publication Table'!K20/'Publication Table (%)'!M$16</f>
        <v>4.8092002090956612E-2</v>
      </c>
      <c r="N20" s="66">
        <f>'Publication Table'!L20/'Publication Table (%)'!N$16</f>
        <v>3.3975659229208928E-2</v>
      </c>
      <c r="O20" s="66">
        <f>'Publication Table'!M20/'Publication Table (%)'!O$16</f>
        <v>4.3062200956937802E-2</v>
      </c>
      <c r="P20" s="66">
        <f>'Publication Table'!N20/'Publication Table (%)'!P$16</f>
        <v>3.5344015080113103E-2</v>
      </c>
      <c r="Q20" s="66">
        <f>'Publication Table'!O20/'Publication Table (%)'!Q$16</f>
        <v>3.6302032913843173E-2</v>
      </c>
      <c r="R20" s="66">
        <f>'Publication Table'!P20/'Publication Table (%)'!R$16</f>
        <v>3.0888030888030889E-2</v>
      </c>
      <c r="S20" s="66">
        <f>'Publication Table'!Q20/'Publication Table (%)'!S$16</f>
        <v>3.3027522935779818E-2</v>
      </c>
      <c r="T20" s="66">
        <f>'Publication Table'!R20/'Publication Table (%)'!T$16</f>
        <v>3.9014373716632446E-2</v>
      </c>
      <c r="U20" s="66">
        <f>'Publication Table'!S20/'Publication Table (%)'!U$16</f>
        <v>3.6536536536536539E-2</v>
      </c>
      <c r="V20" s="66">
        <f>'Publication Table'!T20/'Publication Table (%)'!V$16</f>
        <v>3.9226222461042452E-2</v>
      </c>
      <c r="W20" s="66">
        <f>'Publication Table'!U20/'Publication Table (%)'!W$16</f>
        <v>3.8974358974358976E-2</v>
      </c>
      <c r="X20" s="66">
        <f>'Publication Table'!V20/'Publication Table (%)'!X$16</f>
        <v>3.6701404621658357E-2</v>
      </c>
      <c r="Y20" s="66">
        <f>'Publication Table'!W20/'Publication Table (%)'!Y$16</f>
        <v>3.3190578158458245E-2</v>
      </c>
      <c r="Z20" s="66">
        <f>'Publication Table'!X20/'Publication Table (%)'!Z$16</f>
        <v>3.5952747817154594E-2</v>
      </c>
      <c r="AA20" s="66">
        <f>'Publication Table'!Y20/'Publication Table (%)'!AA$16</f>
        <v>3.5412262156448202E-2</v>
      </c>
      <c r="AB20" s="66">
        <f>'Publication Table'!Z20/'Publication Table (%)'!AB$16</f>
        <v>3.218173213440606E-2</v>
      </c>
      <c r="AC20" s="66">
        <f>'Publication Table'!AA20/'Publication Table (%)'!AC$16</f>
        <v>4.169148302561048E-2</v>
      </c>
      <c r="AD20" s="66">
        <f>'Publication Table'!AB20/'Publication Table (%)'!AD$16</f>
        <v>4.0909090909090909E-2</v>
      </c>
      <c r="AE20" s="66">
        <f>'Publication Table'!AC20/'Publication Table (%)'!AE$16</f>
        <v>3.0556924593395762E-2</v>
      </c>
      <c r="AF20" s="66">
        <f>'Publication Table'!AD20/'Publication Table (%)'!AF$16</f>
        <v>3.2364597093791282E-2</v>
      </c>
      <c r="AG20" s="66">
        <f>'Publication Table'!AE20/'Publication Table (%)'!AG$16</f>
        <v>2.8969957081545063E-2</v>
      </c>
      <c r="AH20" s="66">
        <f>'Publication Table'!AF20/'Publication Table (%)'!AH$16</f>
        <v>2.5686977299880526E-2</v>
      </c>
      <c r="AI20" s="66">
        <f>'Publication Table'!AG20/'Publication Table (%)'!AI$16</f>
        <v>2.9229904440697022E-2</v>
      </c>
      <c r="AJ20" s="66">
        <f>'Publication Table'!AH20/'Publication Table (%)'!AJ$16</f>
        <v>2.9778018408229561E-2</v>
      </c>
      <c r="AK20" s="66">
        <f>'Publication Table'!AI20/'Publication Table (%)'!AK$16</f>
        <v>2.5999999999999999E-2</v>
      </c>
      <c r="AL20" s="66">
        <f>'Publication Table'!AJ20/'Publication Table (%)'!AL$16</f>
        <v>2.20214568040655E-2</v>
      </c>
      <c r="AM20" s="66">
        <f>'Publication Table'!AK20/'Publication Table (%)'!AM$16</f>
        <v>3.8153846153846156E-2</v>
      </c>
      <c r="AN20" s="66">
        <f>'Publication Table'!AL20/'Publication Table (%)'!AN$16</f>
        <v>3.3640803038524146E-2</v>
      </c>
      <c r="AO20" s="66">
        <f>'Publication Table'!AM20/'Publication Table (%)'!AO$16</f>
        <v>3.5804020100502515E-2</v>
      </c>
      <c r="AP20" s="66">
        <f>'Publication Table'!AN20/'Publication Table (%)'!AP$16</f>
        <v>3.0269675288937811E-2</v>
      </c>
      <c r="AQ20" s="66">
        <f>'Publication Table'!AO20/'Publication Table (%)'!AQ$16</f>
        <v>2.9020556227327691E-2</v>
      </c>
      <c r="AR20" s="66">
        <f>'Publication Table'!AP20/'Publication Table (%)'!AR$16</f>
        <v>3.7943696450428395E-2</v>
      </c>
      <c r="AS20" s="66">
        <f>'Publication Table'!AQ20/'Publication Table (%)'!AS$16</f>
        <v>4.6072061429415237E-2</v>
      </c>
      <c r="AT20" s="66">
        <f>'Publication Table'!AR20/'Publication Table (%)'!AT$16</f>
        <v>3.6161335187760782E-2</v>
      </c>
      <c r="AU20" s="66">
        <f>'Publication Table'!AS20/'Publication Table (%)'!AU$16</f>
        <v>3.5894559730790802E-2</v>
      </c>
      <c r="AV20" s="66">
        <f>'Publication Table'!AT20/'Publication Table (%)'!AV$16</f>
        <v>3.2130777903043965E-2</v>
      </c>
      <c r="AW20" s="66">
        <f>'Publication Table'!AU20/'Publication Table (%)'!AW$16</f>
        <v>3.1354236157438292E-2</v>
      </c>
      <c r="AX20" s="66">
        <f>'Publication Table'!AV20/'Publication Table (%)'!AX$16</f>
        <v>3.9424613745338309E-2</v>
      </c>
      <c r="AY20" s="66">
        <f>'Publication Table'!AW20/'Publication Table (%)'!AY$16</f>
        <v>3.0005770340450086E-2</v>
      </c>
      <c r="AZ20" s="66">
        <f>'Publication Table'!AX20/'Publication Table (%)'!AZ$16</f>
        <v>2.9462738301559793E-2</v>
      </c>
      <c r="BA20" s="66">
        <f>'Publication Table'!AY20/'Publication Table (%)'!BA$16</f>
        <v>3.5335689045936397E-2</v>
      </c>
      <c r="BB20" s="66">
        <f>'Publication Table'!AZ20/'Publication Table (%)'!BB$16</f>
        <v>3.5087719298245612E-2</v>
      </c>
      <c r="BC20" s="66">
        <f>'Publication Table'!BA20/'Publication Table (%)'!BC$16</f>
        <v>3.2525510204081634E-2</v>
      </c>
      <c r="BD20" s="66">
        <f>'Publication Table'!BB20/'Publication Table (%)'!BD$16</f>
        <v>3.9000609384521635E-2</v>
      </c>
      <c r="BE20" s="66">
        <f>'Publication Table'!BC20/'Publication Table (%)'!BE$16</f>
        <v>3.662420382165605E-2</v>
      </c>
      <c r="BF20" s="66">
        <f>'Publication Table'!BD20/'Publication Table (%)'!BF$16</f>
        <v>4.356181934657271E-2</v>
      </c>
      <c r="BG20" s="66">
        <f>'Publication Table'!BE20/'Publication Table (%)'!BG$16</f>
        <v>3.8095238095238099E-2</v>
      </c>
      <c r="BH20" s="66">
        <f>'Publication Table'!BF20/'Publication Table (%)'!BH$16</f>
        <v>3.7853107344632771E-2</v>
      </c>
      <c r="BI20" s="66">
        <f>'Publication Table'!BG20/'Publication Table (%)'!BI$16</f>
        <v>3.4734917733089579E-2</v>
      </c>
      <c r="BJ20" s="66">
        <f>'Publication Table'!BH20/'Publication Table (%)'!BJ$16</f>
        <v>3.5211267605633804E-2</v>
      </c>
      <c r="BK20" s="66">
        <f>'Publication Table'!BI20/'Publication Table (%)'!BK$16</f>
        <v>3.8112522686025406E-2</v>
      </c>
      <c r="BL20" s="66">
        <f>'Publication Table'!BJ20/'Publication Table (%)'!BL$16</f>
        <v>3.4174125305126118E-2</v>
      </c>
      <c r="BM20" s="66">
        <f>'Publication Table'!BK20/'Publication Table (%)'!BM$16</f>
        <v>1.1904761904761904E-2</v>
      </c>
      <c r="BN20" s="66">
        <f>'Publication Table'!BL20/'Publication Table (%)'!BN$16</f>
        <v>1.3157894736842105E-2</v>
      </c>
      <c r="BO20" s="66">
        <f>'Publication Table'!BM20/'Publication Table (%)'!BO$16</f>
        <v>1.4044943820224719E-2</v>
      </c>
      <c r="BP20" s="66">
        <f>'Publication Table'!BN20/'Publication Table (%)'!BP$16</f>
        <v>2.2658610271903322E-2</v>
      </c>
      <c r="BQ20" s="66">
        <f>'Publication Table'!BO20/'Publication Table (%)'!BQ$16</f>
        <v>1.0285714285714285E-2</v>
      </c>
      <c r="BR20" s="66">
        <f>'Publication Table'!BP20/'Publication Table (%)'!BR$16</f>
        <v>1.3303769401330377E-2</v>
      </c>
      <c r="BS20" s="66">
        <f ca="1">'Publication Table'!BQ20/'Publication Table (%)'!BS$16</f>
        <v>2.1590909090909091E-2</v>
      </c>
    </row>
    <row r="21" spans="2:71" ht="15" customHeight="1" x14ac:dyDescent="0.2">
      <c r="B21" s="84" t="str">
        <f t="shared" si="1"/>
        <v>NHS Ayrshire &amp; ArranOther reason %</v>
      </c>
      <c r="C21" s="87" t="str">
        <f t="shared" si="2"/>
        <v>NHS Ayrshire &amp; Arran</v>
      </c>
      <c r="D21" s="100"/>
      <c r="E21" s="39" t="s">
        <v>116</v>
      </c>
      <c r="F21" s="66">
        <f>'Publication Table'!D21/'Publication Table (%)'!F$16</f>
        <v>1.5583019881783988E-2</v>
      </c>
      <c r="G21" s="66">
        <f>'Publication Table'!E21/'Publication Table (%)'!G$16</f>
        <v>1.0918114143920596E-2</v>
      </c>
      <c r="H21" s="66">
        <f>'Publication Table'!F21/'Publication Table (%)'!H$16</f>
        <v>1.5377222489187891E-2</v>
      </c>
      <c r="I21" s="66">
        <f>'Publication Table'!G21/'Publication Table (%)'!I$16</f>
        <v>1.6129032258064516E-2</v>
      </c>
      <c r="J21" s="66">
        <f>'Publication Table'!H21/'Publication Table (%)'!J$16</f>
        <v>1.2145748987854251E-2</v>
      </c>
      <c r="K21" s="66">
        <f>'Publication Table'!I21/'Publication Table (%)'!K$16</f>
        <v>1.218917601170161E-2</v>
      </c>
      <c r="L21" s="66">
        <f>'Publication Table'!J21/'Publication Table (%)'!L$16</f>
        <v>1.1288805268109126E-2</v>
      </c>
      <c r="M21" s="66">
        <f>'Publication Table'!K21/'Publication Table (%)'!M$16</f>
        <v>1.5159435441714584E-2</v>
      </c>
      <c r="N21" s="66">
        <f>'Publication Table'!L21/'Publication Table (%)'!N$16</f>
        <v>5.0709939148073022E-3</v>
      </c>
      <c r="O21" s="66">
        <f>'Publication Table'!M21/'Publication Table (%)'!O$16</f>
        <v>1.3397129186602871E-2</v>
      </c>
      <c r="P21" s="66">
        <f>'Publication Table'!N21/'Publication Table (%)'!P$16</f>
        <v>1.4608859566446749E-2</v>
      </c>
      <c r="Q21" s="66">
        <f>'Publication Table'!O21/'Publication Table (%)'!Q$16</f>
        <v>9.1965150048402711E-3</v>
      </c>
      <c r="R21" s="66">
        <f>'Publication Table'!P21/'Publication Table (%)'!R$16</f>
        <v>1.5926640926640926E-2</v>
      </c>
      <c r="S21" s="66">
        <f>'Publication Table'!Q21/'Publication Table (%)'!S$16</f>
        <v>1.2385321100917432E-2</v>
      </c>
      <c r="T21" s="66">
        <f>'Publication Table'!R21/'Publication Table (%)'!T$16</f>
        <v>8.2135523613963042E-3</v>
      </c>
      <c r="U21" s="66">
        <f>'Publication Table'!S21/'Publication Table (%)'!U$16</f>
        <v>6.006006006006006E-3</v>
      </c>
      <c r="V21" s="66">
        <f>'Publication Table'!T21/'Publication Table (%)'!V$16</f>
        <v>1.1284255776464266E-2</v>
      </c>
      <c r="W21" s="66">
        <f>'Publication Table'!U21/'Publication Table (%)'!W$16</f>
        <v>9.2307692307692316E-3</v>
      </c>
      <c r="X21" s="66">
        <f>'Publication Table'!V21/'Publication Table (%)'!X$16</f>
        <v>1.1327594019030359E-2</v>
      </c>
      <c r="Y21" s="66">
        <f>'Publication Table'!W21/'Publication Table (%)'!Y$16</f>
        <v>8.5653104925053538E-3</v>
      </c>
      <c r="Z21" s="66">
        <f>'Publication Table'!X21/'Publication Table (%)'!Z$16</f>
        <v>5.136106831022085E-3</v>
      </c>
      <c r="AA21" s="66">
        <f>'Publication Table'!Y21/'Publication Table (%)'!AA$16</f>
        <v>5.8139534883720929E-3</v>
      </c>
      <c r="AB21" s="66">
        <f>'Publication Table'!Z21/'Publication Table (%)'!AB$16</f>
        <v>2.8395646000946521E-3</v>
      </c>
      <c r="AC21" s="66">
        <f>'Publication Table'!AA21/'Publication Table (%)'!AC$16</f>
        <v>3.5735556879094698E-3</v>
      </c>
      <c r="AD21" s="66">
        <f>'Publication Table'!AB21/'Publication Table (%)'!AD$16</f>
        <v>4.5454545454545452E-3</v>
      </c>
      <c r="AE21" s="66">
        <f>'Publication Table'!AC21/'Publication Table (%)'!AE$16</f>
        <v>2.4642681123706258E-3</v>
      </c>
      <c r="AF21" s="66">
        <f>'Publication Table'!AD21/'Publication Table (%)'!AF$16</f>
        <v>1.321003963011889E-3</v>
      </c>
      <c r="AG21" s="66">
        <f>'Publication Table'!AE21/'Publication Table (%)'!AG$16</f>
        <v>2.6824034334763948E-3</v>
      </c>
      <c r="AH21" s="66">
        <f>'Publication Table'!AF21/'Publication Table (%)'!AH$16</f>
        <v>1.7921146953405018E-3</v>
      </c>
      <c r="AI21" s="66">
        <f>'Publication Table'!AG21/'Publication Table (%)'!AI$16</f>
        <v>2.810567734682406E-3</v>
      </c>
      <c r="AJ21" s="66">
        <f>'Publication Table'!AH21/'Publication Table (%)'!AJ$16</f>
        <v>3.2485110990795887E-3</v>
      </c>
      <c r="AK21" s="66">
        <f>'Publication Table'!AI21/'Publication Table (%)'!AK$16</f>
        <v>3.3333333333333335E-3</v>
      </c>
      <c r="AL21" s="66">
        <f>'Publication Table'!AJ21/'Publication Table (%)'!AL$16</f>
        <v>4.517221908526256E-3</v>
      </c>
      <c r="AM21" s="66">
        <f>'Publication Table'!AK21/'Publication Table (%)'!AM$16</f>
        <v>9.8461538461538465E-3</v>
      </c>
      <c r="AN21" s="66">
        <f>'Publication Table'!AL21/'Publication Table (%)'!AN$16</f>
        <v>9.7666847531199131E-3</v>
      </c>
      <c r="AO21" s="66">
        <f>'Publication Table'!AM21/'Publication Table (%)'!AO$16</f>
        <v>4.3969849246231155E-3</v>
      </c>
      <c r="AP21" s="66">
        <f>'Publication Table'!AN21/'Publication Table (%)'!AP$16</f>
        <v>2.7517886626307101E-3</v>
      </c>
      <c r="AQ21" s="66">
        <f>'Publication Table'!AO21/'Publication Table (%)'!AQ$16</f>
        <v>1.8137847642079807E-3</v>
      </c>
      <c r="AR21" s="66">
        <f>'Publication Table'!AP21/'Publication Table (%)'!AR$16</f>
        <v>3.0599755201958386E-3</v>
      </c>
      <c r="AS21" s="66">
        <f>'Publication Table'!AQ21/'Publication Table (%)'!AS$16</f>
        <v>3.5440047253396337E-3</v>
      </c>
      <c r="AT21" s="66">
        <f>'Publication Table'!AR21/'Publication Table (%)'!AT$16</f>
        <v>3.4770514603616135E-3</v>
      </c>
      <c r="AU21" s="66">
        <f>'Publication Table'!AS21/'Publication Table (%)'!AU$16</f>
        <v>3.9259674705552439E-3</v>
      </c>
      <c r="AV21" s="66">
        <f>'Publication Table'!AT21/'Publication Table (%)'!AV$16</f>
        <v>2.2547914317925591E-3</v>
      </c>
      <c r="AW21" s="66">
        <f>'Publication Table'!AU21/'Publication Table (%)'!AW$16</f>
        <v>3.3355570380253501E-3</v>
      </c>
      <c r="AX21" s="66">
        <f>'Publication Table'!AV21/'Publication Table (%)'!AX$16</f>
        <v>2.1310602024507191E-3</v>
      </c>
      <c r="AY21" s="66">
        <f>'Publication Table'!AW21/'Publication Table (%)'!AY$16</f>
        <v>4.0392383150605884E-3</v>
      </c>
      <c r="AZ21" s="66">
        <f>'Publication Table'!AX21/'Publication Table (%)'!AZ$16</f>
        <v>4.6216060080878103E-3</v>
      </c>
      <c r="BA21" s="66">
        <f>'Publication Table'!AY21/'Publication Table (%)'!BA$16</f>
        <v>1.1778563015312131E-3</v>
      </c>
      <c r="BB21" s="66">
        <f>'Publication Table'!AZ21/'Publication Table (%)'!BB$16</f>
        <v>4.6783625730994153E-3</v>
      </c>
      <c r="BC21" s="66">
        <f>'Publication Table'!BA21/'Publication Table (%)'!BC$16</f>
        <v>7.6530612244897957E-3</v>
      </c>
      <c r="BD21" s="66">
        <f>'Publication Table'!BB21/'Publication Table (%)'!BD$16</f>
        <v>1.2187690432663011E-2</v>
      </c>
      <c r="BE21" s="66">
        <f>'Publication Table'!BC21/'Publication Table (%)'!BE$16</f>
        <v>5.3078556263269636E-3</v>
      </c>
      <c r="BF21" s="66">
        <f>'Publication Table'!BD21/'Publication Table (%)'!BF$16</f>
        <v>8.3279948750800761E-3</v>
      </c>
      <c r="BG21" s="66">
        <f>'Publication Table'!BE21/'Publication Table (%)'!BG$16</f>
        <v>6.1624649859943975E-3</v>
      </c>
      <c r="BH21" s="66">
        <f>'Publication Table'!BF21/'Publication Table (%)'!BH$16</f>
        <v>4.5197740112994352E-3</v>
      </c>
      <c r="BI21" s="66">
        <f>'Publication Table'!BG21/'Publication Table (%)'!BI$16</f>
        <v>4.8750761730652044E-3</v>
      </c>
      <c r="BJ21" s="66">
        <f>'Publication Table'!BH21/'Publication Table (%)'!BJ$16</f>
        <v>6.4553990610328642E-3</v>
      </c>
      <c r="BK21" s="66">
        <f>'Publication Table'!BI21/'Publication Table (%)'!BK$16</f>
        <v>3.629764065335753E-3</v>
      </c>
      <c r="BL21" s="66">
        <f>'Publication Table'!BJ21/'Publication Table (%)'!BL$16</f>
        <v>1.7900732302685109E-2</v>
      </c>
      <c r="BM21" s="66">
        <f>'Publication Table'!BK21/'Publication Table (%)'!BM$16</f>
        <v>0</v>
      </c>
      <c r="BN21" s="66">
        <f>'Publication Table'!BL21/'Publication Table (%)'!BN$16</f>
        <v>0</v>
      </c>
      <c r="BO21" s="66">
        <f>'Publication Table'!BM21/'Publication Table (%)'!BO$16</f>
        <v>2.8089887640449437E-3</v>
      </c>
      <c r="BP21" s="66">
        <f>'Publication Table'!BN21/'Publication Table (%)'!BP$16</f>
        <v>1.5105740181268882E-3</v>
      </c>
      <c r="BQ21" s="66">
        <f>'Publication Table'!BO21/'Publication Table (%)'!BQ$16</f>
        <v>0</v>
      </c>
      <c r="BR21" s="66">
        <f>'Publication Table'!BP21/'Publication Table (%)'!BR$16</f>
        <v>1.1086474501108647E-3</v>
      </c>
      <c r="BS21" s="66">
        <f ca="1">'Publication Table'!BQ21/'Publication Table (%)'!BS$16</f>
        <v>0</v>
      </c>
    </row>
    <row r="22" spans="2:71" ht="12.75" customHeight="1" collapsed="1" x14ac:dyDescent="0.25">
      <c r="B22" s="84" t="str">
        <f t="shared" si="1"/>
        <v>NHS Ayrshire &amp; ArranHospital Level</v>
      </c>
      <c r="C22" s="87" t="str">
        <f t="shared" si="2"/>
        <v>NHS Ayrshire &amp; Arran</v>
      </c>
      <c r="D22" s="100"/>
      <c r="E22" s="42" t="s">
        <v>10</v>
      </c>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row>
    <row r="23" spans="2:71" ht="14.25" hidden="1" outlineLevel="1" collapsed="1" x14ac:dyDescent="0.2">
      <c r="B23" s="84" t="str">
        <f t="shared" si="1"/>
        <v>University Hospital CrosshouseUniversity Hospital Crosshouse</v>
      </c>
      <c r="C23" s="87" t="str">
        <f>E23</f>
        <v>University Hospital Crosshouse</v>
      </c>
      <c r="D23" s="101" t="s">
        <v>11</v>
      </c>
      <c r="E23" s="43" t="s">
        <v>12</v>
      </c>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row>
    <row r="24" spans="2:71" ht="14.25" hidden="1" outlineLevel="2" x14ac:dyDescent="0.2">
      <c r="B24" s="84" t="str">
        <f t="shared" si="1"/>
        <v>University Hospital CrosshouseTotal Number of scheduled elective operations in theatre system</v>
      </c>
      <c r="C24" s="87" t="str">
        <f t="shared" ref="C24:C29" si="3">C23</f>
        <v>University Hospital Crosshouse</v>
      </c>
      <c r="D24" s="101"/>
      <c r="E24" s="36" t="s">
        <v>3</v>
      </c>
      <c r="F24" s="17">
        <f>'Publication Table'!D24</f>
        <v>884</v>
      </c>
      <c r="G24" s="17">
        <f>'Publication Table'!E24</f>
        <v>945</v>
      </c>
      <c r="H24" s="17">
        <f>'Publication Table'!F24</f>
        <v>948</v>
      </c>
      <c r="I24" s="17">
        <f>'Publication Table'!G24</f>
        <v>882</v>
      </c>
      <c r="J24" s="93">
        <f>'Publication Table'!H24</f>
        <v>845</v>
      </c>
      <c r="K24" s="17">
        <f>'Publication Table'!I24</f>
        <v>897</v>
      </c>
      <c r="L24" s="17">
        <f>'Publication Table'!J24</f>
        <v>919</v>
      </c>
      <c r="M24" s="17">
        <f>'Publication Table'!K24</f>
        <v>882</v>
      </c>
      <c r="N24" s="17">
        <f>'Publication Table'!L24</f>
        <v>859</v>
      </c>
      <c r="O24" s="17">
        <f>'Publication Table'!M24</f>
        <v>952</v>
      </c>
      <c r="P24" s="17">
        <f>'Publication Table'!N24</f>
        <v>1002</v>
      </c>
      <c r="Q24" s="17">
        <f>'Publication Table'!O24</f>
        <v>953</v>
      </c>
      <c r="R24" s="17">
        <f>'Publication Table'!P24</f>
        <v>919</v>
      </c>
      <c r="S24" s="17">
        <f>'Publication Table'!Q24</f>
        <v>1043</v>
      </c>
      <c r="T24" s="17">
        <f>'Publication Table'!R24</f>
        <v>854</v>
      </c>
      <c r="U24" s="17">
        <f>'Publication Table'!S24</f>
        <v>939</v>
      </c>
      <c r="V24" s="17">
        <f>'Publication Table'!T24</f>
        <v>817</v>
      </c>
      <c r="W24" s="17">
        <f>'Publication Table'!U24</f>
        <v>908</v>
      </c>
      <c r="X24" s="17">
        <f>'Publication Table'!V24</f>
        <v>1004</v>
      </c>
      <c r="Y24" s="17">
        <f>'Publication Table'!W24</f>
        <v>865</v>
      </c>
      <c r="Z24" s="17">
        <f>'Publication Table'!X24</f>
        <v>876</v>
      </c>
      <c r="AA24" s="17">
        <f>'Publication Table'!Y24</f>
        <v>866</v>
      </c>
      <c r="AB24" s="17">
        <f>'Publication Table'!Z24</f>
        <v>982</v>
      </c>
      <c r="AC24" s="17">
        <f>'Publication Table'!AA24</f>
        <v>771</v>
      </c>
      <c r="AD24" s="17">
        <f>'Publication Table'!AB24</f>
        <v>929</v>
      </c>
      <c r="AE24" s="17">
        <f>'Publication Table'!AC24</f>
        <v>899</v>
      </c>
      <c r="AF24" s="17">
        <f>'Publication Table'!AD24</f>
        <v>524</v>
      </c>
      <c r="AG24" s="17">
        <f>'Publication Table'!AE24</f>
        <v>788</v>
      </c>
      <c r="AH24" s="17">
        <f>'Publication Table'!AF24</f>
        <v>744</v>
      </c>
      <c r="AI24" s="17">
        <f>'Publication Table'!AG24</f>
        <v>899</v>
      </c>
      <c r="AJ24" s="17">
        <f>'Publication Table'!AH24</f>
        <v>822</v>
      </c>
      <c r="AK24" s="17">
        <f>'Publication Table'!AI24</f>
        <v>675</v>
      </c>
      <c r="AL24" s="17">
        <f>'Publication Table'!AJ24</f>
        <v>800</v>
      </c>
      <c r="AM24" s="17">
        <f>'Publication Table'!AK24</f>
        <v>764</v>
      </c>
      <c r="AN24" s="17">
        <f>'Publication Table'!AL24</f>
        <v>862</v>
      </c>
      <c r="AO24" s="17">
        <f>'Publication Table'!AM24</f>
        <v>785</v>
      </c>
      <c r="AP24" s="17">
        <f>'Publication Table'!AN24</f>
        <v>886</v>
      </c>
      <c r="AQ24" s="17">
        <f>'Publication Table'!AO24</f>
        <v>849</v>
      </c>
      <c r="AR24" s="17">
        <f>'Publication Table'!AP24</f>
        <v>832</v>
      </c>
      <c r="AS24" s="17">
        <f>'Publication Table'!AQ24</f>
        <v>810</v>
      </c>
      <c r="AT24" s="17">
        <f>'Publication Table'!AR24</f>
        <v>712</v>
      </c>
      <c r="AU24" s="17">
        <f>'Publication Table'!AS24</f>
        <v>908</v>
      </c>
      <c r="AV24" s="17">
        <f>'Publication Table'!AT24</f>
        <v>846</v>
      </c>
      <c r="AW24" s="17">
        <f>'Publication Table'!AU24</f>
        <v>726</v>
      </c>
      <c r="AX24" s="17">
        <f>'Publication Table'!AV24</f>
        <v>847</v>
      </c>
      <c r="AY24" s="17">
        <f>'Publication Table'!AW24</f>
        <v>853</v>
      </c>
      <c r="AZ24" s="17">
        <f>'Publication Table'!AX24</f>
        <v>844</v>
      </c>
      <c r="BA24" s="17">
        <f>'Publication Table'!AY24</f>
        <v>846</v>
      </c>
      <c r="BB24" s="17">
        <f>'Publication Table'!AZ24</f>
        <v>891</v>
      </c>
      <c r="BC24" s="17">
        <f>'Publication Table'!BA24</f>
        <v>809</v>
      </c>
      <c r="BD24" s="17">
        <f>'Publication Table'!BB24</f>
        <v>827</v>
      </c>
      <c r="BE24" s="17">
        <f>'Publication Table'!BC24</f>
        <v>901</v>
      </c>
      <c r="BF24" s="17">
        <f>'Publication Table'!BD24</f>
        <v>778</v>
      </c>
      <c r="BG24" s="17">
        <f>'Publication Table'!BE24</f>
        <v>881</v>
      </c>
      <c r="BH24" s="17">
        <f>'Publication Table'!BF24</f>
        <v>876</v>
      </c>
      <c r="BI24" s="17">
        <f>'Publication Table'!BG24</f>
        <v>781</v>
      </c>
      <c r="BJ24" s="17">
        <f>'Publication Table'!BH24</f>
        <v>793</v>
      </c>
      <c r="BK24" s="17">
        <f>'Publication Table'!BI24</f>
        <v>803</v>
      </c>
      <c r="BL24" s="17">
        <f>'Publication Table'!BJ24</f>
        <v>535</v>
      </c>
      <c r="BM24" s="17">
        <f>'Publication Table'!BK24</f>
        <v>23</v>
      </c>
      <c r="BN24" s="17">
        <f>'Publication Table'!BL24</f>
        <v>44</v>
      </c>
      <c r="BO24" s="17">
        <f>'Publication Table'!BM24</f>
        <v>120</v>
      </c>
      <c r="BP24" s="17">
        <f>'Publication Table'!BN24</f>
        <v>227</v>
      </c>
      <c r="BQ24" s="17">
        <f>'Publication Table'!BO24</f>
        <v>322</v>
      </c>
      <c r="BR24" s="17">
        <f>'Publication Table'!BP24</f>
        <v>284</v>
      </c>
      <c r="BS24" s="17">
        <f ca="1">'Publication Table'!BQ24</f>
        <v>326</v>
      </c>
    </row>
    <row r="25" spans="2:71" ht="14.25" hidden="1" outlineLevel="2" x14ac:dyDescent="0.2">
      <c r="B25" s="84" t="str">
        <f t="shared" si="1"/>
        <v>University Hospital CrosshousePercent of total scheduled elective cancellations in theatre systems</v>
      </c>
      <c r="C25" s="87" t="str">
        <f t="shared" si="3"/>
        <v>University Hospital Crosshouse</v>
      </c>
      <c r="D25" s="101"/>
      <c r="E25" s="37" t="s">
        <v>112</v>
      </c>
      <c r="F25" s="38">
        <f>'Publication Table'!D25/'Publication Table (%)'!F$24</f>
        <v>7.5791855203619904E-2</v>
      </c>
      <c r="G25" s="38">
        <f>'Publication Table'!E25/'Publication Table (%)'!G$24</f>
        <v>8.8888888888888892E-2</v>
      </c>
      <c r="H25" s="38">
        <f>'Publication Table'!F25/'Publication Table (%)'!H$24</f>
        <v>7.5949367088607597E-2</v>
      </c>
      <c r="I25" s="38">
        <f>'Publication Table'!G25/'Publication Table (%)'!I$24</f>
        <v>8.390022675736962E-2</v>
      </c>
      <c r="J25" s="94">
        <f>'Publication Table'!H25/'Publication Table (%)'!J$24</f>
        <v>7.9289940828402364E-2</v>
      </c>
      <c r="K25" s="38">
        <f>'Publication Table'!I25/'Publication Table (%)'!K$24</f>
        <v>8.0267558528428096E-2</v>
      </c>
      <c r="L25" s="38">
        <f>'Publication Table'!J25/'Publication Table (%)'!L$24</f>
        <v>8.4874863982589768E-2</v>
      </c>
      <c r="M25" s="38">
        <f>'Publication Table'!K25/'Publication Table (%)'!M$24</f>
        <v>9.0702947845804988E-2</v>
      </c>
      <c r="N25" s="38">
        <f>'Publication Table'!L25/'Publication Table (%)'!N$24</f>
        <v>8.0325960419091971E-2</v>
      </c>
      <c r="O25" s="38">
        <f>'Publication Table'!M25/'Publication Table (%)'!O$24</f>
        <v>8.5084033613445381E-2</v>
      </c>
      <c r="P25" s="38">
        <f>'Publication Table'!N25/'Publication Table (%)'!P$24</f>
        <v>7.8842315369261479E-2</v>
      </c>
      <c r="Q25" s="38">
        <f>'Publication Table'!O25/'Publication Table (%)'!Q$24</f>
        <v>6.5057712486883523E-2</v>
      </c>
      <c r="R25" s="38">
        <f>'Publication Table'!P25/'Publication Table (%)'!R$24</f>
        <v>6.3112078346028291E-2</v>
      </c>
      <c r="S25" s="38">
        <f>'Publication Table'!Q25/'Publication Table (%)'!S$24</f>
        <v>8.1495685522531155E-2</v>
      </c>
      <c r="T25" s="38">
        <f>'Publication Table'!R25/'Publication Table (%)'!T$24</f>
        <v>8.6651053864168617E-2</v>
      </c>
      <c r="U25" s="38">
        <f>'Publication Table'!S25/'Publication Table (%)'!U$24</f>
        <v>7.2417465388711397E-2</v>
      </c>
      <c r="V25" s="38">
        <f>'Publication Table'!T25/'Publication Table (%)'!V$24</f>
        <v>9.9143206854345162E-2</v>
      </c>
      <c r="W25" s="38">
        <f>'Publication Table'!U25/'Publication Table (%)'!W$24</f>
        <v>7.5991189427312769E-2</v>
      </c>
      <c r="X25" s="38">
        <f>'Publication Table'!V25/'Publication Table (%)'!X$24</f>
        <v>7.9681274900398405E-2</v>
      </c>
      <c r="Y25" s="38">
        <f>'Publication Table'!W25/'Publication Table (%)'!Y$24</f>
        <v>7.2832369942196537E-2</v>
      </c>
      <c r="Z25" s="38">
        <f>'Publication Table'!X25/'Publication Table (%)'!Z$24</f>
        <v>8.4474885844748854E-2</v>
      </c>
      <c r="AA25" s="38">
        <f>'Publication Table'!Y25/'Publication Table (%)'!AA$24</f>
        <v>9.8152424942263283E-2</v>
      </c>
      <c r="AB25" s="38">
        <f>'Publication Table'!Z25/'Publication Table (%)'!AB$24</f>
        <v>6.6191446028513234E-2</v>
      </c>
      <c r="AC25" s="38">
        <f>'Publication Table'!AA25/'Publication Table (%)'!AC$24</f>
        <v>9.9870298313878086E-2</v>
      </c>
      <c r="AD25" s="38">
        <f>'Publication Table'!AB25/'Publication Table (%)'!AD$24</f>
        <v>0.10764262648008611</v>
      </c>
      <c r="AE25" s="38">
        <f>'Publication Table'!AC25/'Publication Table (%)'!AE$24</f>
        <v>7.2302558398220251E-2</v>
      </c>
      <c r="AF25" s="38">
        <f>'Publication Table'!AD25/'Publication Table (%)'!AF$24</f>
        <v>9.1603053435114504E-2</v>
      </c>
      <c r="AG25" s="38">
        <f>'Publication Table'!AE25/'Publication Table (%)'!AG$24</f>
        <v>7.487309644670051E-2</v>
      </c>
      <c r="AH25" s="38">
        <f>'Publication Table'!AF25/'Publication Table (%)'!AH$24</f>
        <v>0.10080645161290322</v>
      </c>
      <c r="AI25" s="38">
        <f>'Publication Table'!AG25/'Publication Table (%)'!AI$24</f>
        <v>6.3403781979977758E-2</v>
      </c>
      <c r="AJ25" s="38">
        <f>'Publication Table'!AH25/'Publication Table (%)'!AJ$24</f>
        <v>7.1776155717761553E-2</v>
      </c>
      <c r="AK25" s="38">
        <f>'Publication Table'!AI25/'Publication Table (%)'!AK$24</f>
        <v>4.7407407407407405E-2</v>
      </c>
      <c r="AL25" s="38">
        <f>'Publication Table'!AJ25/'Publication Table (%)'!AL$24</f>
        <v>0.1075</v>
      </c>
      <c r="AM25" s="38">
        <f>'Publication Table'!AK25/'Publication Table (%)'!AM$24</f>
        <v>0.13612565445026178</v>
      </c>
      <c r="AN25" s="38">
        <f>'Publication Table'!AL25/'Publication Table (%)'!AN$24</f>
        <v>9.7447795823665889E-2</v>
      </c>
      <c r="AO25" s="38">
        <f>'Publication Table'!AM25/'Publication Table (%)'!AO$24</f>
        <v>9.5541401273885357E-2</v>
      </c>
      <c r="AP25" s="38">
        <f>'Publication Table'!AN25/'Publication Table (%)'!AP$24</f>
        <v>7.1106094808126408E-2</v>
      </c>
      <c r="AQ25" s="38">
        <f>'Publication Table'!AO25/'Publication Table (%)'!AQ$24</f>
        <v>8.8339222614840993E-2</v>
      </c>
      <c r="AR25" s="38">
        <f>'Publication Table'!AP25/'Publication Table (%)'!AR$24</f>
        <v>9.4951923076923073E-2</v>
      </c>
      <c r="AS25" s="38">
        <f>'Publication Table'!AQ25/'Publication Table (%)'!AS$24</f>
        <v>8.7654320987654327E-2</v>
      </c>
      <c r="AT25" s="38">
        <f>'Publication Table'!AR25/'Publication Table (%)'!AT$24</f>
        <v>0.10674157303370786</v>
      </c>
      <c r="AU25" s="38">
        <f>'Publication Table'!AS25/'Publication Table (%)'!AU$24</f>
        <v>9.0308370044052858E-2</v>
      </c>
      <c r="AV25" s="38">
        <f>'Publication Table'!AT25/'Publication Table (%)'!AV$24</f>
        <v>9.101654846335698E-2</v>
      </c>
      <c r="AW25" s="38">
        <f>'Publication Table'!AU25/'Publication Table (%)'!AW$24</f>
        <v>9.6418732782369149E-2</v>
      </c>
      <c r="AX25" s="38">
        <f>'Publication Table'!AV25/'Publication Table (%)'!AX$24</f>
        <v>0.1038961038961039</v>
      </c>
      <c r="AY25" s="38">
        <f>'Publication Table'!AW25/'Publication Table (%)'!AY$24</f>
        <v>7.0339976553341149E-2</v>
      </c>
      <c r="AZ25" s="38">
        <f>'Publication Table'!AX25/'Publication Table (%)'!AZ$24</f>
        <v>0.1066350710900474</v>
      </c>
      <c r="BA25" s="38">
        <f>'Publication Table'!AY25/'Publication Table (%)'!BA$24</f>
        <v>7.9196217494089838E-2</v>
      </c>
      <c r="BB25" s="38">
        <f>'Publication Table'!AZ25/'Publication Table (%)'!BB$24</f>
        <v>9.7643097643097643E-2</v>
      </c>
      <c r="BC25" s="38">
        <f>'Publication Table'!BA25/'Publication Table (%)'!BC$24</f>
        <v>0.11124845488257108</v>
      </c>
      <c r="BD25" s="38">
        <f>'Publication Table'!BB25/'Publication Table (%)'!BD$24</f>
        <v>0.10036275695284159</v>
      </c>
      <c r="BE25" s="38">
        <f>'Publication Table'!BC25/'Publication Table (%)'!BE$24</f>
        <v>0.10432852386237514</v>
      </c>
      <c r="BF25" s="38">
        <f>'Publication Table'!BD25/'Publication Table (%)'!BF$24</f>
        <v>0.11311053984575835</v>
      </c>
      <c r="BG25" s="38">
        <f>'Publication Table'!BE25/'Publication Table (%)'!BG$24</f>
        <v>0.1112372304199773</v>
      </c>
      <c r="BH25" s="38">
        <f>'Publication Table'!BF25/'Publication Table (%)'!BH$24</f>
        <v>0.11301369863013698</v>
      </c>
      <c r="BI25" s="38">
        <f>'Publication Table'!BG25/'Publication Table (%)'!BI$24</f>
        <v>0.20486555697823303</v>
      </c>
      <c r="BJ25" s="38">
        <f>'Publication Table'!BH25/'Publication Table (%)'!BJ$24</f>
        <v>0.19041614123581338</v>
      </c>
      <c r="BK25" s="38">
        <f>'Publication Table'!BI25/'Publication Table (%)'!BK$24</f>
        <v>0.12328767123287671</v>
      </c>
      <c r="BL25" s="38">
        <f>'Publication Table'!BJ25/'Publication Table (%)'!BL$24</f>
        <v>0.29158878504672897</v>
      </c>
      <c r="BM25" s="38">
        <f>'Publication Table'!BK25/'Publication Table (%)'!BM$24</f>
        <v>8.6956521739130432E-2</v>
      </c>
      <c r="BN25" s="38">
        <f>'Publication Table'!BL25/'Publication Table (%)'!BN$24</f>
        <v>9.0909090909090912E-2</v>
      </c>
      <c r="BO25" s="38">
        <f>'Publication Table'!BM25/'Publication Table (%)'!BO$24</f>
        <v>4.1666666666666664E-2</v>
      </c>
      <c r="BP25" s="38">
        <f>'Publication Table'!BN25/'Publication Table (%)'!BP$24</f>
        <v>0.1013215859030837</v>
      </c>
      <c r="BQ25" s="38">
        <f>'Publication Table'!BO25/'Publication Table (%)'!BQ$24</f>
        <v>4.3478260869565216E-2</v>
      </c>
      <c r="BR25" s="38">
        <f>'Publication Table'!BP25/'Publication Table (%)'!BR$24</f>
        <v>8.8028169014084501E-2</v>
      </c>
      <c r="BS25" s="38">
        <f ca="1">'Publication Table'!BQ25/'Publication Table (%)'!BS$24</f>
        <v>7.3619631901840496E-2</v>
      </c>
    </row>
    <row r="26" spans="2:71" ht="14.25" hidden="1" outlineLevel="2" x14ac:dyDescent="0.2">
      <c r="B26" s="84" t="str">
        <f t="shared" si="1"/>
        <v>University Hospital CrosshouseCancellation based on clinical reason by hospital %</v>
      </c>
      <c r="C26" s="87" t="str">
        <f t="shared" si="3"/>
        <v>University Hospital Crosshouse</v>
      </c>
      <c r="D26" s="101"/>
      <c r="E26" s="39" t="s">
        <v>113</v>
      </c>
      <c r="F26" s="38">
        <f>'Publication Table'!D26/'Publication Table (%)'!F$24</f>
        <v>2.828054298642534E-2</v>
      </c>
      <c r="G26" s="38">
        <f>'Publication Table'!E26/'Publication Table (%)'!G$24</f>
        <v>3.1746031746031744E-2</v>
      </c>
      <c r="H26" s="38">
        <f>'Publication Table'!F26/'Publication Table (%)'!H$24</f>
        <v>3.4810126582278479E-2</v>
      </c>
      <c r="I26" s="38">
        <f>'Publication Table'!G26/'Publication Table (%)'!I$24</f>
        <v>2.0408163265306121E-2</v>
      </c>
      <c r="J26" s="94">
        <f>'Publication Table'!H26/'Publication Table (%)'!J$24</f>
        <v>3.5502958579881658E-2</v>
      </c>
      <c r="K26" s="38">
        <f>'Publication Table'!I26/'Publication Table (%)'!K$24</f>
        <v>3.79041248606466E-2</v>
      </c>
      <c r="L26" s="38">
        <f>'Publication Table'!J26/'Publication Table (%)'!L$24</f>
        <v>2.720348204570185E-2</v>
      </c>
      <c r="M26" s="38">
        <f>'Publication Table'!K26/'Publication Table (%)'!M$24</f>
        <v>2.1541950113378686E-2</v>
      </c>
      <c r="N26" s="38">
        <f>'Publication Table'!L26/'Publication Table (%)'!N$24</f>
        <v>2.0954598370197905E-2</v>
      </c>
      <c r="O26" s="38">
        <f>'Publication Table'!M26/'Publication Table (%)'!O$24</f>
        <v>2.8361344537815126E-2</v>
      </c>
      <c r="P26" s="38">
        <f>'Publication Table'!N26/'Publication Table (%)'!P$24</f>
        <v>2.9940119760479042E-2</v>
      </c>
      <c r="Q26" s="38">
        <f>'Publication Table'!O26/'Publication Table (%)'!Q$24</f>
        <v>1.888772298006296E-2</v>
      </c>
      <c r="R26" s="38">
        <f>'Publication Table'!P26/'Publication Table (%)'!R$24</f>
        <v>2.2850924918389554E-2</v>
      </c>
      <c r="S26" s="38">
        <f>'Publication Table'!Q26/'Publication Table (%)'!S$24</f>
        <v>2.6845637583892617E-2</v>
      </c>
      <c r="T26" s="38">
        <f>'Publication Table'!R26/'Publication Table (%)'!T$24</f>
        <v>2.9274004683840751E-2</v>
      </c>
      <c r="U26" s="38">
        <f>'Publication Table'!S26/'Publication Table (%)'!U$24</f>
        <v>3.1948881789137379E-2</v>
      </c>
      <c r="V26" s="38">
        <f>'Publication Table'!T26/'Publication Table (%)'!V$24</f>
        <v>2.5703794369645042E-2</v>
      </c>
      <c r="W26" s="38">
        <f>'Publication Table'!U26/'Publication Table (%)'!W$24</f>
        <v>2.3127753303964757E-2</v>
      </c>
      <c r="X26" s="38">
        <f>'Publication Table'!V26/'Publication Table (%)'!X$24</f>
        <v>3.2868525896414341E-2</v>
      </c>
      <c r="Y26" s="38">
        <f>'Publication Table'!W26/'Publication Table (%)'!Y$24</f>
        <v>2.6589595375722544E-2</v>
      </c>
      <c r="Z26" s="38">
        <f>'Publication Table'!X26/'Publication Table (%)'!Z$24</f>
        <v>3.3105022831050226E-2</v>
      </c>
      <c r="AA26" s="38">
        <f>'Publication Table'!Y26/'Publication Table (%)'!AA$24</f>
        <v>3.695150115473441E-2</v>
      </c>
      <c r="AB26" s="38">
        <f>'Publication Table'!Z26/'Publication Table (%)'!AB$24</f>
        <v>2.7494908350305498E-2</v>
      </c>
      <c r="AC26" s="38">
        <f>'Publication Table'!AA26/'Publication Table (%)'!AC$24</f>
        <v>3.6316472114137487E-2</v>
      </c>
      <c r="AD26" s="38">
        <f>'Publication Table'!AB26/'Publication Table (%)'!AD$24</f>
        <v>4.0904198062432721E-2</v>
      </c>
      <c r="AE26" s="38">
        <f>'Publication Table'!AC26/'Publication Table (%)'!AE$24</f>
        <v>3.114571746384872E-2</v>
      </c>
      <c r="AF26" s="38">
        <f>'Publication Table'!AD26/'Publication Table (%)'!AF$24</f>
        <v>4.0076335877862593E-2</v>
      </c>
      <c r="AG26" s="38">
        <f>'Publication Table'!AE26/'Publication Table (%)'!AG$24</f>
        <v>2.7918781725888325E-2</v>
      </c>
      <c r="AH26" s="38">
        <f>'Publication Table'!AF26/'Publication Table (%)'!AH$24</f>
        <v>2.9569892473118281E-2</v>
      </c>
      <c r="AI26" s="38">
        <f>'Publication Table'!AG26/'Publication Table (%)'!AI$24</f>
        <v>2.4471635150166853E-2</v>
      </c>
      <c r="AJ26" s="38">
        <f>'Publication Table'!AH26/'Publication Table (%)'!AJ$24</f>
        <v>2.3114355231143552E-2</v>
      </c>
      <c r="AK26" s="38">
        <f>'Publication Table'!AI26/'Publication Table (%)'!AK$24</f>
        <v>1.6296296296296295E-2</v>
      </c>
      <c r="AL26" s="38">
        <f>'Publication Table'!AJ26/'Publication Table (%)'!AL$24</f>
        <v>1.375E-2</v>
      </c>
      <c r="AM26" s="38">
        <f>'Publication Table'!AK26/'Publication Table (%)'!AM$24</f>
        <v>3.2722513089005235E-2</v>
      </c>
      <c r="AN26" s="38">
        <f>'Publication Table'!AL26/'Publication Table (%)'!AN$24</f>
        <v>3.1322505800464036E-2</v>
      </c>
      <c r="AO26" s="38">
        <f>'Publication Table'!AM26/'Publication Table (%)'!AO$24</f>
        <v>3.6942675159235668E-2</v>
      </c>
      <c r="AP26" s="38">
        <f>'Publication Table'!AN26/'Publication Table (%)'!AP$24</f>
        <v>3.160270880361174E-2</v>
      </c>
      <c r="AQ26" s="38">
        <f>'Publication Table'!AO26/'Publication Table (%)'!AQ$24</f>
        <v>4.1224970553592463E-2</v>
      </c>
      <c r="AR26" s="38">
        <f>'Publication Table'!AP26/'Publication Table (%)'!AR$24</f>
        <v>3.9663461538461536E-2</v>
      </c>
      <c r="AS26" s="38">
        <f>'Publication Table'!AQ26/'Publication Table (%)'!AS$24</f>
        <v>3.0864197530864196E-2</v>
      </c>
      <c r="AT26" s="38">
        <f>'Publication Table'!AR26/'Publication Table (%)'!AT$24</f>
        <v>4.2134831460674156E-2</v>
      </c>
      <c r="AU26" s="38">
        <f>'Publication Table'!AS26/'Publication Table (%)'!AU$24</f>
        <v>3.3039647577092511E-2</v>
      </c>
      <c r="AV26" s="38">
        <f>'Publication Table'!AT26/'Publication Table (%)'!AV$24</f>
        <v>3.4278959810874705E-2</v>
      </c>
      <c r="AW26" s="38">
        <f>'Publication Table'!AU26/'Publication Table (%)'!AW$24</f>
        <v>4.8209366391184574E-2</v>
      </c>
      <c r="AX26" s="38">
        <f>'Publication Table'!AV26/'Publication Table (%)'!AX$24</f>
        <v>4.0141676505312869E-2</v>
      </c>
      <c r="AY26" s="38">
        <f>'Publication Table'!AW26/'Publication Table (%)'!AY$24</f>
        <v>3.5169988276670575E-2</v>
      </c>
      <c r="AZ26" s="38">
        <f>'Publication Table'!AX26/'Publication Table (%)'!AZ$24</f>
        <v>5.0947867298578198E-2</v>
      </c>
      <c r="BA26" s="38">
        <f>'Publication Table'!AY26/'Publication Table (%)'!BA$24</f>
        <v>3.5460992907801421E-2</v>
      </c>
      <c r="BB26" s="38">
        <f>'Publication Table'!AZ26/'Publication Table (%)'!BB$24</f>
        <v>4.2648709315375982E-2</v>
      </c>
      <c r="BC26" s="38">
        <f>'Publication Table'!BA26/'Publication Table (%)'!BC$24</f>
        <v>5.4388133498145856E-2</v>
      </c>
      <c r="BD26" s="38">
        <f>'Publication Table'!BB26/'Publication Table (%)'!BD$24</f>
        <v>3.8694074969770252E-2</v>
      </c>
      <c r="BE26" s="38">
        <f>'Publication Table'!BC26/'Publication Table (%)'!BE$24</f>
        <v>2.1087680355160933E-2</v>
      </c>
      <c r="BF26" s="38">
        <f>'Publication Table'!BD26/'Publication Table (%)'!BF$24</f>
        <v>3.3419023136246784E-2</v>
      </c>
      <c r="BG26" s="38">
        <f>'Publication Table'!BE26/'Publication Table (%)'!BG$24</f>
        <v>3.7457434733257661E-2</v>
      </c>
      <c r="BH26" s="38">
        <f>'Publication Table'!BF26/'Publication Table (%)'!BH$24</f>
        <v>3.4246575342465752E-2</v>
      </c>
      <c r="BI26" s="38">
        <f>'Publication Table'!BG26/'Publication Table (%)'!BI$24</f>
        <v>4.353393085787452E-2</v>
      </c>
      <c r="BJ26" s="38">
        <f>'Publication Table'!BH26/'Publication Table (%)'!BJ$24</f>
        <v>4.0353089533417402E-2</v>
      </c>
      <c r="BK26" s="38">
        <f>'Publication Table'!BI26/'Publication Table (%)'!BK$24</f>
        <v>3.8605230386052306E-2</v>
      </c>
      <c r="BL26" s="38">
        <f>'Publication Table'!BJ26/'Publication Table (%)'!BL$24</f>
        <v>0.16448598130841122</v>
      </c>
      <c r="BM26" s="38">
        <f>'Publication Table'!BK26/'Publication Table (%)'!BM$24</f>
        <v>4.3478260869565216E-2</v>
      </c>
      <c r="BN26" s="38">
        <f>'Publication Table'!BL26/'Publication Table (%)'!BN$24</f>
        <v>6.8181818181818177E-2</v>
      </c>
      <c r="BO26" s="38">
        <f>'Publication Table'!BM26/'Publication Table (%)'!BO$24</f>
        <v>3.3333333333333333E-2</v>
      </c>
      <c r="BP26" s="38">
        <f>'Publication Table'!BN26/'Publication Table (%)'!BP$24</f>
        <v>7.0484581497797363E-2</v>
      </c>
      <c r="BQ26" s="38">
        <f>'Publication Table'!BO26/'Publication Table (%)'!BQ$24</f>
        <v>3.7267080745341616E-2</v>
      </c>
      <c r="BR26" s="38">
        <f>'Publication Table'!BP26/'Publication Table (%)'!BR$24</f>
        <v>5.6338028169014086E-2</v>
      </c>
      <c r="BS26" s="38">
        <f ca="1">'Publication Table'!BQ26/'Publication Table (%)'!BS$24</f>
        <v>4.6012269938650305E-2</v>
      </c>
    </row>
    <row r="27" spans="2:71" ht="14.25" hidden="1" outlineLevel="2" x14ac:dyDescent="0.2">
      <c r="B27" s="84" t="str">
        <f t="shared" si="1"/>
        <v>University Hospital CrosshouseCancellation based on capacity or non-clinical reason by hospital %</v>
      </c>
      <c r="C27" s="87" t="str">
        <f t="shared" si="3"/>
        <v>University Hospital Crosshouse</v>
      </c>
      <c r="D27" s="101"/>
      <c r="E27" s="39" t="s">
        <v>114</v>
      </c>
      <c r="F27" s="38">
        <f>'Publication Table'!D27/'Publication Table (%)'!F$24</f>
        <v>1.8099547511312219E-2</v>
      </c>
      <c r="G27" s="38">
        <f>'Publication Table'!E27/'Publication Table (%)'!G$24</f>
        <v>1.2698412698412698E-2</v>
      </c>
      <c r="H27" s="38">
        <f>'Publication Table'!F27/'Publication Table (%)'!H$24</f>
        <v>6.3291139240506328E-3</v>
      </c>
      <c r="I27" s="38">
        <f>'Publication Table'!G27/'Publication Table (%)'!I$24</f>
        <v>1.3605442176870748E-2</v>
      </c>
      <c r="J27" s="94">
        <f>'Publication Table'!H27/'Publication Table (%)'!J$24</f>
        <v>3.5502958579881655E-3</v>
      </c>
      <c r="K27" s="38">
        <f>'Publication Table'!I27/'Publication Table (%)'!K$24</f>
        <v>4.459308807134894E-3</v>
      </c>
      <c r="L27" s="38">
        <f>'Publication Table'!J27/'Publication Table (%)'!L$24</f>
        <v>2.720348204570185E-2</v>
      </c>
      <c r="M27" s="38">
        <f>'Publication Table'!K27/'Publication Table (%)'!M$24</f>
        <v>1.2471655328798186E-2</v>
      </c>
      <c r="N27" s="38">
        <f>'Publication Table'!L27/'Publication Table (%)'!N$24</f>
        <v>1.7462165308498253E-2</v>
      </c>
      <c r="O27" s="38">
        <f>'Publication Table'!M27/'Publication Table (%)'!O$24</f>
        <v>1.680672268907563E-2</v>
      </c>
      <c r="P27" s="38">
        <f>'Publication Table'!N27/'Publication Table (%)'!P$24</f>
        <v>1.1976047904191617E-2</v>
      </c>
      <c r="Q27" s="38">
        <f>'Publication Table'!O27/'Publication Table (%)'!Q$24</f>
        <v>1.1542497376705142E-2</v>
      </c>
      <c r="R27" s="38">
        <f>'Publication Table'!P27/'Publication Table (%)'!R$24</f>
        <v>4.3525571273122961E-3</v>
      </c>
      <c r="S27" s="38">
        <f>'Publication Table'!Q27/'Publication Table (%)'!S$24</f>
        <v>1.5340364333652923E-2</v>
      </c>
      <c r="T27" s="38">
        <f>'Publication Table'!R27/'Publication Table (%)'!T$24</f>
        <v>5.8548009367681503E-3</v>
      </c>
      <c r="U27" s="38">
        <f>'Publication Table'!S27/'Publication Table (%)'!U$24</f>
        <v>2.1299254526091589E-3</v>
      </c>
      <c r="V27" s="38">
        <f>'Publication Table'!T27/'Publication Table (%)'!V$24</f>
        <v>1.7135862913096694E-2</v>
      </c>
      <c r="W27" s="38">
        <f>'Publication Table'!U27/'Publication Table (%)'!W$24</f>
        <v>1.4317180616740088E-2</v>
      </c>
      <c r="X27" s="38">
        <f>'Publication Table'!V27/'Publication Table (%)'!X$24</f>
        <v>4.9800796812749003E-3</v>
      </c>
      <c r="Y27" s="38">
        <f>'Publication Table'!W27/'Publication Table (%)'!Y$24</f>
        <v>5.7803468208092483E-3</v>
      </c>
      <c r="Z27" s="38">
        <f>'Publication Table'!X27/'Publication Table (%)'!Z$24</f>
        <v>4.5662100456621002E-3</v>
      </c>
      <c r="AA27" s="38">
        <f>'Publication Table'!Y27/'Publication Table (%)'!AA$24</f>
        <v>2.4249422632794459E-2</v>
      </c>
      <c r="AB27" s="38">
        <f>'Publication Table'!Z27/'Publication Table (%)'!AB$24</f>
        <v>7.1283095723014261E-3</v>
      </c>
      <c r="AC27" s="38">
        <f>'Publication Table'!AA27/'Publication Table (%)'!AC$24</f>
        <v>1.4267185473411154E-2</v>
      </c>
      <c r="AD27" s="38">
        <f>'Publication Table'!AB27/'Publication Table (%)'!AD$24</f>
        <v>2.2604951560818085E-2</v>
      </c>
      <c r="AE27" s="38">
        <f>'Publication Table'!AC27/'Publication Table (%)'!AE$24</f>
        <v>5.5617352614015575E-3</v>
      </c>
      <c r="AF27" s="38">
        <f>'Publication Table'!AD27/'Publication Table (%)'!AF$24</f>
        <v>7.6335877862595417E-3</v>
      </c>
      <c r="AG27" s="38">
        <f>'Publication Table'!AE27/'Publication Table (%)'!AG$24</f>
        <v>8.8832487309644676E-3</v>
      </c>
      <c r="AH27" s="38">
        <f>'Publication Table'!AF27/'Publication Table (%)'!AH$24</f>
        <v>4.3010752688172046E-2</v>
      </c>
      <c r="AI27" s="38">
        <f>'Publication Table'!AG27/'Publication Table (%)'!AI$24</f>
        <v>5.5617352614015575E-3</v>
      </c>
      <c r="AJ27" s="38">
        <f>'Publication Table'!AH27/'Publication Table (%)'!AJ$24</f>
        <v>9.7323600973236012E-3</v>
      </c>
      <c r="AK27" s="38">
        <f>'Publication Table'!AI27/'Publication Table (%)'!AK$24</f>
        <v>1.4814814814814815E-2</v>
      </c>
      <c r="AL27" s="38">
        <f>'Publication Table'!AJ27/'Publication Table (%)'!AL$24</f>
        <v>7.8750000000000001E-2</v>
      </c>
      <c r="AM27" s="38">
        <f>'Publication Table'!AK27/'Publication Table (%)'!AM$24</f>
        <v>4.9738219895287955E-2</v>
      </c>
      <c r="AN27" s="38">
        <f>'Publication Table'!AL27/'Publication Table (%)'!AN$24</f>
        <v>1.1600928074245939E-2</v>
      </c>
      <c r="AO27" s="38">
        <f>'Publication Table'!AM27/'Publication Table (%)'!AO$24</f>
        <v>1.7834394904458598E-2</v>
      </c>
      <c r="AP27" s="38">
        <f>'Publication Table'!AN27/'Publication Table (%)'!AP$24</f>
        <v>1.2415349887133182E-2</v>
      </c>
      <c r="AQ27" s="38">
        <f>'Publication Table'!AO27/'Publication Table (%)'!AQ$24</f>
        <v>9.4228504122497048E-3</v>
      </c>
      <c r="AR27" s="38">
        <f>'Publication Table'!AP27/'Publication Table (%)'!AR$24</f>
        <v>9.6153846153846159E-3</v>
      </c>
      <c r="AS27" s="38">
        <f>'Publication Table'!AQ27/'Publication Table (%)'!AS$24</f>
        <v>7.4074074074074077E-3</v>
      </c>
      <c r="AT27" s="38">
        <f>'Publication Table'!AR27/'Publication Table (%)'!AT$24</f>
        <v>1.9662921348314606E-2</v>
      </c>
      <c r="AU27" s="38">
        <f>'Publication Table'!AS27/'Publication Table (%)'!AU$24</f>
        <v>1.8722466960352423E-2</v>
      </c>
      <c r="AV27" s="38">
        <f>'Publication Table'!AT27/'Publication Table (%)'!AV$24</f>
        <v>1.3002364066193853E-2</v>
      </c>
      <c r="AW27" s="38">
        <f>'Publication Table'!AU27/'Publication Table (%)'!AW$24</f>
        <v>6.8870523415977963E-3</v>
      </c>
      <c r="AX27" s="38">
        <f>'Publication Table'!AV27/'Publication Table (%)'!AX$24</f>
        <v>1.6528925619834711E-2</v>
      </c>
      <c r="AY27" s="38">
        <f>'Publication Table'!AW27/'Publication Table (%)'!AY$24</f>
        <v>5.8616647127784291E-3</v>
      </c>
      <c r="AZ27" s="38">
        <f>'Publication Table'!AX27/'Publication Table (%)'!AZ$24</f>
        <v>1.3033175355450236E-2</v>
      </c>
      <c r="BA27" s="38">
        <f>'Publication Table'!AY27/'Publication Table (%)'!BA$24</f>
        <v>2.3640661938534278E-3</v>
      </c>
      <c r="BB27" s="38">
        <f>'Publication Table'!AZ27/'Publication Table (%)'!BB$24</f>
        <v>1.2345679012345678E-2</v>
      </c>
      <c r="BC27" s="38">
        <f>'Publication Table'!BA27/'Publication Table (%)'!BC$24</f>
        <v>2.1013597033374538E-2</v>
      </c>
      <c r="BD27" s="38">
        <f>'Publication Table'!BB27/'Publication Table (%)'!BD$24</f>
        <v>1.5719467956469165E-2</v>
      </c>
      <c r="BE27" s="38">
        <f>'Publication Table'!BC27/'Publication Table (%)'!BE$24</f>
        <v>3.8845726970033294E-2</v>
      </c>
      <c r="BF27" s="38">
        <f>'Publication Table'!BD27/'Publication Table (%)'!BF$24</f>
        <v>1.1568123393316195E-2</v>
      </c>
      <c r="BG27" s="38">
        <f>'Publication Table'!BE27/'Publication Table (%)'!BG$24</f>
        <v>2.043132803632236E-2</v>
      </c>
      <c r="BH27" s="38">
        <f>'Publication Table'!BF27/'Publication Table (%)'!BH$24</f>
        <v>2.0547945205479451E-2</v>
      </c>
      <c r="BI27" s="38">
        <f>'Publication Table'!BG27/'Publication Table (%)'!BI$24</f>
        <v>0.11907810499359796</v>
      </c>
      <c r="BJ27" s="38">
        <f>'Publication Table'!BH27/'Publication Table (%)'!BJ$24</f>
        <v>9.8360655737704916E-2</v>
      </c>
      <c r="BK27" s="38">
        <f>'Publication Table'!BI27/'Publication Table (%)'!BK$24</f>
        <v>4.1095890410958902E-2</v>
      </c>
      <c r="BL27" s="38">
        <f>'Publication Table'!BJ27/'Publication Table (%)'!BL$24</f>
        <v>7.2897196261682243E-2</v>
      </c>
      <c r="BM27" s="38">
        <f>'Publication Table'!BK27/'Publication Table (%)'!BM$24</f>
        <v>0</v>
      </c>
      <c r="BN27" s="38">
        <f>'Publication Table'!BL27/'Publication Table (%)'!BN$24</f>
        <v>0</v>
      </c>
      <c r="BO27" s="38">
        <f>'Publication Table'!BM27/'Publication Table (%)'!BO$24</f>
        <v>0</v>
      </c>
      <c r="BP27" s="38">
        <f>'Publication Table'!BN27/'Publication Table (%)'!BP$24</f>
        <v>0</v>
      </c>
      <c r="BQ27" s="38">
        <f>'Publication Table'!BO27/'Publication Table (%)'!BQ$24</f>
        <v>3.105590062111801E-3</v>
      </c>
      <c r="BR27" s="38">
        <f>'Publication Table'!BP27/'Publication Table (%)'!BR$24</f>
        <v>1.0563380281690141E-2</v>
      </c>
      <c r="BS27" s="38">
        <f ca="1">'Publication Table'!BQ27/'Publication Table (%)'!BS$24</f>
        <v>6.1349693251533744E-3</v>
      </c>
    </row>
    <row r="28" spans="2:71" ht="14.25" hidden="1" outlineLevel="2" x14ac:dyDescent="0.2">
      <c r="B28" s="84" t="str">
        <f t="shared" si="1"/>
        <v>University Hospital CrosshouseCancelled by Patient %</v>
      </c>
      <c r="C28" s="87" t="str">
        <f t="shared" si="3"/>
        <v>University Hospital Crosshouse</v>
      </c>
      <c r="D28" s="101"/>
      <c r="E28" s="39" t="s">
        <v>115</v>
      </c>
      <c r="F28" s="38">
        <f>'Publication Table'!D28/'Publication Table (%)'!F$24</f>
        <v>2.3755656108597284E-2</v>
      </c>
      <c r="G28" s="38">
        <f>'Publication Table'!E28/'Publication Table (%)'!G$24</f>
        <v>4.1269841269841269E-2</v>
      </c>
      <c r="H28" s="38">
        <f>'Publication Table'!F28/'Publication Table (%)'!H$24</f>
        <v>2.6371308016877638E-2</v>
      </c>
      <c r="I28" s="38">
        <f>'Publication Table'!G28/'Publication Table (%)'!I$24</f>
        <v>4.7619047619047616E-2</v>
      </c>
      <c r="J28" s="94">
        <f>'Publication Table'!H28/'Publication Table (%)'!J$24</f>
        <v>3.7869822485207101E-2</v>
      </c>
      <c r="K28" s="38">
        <f>'Publication Table'!I28/'Publication Table (%)'!K$24</f>
        <v>3.678929765886288E-2</v>
      </c>
      <c r="L28" s="38">
        <f>'Publication Table'!J28/'Publication Table (%)'!L$24</f>
        <v>2.8291621327529923E-2</v>
      </c>
      <c r="M28" s="38">
        <f>'Publication Table'!K28/'Publication Table (%)'!M$24</f>
        <v>5.2154195011337869E-2</v>
      </c>
      <c r="N28" s="38">
        <f>'Publication Table'!L28/'Publication Table (%)'!N$24</f>
        <v>3.9580908032596042E-2</v>
      </c>
      <c r="O28" s="38">
        <f>'Publication Table'!M28/'Publication Table (%)'!O$24</f>
        <v>3.5714285714285712E-2</v>
      </c>
      <c r="P28" s="38">
        <f>'Publication Table'!N28/'Publication Table (%)'!P$24</f>
        <v>2.9940119760479042E-2</v>
      </c>
      <c r="Q28" s="38">
        <f>'Publication Table'!O28/'Publication Table (%)'!Q$24</f>
        <v>3.3578174186778595E-2</v>
      </c>
      <c r="R28" s="38">
        <f>'Publication Table'!P28/'Publication Table (%)'!R$24</f>
        <v>2.8291621327529923E-2</v>
      </c>
      <c r="S28" s="38">
        <f>'Publication Table'!Q28/'Publication Table (%)'!S$24</f>
        <v>3.451581975071908E-2</v>
      </c>
      <c r="T28" s="38">
        <f>'Publication Table'!R28/'Publication Table (%)'!T$24</f>
        <v>4.6838407494145202E-2</v>
      </c>
      <c r="U28" s="38">
        <f>'Publication Table'!S28/'Publication Table (%)'!U$24</f>
        <v>3.4078807241746542E-2</v>
      </c>
      <c r="V28" s="38">
        <f>'Publication Table'!T28/'Publication Table (%)'!V$24</f>
        <v>4.4063647490820076E-2</v>
      </c>
      <c r="W28" s="38">
        <f>'Publication Table'!U28/'Publication Table (%)'!W$24</f>
        <v>3.1938325991189426E-2</v>
      </c>
      <c r="X28" s="38">
        <f>'Publication Table'!V28/'Publication Table (%)'!X$24</f>
        <v>3.5856573705179286E-2</v>
      </c>
      <c r="Y28" s="38">
        <f>'Publication Table'!W28/'Publication Table (%)'!Y$24</f>
        <v>3.5838150289017344E-2</v>
      </c>
      <c r="Z28" s="38">
        <f>'Publication Table'!X28/'Publication Table (%)'!Z$24</f>
        <v>4.4520547945205477E-2</v>
      </c>
      <c r="AA28" s="38">
        <f>'Publication Table'!Y28/'Publication Table (%)'!AA$24</f>
        <v>3.5796766743648963E-2</v>
      </c>
      <c r="AB28" s="38">
        <f>'Publication Table'!Z28/'Publication Table (%)'!AB$24</f>
        <v>3.0549898167006109E-2</v>
      </c>
      <c r="AC28" s="38">
        <f>'Publication Table'!AA28/'Publication Table (%)'!AC$24</f>
        <v>4.6692607003891051E-2</v>
      </c>
      <c r="AD28" s="38">
        <f>'Publication Table'!AB28/'Publication Table (%)'!AD$24</f>
        <v>4.3057050592034449E-2</v>
      </c>
      <c r="AE28" s="38">
        <f>'Publication Table'!AC28/'Publication Table (%)'!AE$24</f>
        <v>3.3370411568409343E-2</v>
      </c>
      <c r="AF28" s="38">
        <f>'Publication Table'!AD28/'Publication Table (%)'!AF$24</f>
        <v>4.3893129770992363E-2</v>
      </c>
      <c r="AG28" s="38">
        <f>'Publication Table'!AE28/'Publication Table (%)'!AG$24</f>
        <v>3.8071065989847719E-2</v>
      </c>
      <c r="AH28" s="38">
        <f>'Publication Table'!AF28/'Publication Table (%)'!AH$24</f>
        <v>2.6881720430107527E-2</v>
      </c>
      <c r="AI28" s="38">
        <f>'Publication Table'!AG28/'Publication Table (%)'!AI$24</f>
        <v>3.2258064516129031E-2</v>
      </c>
      <c r="AJ28" s="38">
        <f>'Publication Table'!AH28/'Publication Table (%)'!AJ$24</f>
        <v>3.6496350364963501E-2</v>
      </c>
      <c r="AK28" s="38">
        <f>'Publication Table'!AI28/'Publication Table (%)'!AK$24</f>
        <v>1.4814814814814815E-2</v>
      </c>
      <c r="AL28" s="38">
        <f>'Publication Table'!AJ28/'Publication Table (%)'!AL$24</f>
        <v>8.7500000000000008E-3</v>
      </c>
      <c r="AM28" s="38">
        <f>'Publication Table'!AK28/'Publication Table (%)'!AM$24</f>
        <v>3.5340314136125657E-2</v>
      </c>
      <c r="AN28" s="38">
        <f>'Publication Table'!AL28/'Publication Table (%)'!AN$24</f>
        <v>3.9443155452436193E-2</v>
      </c>
      <c r="AO28" s="38">
        <f>'Publication Table'!AM28/'Publication Table (%)'!AO$24</f>
        <v>3.1847133757961783E-2</v>
      </c>
      <c r="AP28" s="38">
        <f>'Publication Table'!AN28/'Publication Table (%)'!AP$24</f>
        <v>2.4830699774266364E-2</v>
      </c>
      <c r="AQ28" s="38">
        <f>'Publication Table'!AO28/'Publication Table (%)'!AQ$24</f>
        <v>3.6513545347467612E-2</v>
      </c>
      <c r="AR28" s="38">
        <f>'Publication Table'!AP28/'Publication Table (%)'!AR$24</f>
        <v>4.0865384615384616E-2</v>
      </c>
      <c r="AS28" s="38">
        <f>'Publication Table'!AQ28/'Publication Table (%)'!AS$24</f>
        <v>4.1975308641975309E-2</v>
      </c>
      <c r="AT28" s="38">
        <f>'Publication Table'!AR28/'Publication Table (%)'!AT$24</f>
        <v>4.2134831460674156E-2</v>
      </c>
      <c r="AU28" s="38">
        <f>'Publication Table'!AS28/'Publication Table (%)'!AU$24</f>
        <v>3.4140969162995596E-2</v>
      </c>
      <c r="AV28" s="38">
        <f>'Publication Table'!AT28/'Publication Table (%)'!AV$24</f>
        <v>4.0189125295508277E-2</v>
      </c>
      <c r="AW28" s="38">
        <f>'Publication Table'!AU28/'Publication Table (%)'!AW$24</f>
        <v>4.1322314049586778E-2</v>
      </c>
      <c r="AX28" s="38">
        <f>'Publication Table'!AV28/'Publication Table (%)'!AX$24</f>
        <v>4.6044864226682407E-2</v>
      </c>
      <c r="AY28" s="38">
        <f>'Publication Table'!AW28/'Publication Table (%)'!AY$24</f>
        <v>2.5791324736225089E-2</v>
      </c>
      <c r="AZ28" s="38">
        <f>'Publication Table'!AX28/'Publication Table (%)'!AZ$24</f>
        <v>3.9099526066350712E-2</v>
      </c>
      <c r="BA28" s="38">
        <f>'Publication Table'!AY28/'Publication Table (%)'!BA$24</f>
        <v>4.1371158392434985E-2</v>
      </c>
      <c r="BB28" s="38">
        <f>'Publication Table'!AZ28/'Publication Table (%)'!BB$24</f>
        <v>3.7037037037037035E-2</v>
      </c>
      <c r="BC28" s="38">
        <f>'Publication Table'!BA28/'Publication Table (%)'!BC$24</f>
        <v>2.7194066749072928E-2</v>
      </c>
      <c r="BD28" s="38">
        <f>'Publication Table'!BB28/'Publication Table (%)'!BD$24</f>
        <v>3.6275695284159616E-2</v>
      </c>
      <c r="BE28" s="38">
        <f>'Publication Table'!BC28/'Publication Table (%)'!BE$24</f>
        <v>3.662597114317425E-2</v>
      </c>
      <c r="BF28" s="38">
        <f>'Publication Table'!BD28/'Publication Table (%)'!BF$24</f>
        <v>5.5269922879177376E-2</v>
      </c>
      <c r="BG28" s="38">
        <f>'Publication Table'!BE28/'Publication Table (%)'!BG$24</f>
        <v>4.5402951191827468E-2</v>
      </c>
      <c r="BH28" s="38">
        <f>'Publication Table'!BF28/'Publication Table (%)'!BH$24</f>
        <v>5.1369863013698627E-2</v>
      </c>
      <c r="BI28" s="38">
        <f>'Publication Table'!BG28/'Publication Table (%)'!BI$24</f>
        <v>3.713188220230474E-2</v>
      </c>
      <c r="BJ28" s="38">
        <f>'Publication Table'!BH28/'Publication Table (%)'!BJ$24</f>
        <v>4.1614123581336697E-2</v>
      </c>
      <c r="BK28" s="38">
        <f>'Publication Table'!BI28/'Publication Table (%)'!BK$24</f>
        <v>3.8605230386052306E-2</v>
      </c>
      <c r="BL28" s="38">
        <f>'Publication Table'!BJ28/'Publication Table (%)'!BL$24</f>
        <v>3.7383177570093455E-2</v>
      </c>
      <c r="BM28" s="38">
        <f>'Publication Table'!BK28/'Publication Table (%)'!BM$24</f>
        <v>4.3478260869565216E-2</v>
      </c>
      <c r="BN28" s="38">
        <f>'Publication Table'!BL28/'Publication Table (%)'!BN$24</f>
        <v>2.2727272727272728E-2</v>
      </c>
      <c r="BO28" s="38">
        <f>'Publication Table'!BM28/'Publication Table (%)'!BO$24</f>
        <v>8.3333333333333332E-3</v>
      </c>
      <c r="BP28" s="38">
        <f>'Publication Table'!BN28/'Publication Table (%)'!BP$24</f>
        <v>3.0837004405286344E-2</v>
      </c>
      <c r="BQ28" s="38">
        <f>'Publication Table'!BO28/'Publication Table (%)'!BQ$24</f>
        <v>3.105590062111801E-3</v>
      </c>
      <c r="BR28" s="38">
        <f>'Publication Table'!BP28/'Publication Table (%)'!BR$24</f>
        <v>1.7605633802816902E-2</v>
      </c>
      <c r="BS28" s="38">
        <f ca="1">'Publication Table'!BQ28/'Publication Table (%)'!BS$24</f>
        <v>2.1472392638036811E-2</v>
      </c>
    </row>
    <row r="29" spans="2:71" ht="14.25" hidden="1" outlineLevel="2" x14ac:dyDescent="0.2">
      <c r="B29" s="84" t="str">
        <f t="shared" si="1"/>
        <v>University Hospital CrosshouseOther reason %</v>
      </c>
      <c r="C29" s="87" t="str">
        <f t="shared" si="3"/>
        <v>University Hospital Crosshouse</v>
      </c>
      <c r="D29" s="101"/>
      <c r="E29" s="39" t="s">
        <v>116</v>
      </c>
      <c r="F29" s="38">
        <f>'Publication Table'!D29/'Publication Table (%)'!F$24</f>
        <v>5.6561085972850677E-3</v>
      </c>
      <c r="G29" s="38">
        <f>'Publication Table'!E29/'Publication Table (%)'!G$24</f>
        <v>3.1746031746031746E-3</v>
      </c>
      <c r="H29" s="38">
        <f>'Publication Table'!F29/'Publication Table (%)'!H$24</f>
        <v>8.4388185654008432E-3</v>
      </c>
      <c r="I29" s="38">
        <f>'Publication Table'!G29/'Publication Table (%)'!I$24</f>
        <v>2.2675736961451248E-3</v>
      </c>
      <c r="J29" s="94">
        <f>'Publication Table'!H29/'Publication Table (%)'!J$24</f>
        <v>2.3668639053254438E-3</v>
      </c>
      <c r="K29" s="38">
        <f>'Publication Table'!I29/'Publication Table (%)'!K$24</f>
        <v>1.1148272017837235E-3</v>
      </c>
      <c r="L29" s="38">
        <f>'Publication Table'!J29/'Publication Table (%)'!L$24</f>
        <v>2.176278563656148E-3</v>
      </c>
      <c r="M29" s="38">
        <f>'Publication Table'!K29/'Publication Table (%)'!M$24</f>
        <v>4.5351473922902496E-3</v>
      </c>
      <c r="N29" s="38">
        <f>'Publication Table'!L29/'Publication Table (%)'!N$24</f>
        <v>2.3282887077997671E-3</v>
      </c>
      <c r="O29" s="38">
        <f>'Publication Table'!M29/'Publication Table (%)'!O$24</f>
        <v>4.2016806722689074E-3</v>
      </c>
      <c r="P29" s="38">
        <f>'Publication Table'!N29/'Publication Table (%)'!P$24</f>
        <v>6.9860279441117763E-3</v>
      </c>
      <c r="Q29" s="38">
        <f>'Publication Table'!O29/'Publication Table (%)'!Q$24</f>
        <v>1.0493179433368311E-3</v>
      </c>
      <c r="R29" s="38">
        <f>'Publication Table'!P29/'Publication Table (%)'!R$24</f>
        <v>7.6169749727965181E-3</v>
      </c>
      <c r="S29" s="38">
        <f>'Publication Table'!Q29/'Publication Table (%)'!S$24</f>
        <v>4.7938638542665392E-3</v>
      </c>
      <c r="T29" s="38">
        <f>'Publication Table'!R29/'Publication Table (%)'!T$24</f>
        <v>4.6838407494145199E-3</v>
      </c>
      <c r="U29" s="38">
        <f>'Publication Table'!S29/'Publication Table (%)'!U$24</f>
        <v>4.2598509052183178E-3</v>
      </c>
      <c r="V29" s="38">
        <f>'Publication Table'!T29/'Publication Table (%)'!V$24</f>
        <v>1.2239902080783354E-2</v>
      </c>
      <c r="W29" s="38">
        <f>'Publication Table'!U29/'Publication Table (%)'!W$24</f>
        <v>6.6079295154185024E-3</v>
      </c>
      <c r="X29" s="38">
        <f>'Publication Table'!V29/'Publication Table (%)'!X$24</f>
        <v>5.9760956175298804E-3</v>
      </c>
      <c r="Y29" s="38">
        <f>'Publication Table'!W29/'Publication Table (%)'!Y$24</f>
        <v>4.6242774566473991E-3</v>
      </c>
      <c r="Z29" s="38">
        <f>'Publication Table'!X29/'Publication Table (%)'!Z$24</f>
        <v>2.2831050228310501E-3</v>
      </c>
      <c r="AA29" s="38">
        <f>'Publication Table'!Y29/'Publication Table (%)'!AA$24</f>
        <v>1.1547344110854503E-3</v>
      </c>
      <c r="AB29" s="38">
        <f>'Publication Table'!Z29/'Publication Table (%)'!AB$24</f>
        <v>1.0183299389002036E-3</v>
      </c>
      <c r="AC29" s="38">
        <f>'Publication Table'!AA29/'Publication Table (%)'!AC$24</f>
        <v>2.5940337224383916E-3</v>
      </c>
      <c r="AD29" s="38">
        <f>'Publication Table'!AB29/'Publication Table (%)'!AD$24</f>
        <v>1.076426264800861E-3</v>
      </c>
      <c r="AE29" s="38">
        <f>'Publication Table'!AC29/'Publication Table (%)'!AE$24</f>
        <v>2.2246941045606229E-3</v>
      </c>
      <c r="AF29" s="38">
        <f>'Publication Table'!AD29/'Publication Table (%)'!AF$24</f>
        <v>0</v>
      </c>
      <c r="AG29" s="38">
        <f>'Publication Table'!AE29/'Publication Table (%)'!AG$24</f>
        <v>0</v>
      </c>
      <c r="AH29" s="38">
        <f>'Publication Table'!AF29/'Publication Table (%)'!AH$24</f>
        <v>1.3440860215053765E-3</v>
      </c>
      <c r="AI29" s="38">
        <f>'Publication Table'!AG29/'Publication Table (%)'!AI$24</f>
        <v>1.1123470522803114E-3</v>
      </c>
      <c r="AJ29" s="38">
        <f>'Publication Table'!AH29/'Publication Table (%)'!AJ$24</f>
        <v>2.4330900243309003E-3</v>
      </c>
      <c r="AK29" s="38">
        <f>'Publication Table'!AI29/'Publication Table (%)'!AK$24</f>
        <v>1.4814814814814814E-3</v>
      </c>
      <c r="AL29" s="38">
        <f>'Publication Table'!AJ29/'Publication Table (%)'!AL$24</f>
        <v>6.2500000000000003E-3</v>
      </c>
      <c r="AM29" s="38">
        <f>'Publication Table'!AK29/'Publication Table (%)'!AM$24</f>
        <v>1.832460732984293E-2</v>
      </c>
      <c r="AN29" s="38">
        <f>'Publication Table'!AL29/'Publication Table (%)'!AN$24</f>
        <v>1.5081206496519721E-2</v>
      </c>
      <c r="AO29" s="38">
        <f>'Publication Table'!AM29/'Publication Table (%)'!AO$24</f>
        <v>8.9171974522292991E-3</v>
      </c>
      <c r="AP29" s="38">
        <f>'Publication Table'!AN29/'Publication Table (%)'!AP$24</f>
        <v>2.257336343115124E-3</v>
      </c>
      <c r="AQ29" s="38">
        <f>'Publication Table'!AO29/'Publication Table (%)'!AQ$24</f>
        <v>1.1778563015312131E-3</v>
      </c>
      <c r="AR29" s="38">
        <f>'Publication Table'!AP29/'Publication Table (%)'!AR$24</f>
        <v>4.807692307692308E-3</v>
      </c>
      <c r="AS29" s="38">
        <f>'Publication Table'!AQ29/'Publication Table (%)'!AS$24</f>
        <v>7.4074074074074077E-3</v>
      </c>
      <c r="AT29" s="38">
        <f>'Publication Table'!AR29/'Publication Table (%)'!AT$24</f>
        <v>2.8089887640449437E-3</v>
      </c>
      <c r="AU29" s="38">
        <f>'Publication Table'!AS29/'Publication Table (%)'!AU$24</f>
        <v>4.4052863436123352E-3</v>
      </c>
      <c r="AV29" s="38">
        <f>'Publication Table'!AT29/'Publication Table (%)'!AV$24</f>
        <v>3.5460992907801418E-3</v>
      </c>
      <c r="AW29" s="38">
        <f>'Publication Table'!AU29/'Publication Table (%)'!AW$24</f>
        <v>0</v>
      </c>
      <c r="AX29" s="38">
        <f>'Publication Table'!AV29/'Publication Table (%)'!AX$24</f>
        <v>1.1806375442739079E-3</v>
      </c>
      <c r="AY29" s="38">
        <f>'Publication Table'!AW29/'Publication Table (%)'!AY$24</f>
        <v>3.5169988276670576E-3</v>
      </c>
      <c r="AZ29" s="38">
        <f>'Publication Table'!AX29/'Publication Table (%)'!AZ$24</f>
        <v>3.5545023696682463E-3</v>
      </c>
      <c r="BA29" s="38">
        <f>'Publication Table'!AY29/'Publication Table (%)'!BA$24</f>
        <v>0</v>
      </c>
      <c r="BB29" s="38">
        <f>'Publication Table'!AZ29/'Publication Table (%)'!BB$24</f>
        <v>5.6116722783389446E-3</v>
      </c>
      <c r="BC29" s="38">
        <f>'Publication Table'!BA29/'Publication Table (%)'!BC$24</f>
        <v>8.65265760197775E-3</v>
      </c>
      <c r="BD29" s="38">
        <f>'Publication Table'!BB29/'Publication Table (%)'!BD$24</f>
        <v>9.673518742442563E-3</v>
      </c>
      <c r="BE29" s="38">
        <f>'Publication Table'!BC29/'Publication Table (%)'!BE$24</f>
        <v>7.7691453940066596E-3</v>
      </c>
      <c r="BF29" s="38">
        <f>'Publication Table'!BD29/'Publication Table (%)'!BF$24</f>
        <v>1.2853470437017995E-2</v>
      </c>
      <c r="BG29" s="38">
        <f>'Publication Table'!BE29/'Publication Table (%)'!BG$24</f>
        <v>7.9455164585698068E-3</v>
      </c>
      <c r="BH29" s="38">
        <f>'Publication Table'!BF29/'Publication Table (%)'!BH$24</f>
        <v>6.8493150684931503E-3</v>
      </c>
      <c r="BI29" s="38">
        <f>'Publication Table'!BG29/'Publication Table (%)'!BI$24</f>
        <v>5.1216389244558257E-3</v>
      </c>
      <c r="BJ29" s="38">
        <f>'Publication Table'!BH29/'Publication Table (%)'!BJ$24</f>
        <v>1.0088272383354351E-2</v>
      </c>
      <c r="BK29" s="38">
        <f>'Publication Table'!BI29/'Publication Table (%)'!BK$24</f>
        <v>4.9813200498132005E-3</v>
      </c>
      <c r="BL29" s="38">
        <f>'Publication Table'!BJ29/'Publication Table (%)'!BL$24</f>
        <v>1.6822429906542057E-2</v>
      </c>
      <c r="BM29" s="38">
        <f>'Publication Table'!BK29/'Publication Table (%)'!BM$24</f>
        <v>0</v>
      </c>
      <c r="BN29" s="38">
        <f>'Publication Table'!BL29/'Publication Table (%)'!BN$24</f>
        <v>0</v>
      </c>
      <c r="BO29" s="38">
        <f>'Publication Table'!BM29/'Publication Table (%)'!BO$24</f>
        <v>0</v>
      </c>
      <c r="BP29" s="38">
        <f>'Publication Table'!BN29/'Publication Table (%)'!BP$24</f>
        <v>0</v>
      </c>
      <c r="BQ29" s="38">
        <f>'Publication Table'!BO29/'Publication Table (%)'!BQ$24</f>
        <v>0</v>
      </c>
      <c r="BR29" s="38">
        <f>'Publication Table'!BP29/'Publication Table (%)'!BR$24</f>
        <v>3.5211267605633804E-3</v>
      </c>
      <c r="BS29" s="38">
        <f ca="1">'Publication Table'!BQ29/'Publication Table (%)'!BS$24</f>
        <v>0</v>
      </c>
    </row>
    <row r="30" spans="2:71" ht="15" hidden="1" customHeight="1" outlineLevel="1" collapsed="1" x14ac:dyDescent="0.2">
      <c r="B30" s="84" t="str">
        <f t="shared" si="1"/>
        <v>University Hospital AyrUniversity Hospital Ayr</v>
      </c>
      <c r="C30" s="87" t="str">
        <f>E30</f>
        <v>University Hospital Ayr</v>
      </c>
      <c r="D30" s="100" t="s">
        <v>13</v>
      </c>
      <c r="E30" s="43" t="s">
        <v>14</v>
      </c>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row>
    <row r="31" spans="2:71" ht="15" hidden="1" customHeight="1" outlineLevel="2" x14ac:dyDescent="0.2">
      <c r="B31" s="84" t="str">
        <f t="shared" si="1"/>
        <v>University Hospital AyrTotal Number of scheduled elective operations in theatre system</v>
      </c>
      <c r="C31" s="87" t="str">
        <f t="shared" ref="C31:C37" si="4">C30</f>
        <v>University Hospital Ayr</v>
      </c>
      <c r="D31" s="100"/>
      <c r="E31" s="36" t="s">
        <v>3</v>
      </c>
      <c r="F31" s="17">
        <f>'Publication Table'!D31</f>
        <v>977</v>
      </c>
      <c r="G31" s="17">
        <f>'Publication Table'!E31</f>
        <v>1070</v>
      </c>
      <c r="H31" s="17">
        <f>'Publication Table'!F31</f>
        <v>1133</v>
      </c>
      <c r="I31" s="17">
        <f>'Publication Table'!G31</f>
        <v>1040</v>
      </c>
      <c r="J31" s="93">
        <f>'Publication Table'!H31</f>
        <v>1131</v>
      </c>
      <c r="K31" s="17">
        <f>'Publication Table'!I31</f>
        <v>1154</v>
      </c>
      <c r="L31" s="17">
        <f>'Publication Table'!J31</f>
        <v>1207</v>
      </c>
      <c r="M31" s="17">
        <f>'Publication Table'!K31</f>
        <v>1031</v>
      </c>
      <c r="N31" s="17">
        <f>'Publication Table'!L31</f>
        <v>1113</v>
      </c>
      <c r="O31" s="17">
        <f>'Publication Table'!M31</f>
        <v>1138</v>
      </c>
      <c r="P31" s="17">
        <f>'Publication Table'!N31</f>
        <v>1120</v>
      </c>
      <c r="Q31" s="17">
        <f>'Publication Table'!O31</f>
        <v>1113</v>
      </c>
      <c r="R31" s="17">
        <f>'Publication Table'!P31</f>
        <v>1153</v>
      </c>
      <c r="S31" s="17">
        <f>'Publication Table'!Q31</f>
        <v>1137</v>
      </c>
      <c r="T31" s="17">
        <f>'Publication Table'!R31</f>
        <v>1094</v>
      </c>
      <c r="U31" s="17">
        <f>'Publication Table'!S31</f>
        <v>1059</v>
      </c>
      <c r="V31" s="17">
        <f>'Publication Table'!T31</f>
        <v>1044</v>
      </c>
      <c r="W31" s="17">
        <f>'Publication Table'!U31</f>
        <v>1042</v>
      </c>
      <c r="X31" s="17">
        <f>'Publication Table'!V31</f>
        <v>1203</v>
      </c>
      <c r="Y31" s="17">
        <f>'Publication Table'!W31</f>
        <v>1003</v>
      </c>
      <c r="Z31" s="17">
        <f>'Publication Table'!X31</f>
        <v>1071</v>
      </c>
      <c r="AA31" s="17">
        <f>'Publication Table'!Y31</f>
        <v>1026</v>
      </c>
      <c r="AB31" s="17">
        <f>'Publication Table'!Z31</f>
        <v>1131</v>
      </c>
      <c r="AC31" s="17">
        <f>'Publication Table'!AA31</f>
        <v>908</v>
      </c>
      <c r="AD31" s="17">
        <f>'Publication Table'!AB31</f>
        <v>1051</v>
      </c>
      <c r="AE31" s="17">
        <f>'Publication Table'!AC31</f>
        <v>1130</v>
      </c>
      <c r="AF31" s="17">
        <f>'Publication Table'!AD31</f>
        <v>990</v>
      </c>
      <c r="AG31" s="17">
        <f>'Publication Table'!AE31</f>
        <v>1076</v>
      </c>
      <c r="AH31" s="17">
        <f>'Publication Table'!AF31</f>
        <v>930</v>
      </c>
      <c r="AI31" s="17">
        <f>'Publication Table'!AG31</f>
        <v>880</v>
      </c>
      <c r="AJ31" s="17">
        <f>'Publication Table'!AH31</f>
        <v>1025</v>
      </c>
      <c r="AK31" s="17">
        <f>'Publication Table'!AI31</f>
        <v>825</v>
      </c>
      <c r="AL31" s="17">
        <f>'Publication Table'!AJ31</f>
        <v>971</v>
      </c>
      <c r="AM31" s="17">
        <f>'Publication Table'!AK31</f>
        <v>861</v>
      </c>
      <c r="AN31" s="17">
        <f>'Publication Table'!AL31</f>
        <v>981</v>
      </c>
      <c r="AO31" s="17">
        <f>'Publication Table'!AM31</f>
        <v>807</v>
      </c>
      <c r="AP31" s="17">
        <f>'Publication Table'!AN31</f>
        <v>931</v>
      </c>
      <c r="AQ31" s="17">
        <f>'Publication Table'!AO31</f>
        <v>805</v>
      </c>
      <c r="AR31" s="17">
        <f>'Publication Table'!AP31</f>
        <v>802</v>
      </c>
      <c r="AS31" s="17">
        <f>'Publication Table'!AQ31</f>
        <v>883</v>
      </c>
      <c r="AT31" s="17">
        <f>'Publication Table'!AR31</f>
        <v>726</v>
      </c>
      <c r="AU31" s="17">
        <f>'Publication Table'!AS31</f>
        <v>875</v>
      </c>
      <c r="AV31" s="17">
        <f>'Publication Table'!AT31</f>
        <v>928</v>
      </c>
      <c r="AW31" s="17">
        <f>'Publication Table'!AU31</f>
        <v>773</v>
      </c>
      <c r="AX31" s="17">
        <f>'Publication Table'!AV31</f>
        <v>1030</v>
      </c>
      <c r="AY31" s="17">
        <f>'Publication Table'!AW31</f>
        <v>880</v>
      </c>
      <c r="AZ31" s="17">
        <f>'Publication Table'!AX31</f>
        <v>887</v>
      </c>
      <c r="BA31" s="17">
        <f>'Publication Table'!AY31</f>
        <v>852</v>
      </c>
      <c r="BB31" s="17">
        <f>'Publication Table'!AZ31</f>
        <v>819</v>
      </c>
      <c r="BC31" s="17">
        <f>'Publication Table'!BA31</f>
        <v>759</v>
      </c>
      <c r="BD31" s="17">
        <f>'Publication Table'!BB31</f>
        <v>814</v>
      </c>
      <c r="BE31" s="17">
        <f>'Publication Table'!BC31</f>
        <v>983</v>
      </c>
      <c r="BF31" s="17">
        <f>'Publication Table'!BD31</f>
        <v>783</v>
      </c>
      <c r="BG31" s="17">
        <f>'Publication Table'!BE31</f>
        <v>904</v>
      </c>
      <c r="BH31" s="17">
        <f>'Publication Table'!BF31</f>
        <v>894</v>
      </c>
      <c r="BI31" s="17">
        <f>'Publication Table'!BG31</f>
        <v>860</v>
      </c>
      <c r="BJ31" s="17">
        <f>'Publication Table'!BH31</f>
        <v>911</v>
      </c>
      <c r="BK31" s="17">
        <f>'Publication Table'!BI31</f>
        <v>850</v>
      </c>
      <c r="BL31" s="17">
        <f>'Publication Table'!BJ31</f>
        <v>694</v>
      </c>
      <c r="BM31" s="17">
        <f>'Publication Table'!BK31</f>
        <v>145</v>
      </c>
      <c r="BN31" s="17">
        <f>'Publication Table'!BL31</f>
        <v>108</v>
      </c>
      <c r="BO31" s="17">
        <f>'Publication Table'!BM31</f>
        <v>236</v>
      </c>
      <c r="BP31" s="17">
        <f>'Publication Table'!BN31</f>
        <v>435</v>
      </c>
      <c r="BQ31" s="17">
        <f>'Publication Table'!BO31</f>
        <v>553</v>
      </c>
      <c r="BR31" s="17">
        <f>'Publication Table'!BP31</f>
        <v>618</v>
      </c>
      <c r="BS31" s="17">
        <f ca="1">'Publication Table'!BQ31</f>
        <v>554</v>
      </c>
    </row>
    <row r="32" spans="2:71" ht="15" hidden="1" customHeight="1" outlineLevel="2" x14ac:dyDescent="0.2">
      <c r="B32" s="84" t="str">
        <f t="shared" si="1"/>
        <v>University Hospital AyrPercent of total scheduled elective cancellations in theatre systems</v>
      </c>
      <c r="C32" s="87" t="str">
        <f t="shared" si="4"/>
        <v>University Hospital Ayr</v>
      </c>
      <c r="D32" s="100"/>
      <c r="E32" s="37" t="s">
        <v>112</v>
      </c>
      <c r="F32" s="38">
        <f>'Publication Table'!D32/'Publication Table (%)'!F$31</f>
        <v>0.11361310133060389</v>
      </c>
      <c r="G32" s="38">
        <f>'Publication Table'!E32/'Publication Table (%)'!G$31</f>
        <v>0.11308411214953271</v>
      </c>
      <c r="H32" s="38">
        <f>'Publication Table'!F32/'Publication Table (%)'!H$31</f>
        <v>0.12003530450132392</v>
      </c>
      <c r="I32" s="38">
        <f>'Publication Table'!G32/'Publication Table (%)'!I$31</f>
        <v>0.11442307692307692</v>
      </c>
      <c r="J32" s="94">
        <f>'Publication Table'!H32/'Publication Table (%)'!J$31</f>
        <v>0.11405835543766578</v>
      </c>
      <c r="K32" s="38">
        <f>'Publication Table'!I32/'Publication Table (%)'!K$31</f>
        <v>0.12391681109185441</v>
      </c>
      <c r="L32" s="38">
        <f>'Publication Table'!J32/'Publication Table (%)'!L$31</f>
        <v>0.11930405965202982</v>
      </c>
      <c r="M32" s="38">
        <f>'Publication Table'!K32/'Publication Table (%)'!M$31</f>
        <v>0.12997090203685743</v>
      </c>
      <c r="N32" s="38">
        <f>'Publication Table'!L32/'Publication Table (%)'!N$31</f>
        <v>9.7035040431266845E-2</v>
      </c>
      <c r="O32" s="38">
        <f>'Publication Table'!M32/'Publication Table (%)'!O$31</f>
        <v>0.13444639718804921</v>
      </c>
      <c r="P32" s="38">
        <f>'Publication Table'!N32/'Publication Table (%)'!P$31</f>
        <v>0.11874999999999999</v>
      </c>
      <c r="Q32" s="38">
        <f>'Publication Table'!O32/'Publication Table (%)'!Q$31</f>
        <v>0.11590296495956873</v>
      </c>
      <c r="R32" s="38">
        <f>'Publication Table'!P32/'Publication Table (%)'!R$31</f>
        <v>0.10667823070251518</v>
      </c>
      <c r="S32" s="38">
        <f>'Publication Table'!Q32/'Publication Table (%)'!S$31</f>
        <v>0.10378188214599825</v>
      </c>
      <c r="T32" s="38">
        <f>'Publication Table'!R32/'Publication Table (%)'!T$31</f>
        <v>0.10786106032906764</v>
      </c>
      <c r="U32" s="38">
        <f>'Publication Table'!S32/'Publication Table (%)'!U$31</f>
        <v>9.9150141643059492E-2</v>
      </c>
      <c r="V32" s="38">
        <f>'Publication Table'!T32/'Publication Table (%)'!V$31</f>
        <v>0.11494252873563218</v>
      </c>
      <c r="W32" s="38">
        <f>'Publication Table'!U32/'Publication Table (%)'!W$31</f>
        <v>0.11900191938579655</v>
      </c>
      <c r="X32" s="38">
        <f>'Publication Table'!V32/'Publication Table (%)'!X$31</f>
        <v>0.11055694098088113</v>
      </c>
      <c r="Y32" s="38">
        <f>'Publication Table'!W32/'Publication Table (%)'!Y$31</f>
        <v>0.10867397806580259</v>
      </c>
      <c r="Z32" s="38">
        <f>'Publication Table'!X32/'Publication Table (%)'!Z$31</f>
        <v>8.9635854341736695E-2</v>
      </c>
      <c r="AA32" s="38">
        <f>'Publication Table'!Y32/'Publication Table (%)'!AA$31</f>
        <v>0.12183235867446393</v>
      </c>
      <c r="AB32" s="38">
        <f>'Publication Table'!Z32/'Publication Table (%)'!AB$31</f>
        <v>0.11229000884173299</v>
      </c>
      <c r="AC32" s="38">
        <f>'Publication Table'!AA32/'Publication Table (%)'!AC$31</f>
        <v>0.11894273127753303</v>
      </c>
      <c r="AD32" s="38">
        <f>'Publication Table'!AB32/'Publication Table (%)'!AD$31</f>
        <v>0.12749762131303521</v>
      </c>
      <c r="AE32" s="38">
        <f>'Publication Table'!AC32/'Publication Table (%)'!AE$31</f>
        <v>9.8230088495575227E-2</v>
      </c>
      <c r="AF32" s="38">
        <f>'Publication Table'!AD32/'Publication Table (%)'!AF$31</f>
        <v>9.1919191919191914E-2</v>
      </c>
      <c r="AG32" s="38">
        <f>'Publication Table'!AE32/'Publication Table (%)'!AG$31</f>
        <v>0.11059479553903345</v>
      </c>
      <c r="AH32" s="38">
        <f>'Publication Table'!AF32/'Publication Table (%)'!AH$31</f>
        <v>0.1010752688172043</v>
      </c>
      <c r="AI32" s="38">
        <f>'Publication Table'!AG32/'Publication Table (%)'!AI$31</f>
        <v>9.5454545454545459E-2</v>
      </c>
      <c r="AJ32" s="38">
        <f>'Publication Table'!AH32/'Publication Table (%)'!AJ$31</f>
        <v>0.10146341463414635</v>
      </c>
      <c r="AK32" s="38">
        <f>'Publication Table'!AI32/'Publication Table (%)'!AK$31</f>
        <v>0.1296969696969697</v>
      </c>
      <c r="AL32" s="38">
        <f>'Publication Table'!AJ32/'Publication Table (%)'!AL$31</f>
        <v>0.1101956745623069</v>
      </c>
      <c r="AM32" s="38">
        <f>'Publication Table'!AK32/'Publication Table (%)'!AM$31</f>
        <v>0.12311265969802555</v>
      </c>
      <c r="AN32" s="38">
        <f>'Publication Table'!AL32/'Publication Table (%)'!AN$31</f>
        <v>0.10499490316004077</v>
      </c>
      <c r="AO32" s="38">
        <f>'Publication Table'!AM32/'Publication Table (%)'!AO$31</f>
        <v>0.10161090458488228</v>
      </c>
      <c r="AP32" s="38">
        <f>'Publication Table'!AN32/'Publication Table (%)'!AP$31</f>
        <v>0.1041890440386681</v>
      </c>
      <c r="AQ32" s="38">
        <f>'Publication Table'!AO32/'Publication Table (%)'!AQ$31</f>
        <v>8.6956521739130432E-2</v>
      </c>
      <c r="AR32" s="38">
        <f>'Publication Table'!AP32/'Publication Table (%)'!AR$31</f>
        <v>9.7256857855361589E-2</v>
      </c>
      <c r="AS32" s="38">
        <f>'Publication Table'!AQ32/'Publication Table (%)'!AS$31</f>
        <v>0.11098527746319366</v>
      </c>
      <c r="AT32" s="38">
        <f>'Publication Table'!AR32/'Publication Table (%)'!AT$31</f>
        <v>9.7796143250688708E-2</v>
      </c>
      <c r="AU32" s="38">
        <f>'Publication Table'!AS32/'Publication Table (%)'!AU$31</f>
        <v>0.12</v>
      </c>
      <c r="AV32" s="38">
        <f>'Publication Table'!AT32/'Publication Table (%)'!AV$31</f>
        <v>0.11745689655172414</v>
      </c>
      <c r="AW32" s="38">
        <f>'Publication Table'!AU32/'Publication Table (%)'!AW$31</f>
        <v>0.1073738680465718</v>
      </c>
      <c r="AX32" s="38">
        <f>'Publication Table'!AV32/'Publication Table (%)'!AX$31</f>
        <v>0.16601941747572815</v>
      </c>
      <c r="AY32" s="38">
        <f>'Publication Table'!AW32/'Publication Table (%)'!AY$31</f>
        <v>0.13636363636363635</v>
      </c>
      <c r="AZ32" s="38">
        <f>'Publication Table'!AX32/'Publication Table (%)'!AZ$31</f>
        <v>0.11273957158962795</v>
      </c>
      <c r="BA32" s="38">
        <f>'Publication Table'!AY32/'Publication Table (%)'!BA$31</f>
        <v>0.10563380281690141</v>
      </c>
      <c r="BB32" s="38">
        <f>'Publication Table'!AZ32/'Publication Table (%)'!BB$31</f>
        <v>0.11233211233211234</v>
      </c>
      <c r="BC32" s="38">
        <f>'Publication Table'!BA32/'Publication Table (%)'!BC$31</f>
        <v>0.11330698287220026</v>
      </c>
      <c r="BD32" s="38">
        <f>'Publication Table'!BB32/'Publication Table (%)'!BD$31</f>
        <v>0.13022113022113022</v>
      </c>
      <c r="BE32" s="38">
        <f>'Publication Table'!BC32/'Publication Table (%)'!BE$31</f>
        <v>0.11393692777212615</v>
      </c>
      <c r="BF32" s="38">
        <f>'Publication Table'!BD32/'Publication Table (%)'!BF$31</f>
        <v>0.10472541507024266</v>
      </c>
      <c r="BG32" s="38">
        <f>'Publication Table'!BE32/'Publication Table (%)'!BG$31</f>
        <v>0.12278761061946902</v>
      </c>
      <c r="BH32" s="38">
        <f>'Publication Table'!BF32/'Publication Table (%)'!BH$31</f>
        <v>0.12751677852348994</v>
      </c>
      <c r="BI32" s="38">
        <f>'Publication Table'!BG32/'Publication Table (%)'!BI$31</f>
        <v>0.13604651162790699</v>
      </c>
      <c r="BJ32" s="38">
        <f>'Publication Table'!BH32/'Publication Table (%)'!BJ$31</f>
        <v>0.12074643249176729</v>
      </c>
      <c r="BK32" s="38">
        <f>'Publication Table'!BI32/'Publication Table (%)'!BK$31</f>
        <v>0.12352941176470589</v>
      </c>
      <c r="BL32" s="38">
        <f>'Publication Table'!BJ32/'Publication Table (%)'!BL$31</f>
        <v>0.15273775216138327</v>
      </c>
      <c r="BM32" s="38">
        <f>'Publication Table'!BK32/'Publication Table (%)'!BM$31</f>
        <v>0.17241379310344829</v>
      </c>
      <c r="BN32" s="38">
        <f>'Publication Table'!BL32/'Publication Table (%)'!BN$31</f>
        <v>9.2592592592592587E-2</v>
      </c>
      <c r="BO32" s="38">
        <f>'Publication Table'!BM32/'Publication Table (%)'!BO$31</f>
        <v>4.2372881355932202E-2</v>
      </c>
      <c r="BP32" s="38">
        <f>'Publication Table'!BN32/'Publication Table (%)'!BP$31</f>
        <v>8.5057471264367815E-2</v>
      </c>
      <c r="BQ32" s="38">
        <f>'Publication Table'!BO32/'Publication Table (%)'!BQ$31</f>
        <v>7.0524412296564198E-2</v>
      </c>
      <c r="BR32" s="38">
        <f>'Publication Table'!BP32/'Publication Table (%)'!BR$31</f>
        <v>7.1197411003236247E-2</v>
      </c>
      <c r="BS32" s="38">
        <f ca="1">'Publication Table'!BQ32/'Publication Table (%)'!BS$31</f>
        <v>0.11191335740072202</v>
      </c>
    </row>
    <row r="33" spans="2:71" ht="15" hidden="1" customHeight="1" outlineLevel="2" x14ac:dyDescent="0.2">
      <c r="B33" s="84" t="str">
        <f t="shared" si="1"/>
        <v>University Hospital AyrCancellation based on clinical reason by hospital %</v>
      </c>
      <c r="C33" s="87" t="str">
        <f t="shared" si="4"/>
        <v>University Hospital Ayr</v>
      </c>
      <c r="D33" s="100"/>
      <c r="E33" s="39" t="s">
        <v>113</v>
      </c>
      <c r="F33" s="38">
        <f>'Publication Table'!D33/'Publication Table (%)'!F$31</f>
        <v>4.6059365404298877E-2</v>
      </c>
      <c r="G33" s="38">
        <f>'Publication Table'!E33/'Publication Table (%)'!G$31</f>
        <v>4.9532710280373829E-2</v>
      </c>
      <c r="H33" s="38">
        <f>'Publication Table'!F33/'Publication Table (%)'!H$31</f>
        <v>4.9426301853486322E-2</v>
      </c>
      <c r="I33" s="38">
        <f>'Publication Table'!G33/'Publication Table (%)'!I$31</f>
        <v>4.230769230769231E-2</v>
      </c>
      <c r="J33" s="94">
        <f>'Publication Table'!H33/'Publication Table (%)'!J$31</f>
        <v>4.2440318302387266E-2</v>
      </c>
      <c r="K33" s="38">
        <f>'Publication Table'!I33/'Publication Table (%)'!K$31</f>
        <v>4.7660311958405546E-2</v>
      </c>
      <c r="L33" s="38">
        <f>'Publication Table'!J33/'Publication Table (%)'!L$31</f>
        <v>5.2195526097763047E-2</v>
      </c>
      <c r="M33" s="38">
        <f>'Publication Table'!K33/'Publication Table (%)'!M$31</f>
        <v>5.0436469447138699E-2</v>
      </c>
      <c r="N33" s="38">
        <f>'Publication Table'!L33/'Publication Table (%)'!N$31</f>
        <v>4.8517520215633422E-2</v>
      </c>
      <c r="O33" s="38">
        <f>'Publication Table'!M33/'Publication Table (%)'!O$31</f>
        <v>5.0966608084358524E-2</v>
      </c>
      <c r="P33" s="38">
        <f>'Publication Table'!N33/'Publication Table (%)'!P$31</f>
        <v>4.0178571428571432E-2</v>
      </c>
      <c r="Q33" s="38">
        <f>'Publication Table'!O33/'Publication Table (%)'!Q$31</f>
        <v>4.7619047619047616E-2</v>
      </c>
      <c r="R33" s="38">
        <f>'Publication Table'!P33/'Publication Table (%)'!R$31</f>
        <v>3.9895923677363401E-2</v>
      </c>
      <c r="S33" s="38">
        <f>'Publication Table'!Q33/'Publication Table (%)'!S$31</f>
        <v>3.9577836411609502E-2</v>
      </c>
      <c r="T33" s="38">
        <f>'Publication Table'!R33/'Publication Table (%)'!T$31</f>
        <v>4.9360146252285193E-2</v>
      </c>
      <c r="U33" s="38">
        <f>'Publication Table'!S33/'Publication Table (%)'!U$31</f>
        <v>3.7771482530689328E-2</v>
      </c>
      <c r="V33" s="38">
        <f>'Publication Table'!T33/'Publication Table (%)'!V$31</f>
        <v>5.2681992337164751E-2</v>
      </c>
      <c r="W33" s="38">
        <f>'Publication Table'!U33/'Publication Table (%)'!W$31</f>
        <v>3.6468330134357005E-2</v>
      </c>
      <c r="X33" s="38">
        <f>'Publication Table'!V33/'Publication Table (%)'!X$31</f>
        <v>4.0731504571903575E-2</v>
      </c>
      <c r="Y33" s="38">
        <f>'Publication Table'!W33/'Publication Table (%)'!Y$31</f>
        <v>4.6859421734795612E-2</v>
      </c>
      <c r="Z33" s="38">
        <f>'Publication Table'!X33/'Publication Table (%)'!Z$31</f>
        <v>4.8552754435107377E-2</v>
      </c>
      <c r="AA33" s="38">
        <f>'Publication Table'!Y33/'Publication Table (%)'!AA$31</f>
        <v>5.5555555555555552E-2</v>
      </c>
      <c r="AB33" s="38">
        <f>'Publication Table'!Z33/'Publication Table (%)'!AB$31</f>
        <v>5.7471264367816091E-2</v>
      </c>
      <c r="AC33" s="38">
        <f>'Publication Table'!AA33/'Publication Table (%)'!AC$31</f>
        <v>5.7268722466960353E-2</v>
      </c>
      <c r="AD33" s="38">
        <f>'Publication Table'!AB33/'Publication Table (%)'!AD$31</f>
        <v>6.4700285442435779E-2</v>
      </c>
      <c r="AE33" s="38">
        <f>'Publication Table'!AC33/'Publication Table (%)'!AE$31</f>
        <v>5.9292035398230088E-2</v>
      </c>
      <c r="AF33" s="38">
        <f>'Publication Table'!AD33/'Publication Table (%)'!AF$31</f>
        <v>4.7474747474747475E-2</v>
      </c>
      <c r="AG33" s="38">
        <f>'Publication Table'!AE33/'Publication Table (%)'!AG$31</f>
        <v>6.4126394052044608E-2</v>
      </c>
      <c r="AH33" s="38">
        <f>'Publication Table'!AF33/'Publication Table (%)'!AH$31</f>
        <v>6.1290322580645158E-2</v>
      </c>
      <c r="AI33" s="38">
        <f>'Publication Table'!AG33/'Publication Table (%)'!AI$31</f>
        <v>4.5454545454545456E-2</v>
      </c>
      <c r="AJ33" s="38">
        <f>'Publication Table'!AH33/'Publication Table (%)'!AJ$31</f>
        <v>5.3658536585365853E-2</v>
      </c>
      <c r="AK33" s="38">
        <f>'Publication Table'!AI33/'Publication Table (%)'!AK$31</f>
        <v>0.08</v>
      </c>
      <c r="AL33" s="38">
        <f>'Publication Table'!AJ33/'Publication Table (%)'!AL$31</f>
        <v>5.1493305870236872E-2</v>
      </c>
      <c r="AM33" s="38">
        <f>'Publication Table'!AK33/'Publication Table (%)'!AM$31</f>
        <v>5.8072009291521488E-2</v>
      </c>
      <c r="AN33" s="38">
        <f>'Publication Table'!AL33/'Publication Table (%)'!AN$31</f>
        <v>5.5045871559633031E-2</v>
      </c>
      <c r="AO33" s="38">
        <f>'Publication Table'!AM33/'Publication Table (%)'!AO$31</f>
        <v>5.7001239157372985E-2</v>
      </c>
      <c r="AP33" s="38">
        <f>'Publication Table'!AN33/'Publication Table (%)'!AP$31</f>
        <v>5.8002148227712137E-2</v>
      </c>
      <c r="AQ33" s="38">
        <f>'Publication Table'!AO33/'Publication Table (%)'!AQ$31</f>
        <v>4.9689440993788817E-2</v>
      </c>
      <c r="AR33" s="38">
        <f>'Publication Table'!AP33/'Publication Table (%)'!AR$31</f>
        <v>5.1122194513715712E-2</v>
      </c>
      <c r="AS33" s="38">
        <f>'Publication Table'!AQ33/'Publication Table (%)'!AS$31</f>
        <v>4.8697621744054363E-2</v>
      </c>
      <c r="AT33" s="38">
        <f>'Publication Table'!AR33/'Publication Table (%)'!AT$31</f>
        <v>6.0606060606060608E-2</v>
      </c>
      <c r="AU33" s="38">
        <f>'Publication Table'!AS33/'Publication Table (%)'!AU$31</f>
        <v>4.9142857142857141E-2</v>
      </c>
      <c r="AV33" s="38">
        <f>'Publication Table'!AT33/'Publication Table (%)'!AV$31</f>
        <v>4.8491379310344827E-2</v>
      </c>
      <c r="AW33" s="38">
        <f>'Publication Table'!AU33/'Publication Table (%)'!AW$31</f>
        <v>5.4333764553686936E-2</v>
      </c>
      <c r="AX33" s="38">
        <f>'Publication Table'!AV33/'Publication Table (%)'!AX$31</f>
        <v>7.5728155339805828E-2</v>
      </c>
      <c r="AY33" s="38">
        <f>'Publication Table'!AW33/'Publication Table (%)'!AY$31</f>
        <v>6.363636363636363E-2</v>
      </c>
      <c r="AZ33" s="38">
        <f>'Publication Table'!AX33/'Publication Table (%)'!AZ$31</f>
        <v>6.426155580608793E-2</v>
      </c>
      <c r="BA33" s="38">
        <f>'Publication Table'!AY33/'Publication Table (%)'!BA$31</f>
        <v>4.9295774647887321E-2</v>
      </c>
      <c r="BB33" s="38">
        <f>'Publication Table'!AZ33/'Publication Table (%)'!BB$31</f>
        <v>4.884004884004884E-2</v>
      </c>
      <c r="BC33" s="38">
        <f>'Publication Table'!BA33/'Publication Table (%)'!BC$31</f>
        <v>4.61133069828722E-2</v>
      </c>
      <c r="BD33" s="38">
        <f>'Publication Table'!BB33/'Publication Table (%)'!BD$31</f>
        <v>5.6511056511056514E-2</v>
      </c>
      <c r="BE33" s="38">
        <f>'Publication Table'!BC33/'Publication Table (%)'!BE$31</f>
        <v>4.5778229908443539E-2</v>
      </c>
      <c r="BF33" s="38">
        <f>'Publication Table'!BD33/'Publication Table (%)'!BF$31</f>
        <v>4.0868454661558112E-2</v>
      </c>
      <c r="BG33" s="38">
        <f>'Publication Table'!BE33/'Publication Table (%)'!BG$31</f>
        <v>5.641592920353982E-2</v>
      </c>
      <c r="BH33" s="38">
        <f>'Publication Table'!BF33/'Publication Table (%)'!BH$31</f>
        <v>6.4876957494407153E-2</v>
      </c>
      <c r="BI33" s="38">
        <f>'Publication Table'!BG33/'Publication Table (%)'!BI$31</f>
        <v>7.093023255813953E-2</v>
      </c>
      <c r="BJ33" s="38">
        <f>'Publication Table'!BH33/'Publication Table (%)'!BJ$31</f>
        <v>4.3907793633369926E-2</v>
      </c>
      <c r="BK33" s="38">
        <f>'Publication Table'!BI33/'Publication Table (%)'!BK$31</f>
        <v>0.06</v>
      </c>
      <c r="BL33" s="38">
        <f>'Publication Table'!BJ33/'Publication Table (%)'!BL$31</f>
        <v>6.7723342939481262E-2</v>
      </c>
      <c r="BM33" s="38">
        <f>'Publication Table'!BK33/'Publication Table (%)'!BM$31</f>
        <v>0.12413793103448276</v>
      </c>
      <c r="BN33" s="38">
        <f>'Publication Table'!BL33/'Publication Table (%)'!BN$31</f>
        <v>3.7037037037037035E-2</v>
      </c>
      <c r="BO33" s="38">
        <f>'Publication Table'!BM33/'Publication Table (%)'!BO$31</f>
        <v>1.6949152542372881E-2</v>
      </c>
      <c r="BP33" s="38">
        <f>'Publication Table'!BN33/'Publication Table (%)'!BP$31</f>
        <v>5.7471264367816091E-2</v>
      </c>
      <c r="BQ33" s="38">
        <f>'Publication Table'!BO33/'Publication Table (%)'!BQ$31</f>
        <v>3.7974683544303799E-2</v>
      </c>
      <c r="BR33" s="38">
        <f>'Publication Table'!BP33/'Publication Table (%)'!BR$31</f>
        <v>5.0161812297734629E-2</v>
      </c>
      <c r="BS33" s="38">
        <f ca="1">'Publication Table'!BQ33/'Publication Table (%)'!BS$31</f>
        <v>5.7761732851985562E-2</v>
      </c>
    </row>
    <row r="34" spans="2:71" ht="15" hidden="1" customHeight="1" outlineLevel="2" x14ac:dyDescent="0.2">
      <c r="B34" s="84" t="str">
        <f t="shared" si="1"/>
        <v>University Hospital AyrCancellation based on capacity or non-clinical reason by hospital %</v>
      </c>
      <c r="C34" s="87" t="str">
        <f t="shared" si="4"/>
        <v>University Hospital Ayr</v>
      </c>
      <c r="D34" s="100"/>
      <c r="E34" s="39" t="s">
        <v>114</v>
      </c>
      <c r="F34" s="38">
        <f>'Publication Table'!D34/'Publication Table (%)'!F$31</f>
        <v>1.1258955987717503E-2</v>
      </c>
      <c r="G34" s="38">
        <f>'Publication Table'!E34/'Publication Table (%)'!G$31</f>
        <v>1.5887850467289719E-2</v>
      </c>
      <c r="H34" s="38">
        <f>'Publication Table'!F34/'Publication Table (%)'!H$31</f>
        <v>9.7087378640776691E-3</v>
      </c>
      <c r="I34" s="38">
        <f>'Publication Table'!G34/'Publication Table (%)'!I$31</f>
        <v>1.3461538461538462E-2</v>
      </c>
      <c r="J34" s="94">
        <f>'Publication Table'!H34/'Publication Table (%)'!J$31</f>
        <v>1.8567639257294429E-2</v>
      </c>
      <c r="K34" s="38">
        <f>'Publication Table'!I34/'Publication Table (%)'!K$31</f>
        <v>1.8197573656845753E-2</v>
      </c>
      <c r="L34" s="38">
        <f>'Publication Table'!J34/'Publication Table (%)'!L$31</f>
        <v>9.9420049710024858E-3</v>
      </c>
      <c r="M34" s="38">
        <f>'Publication Table'!K34/'Publication Table (%)'!M$31</f>
        <v>1.066925315227934E-2</v>
      </c>
      <c r="N34" s="38">
        <f>'Publication Table'!L34/'Publication Table (%)'!N$31</f>
        <v>1.1680143755615454E-2</v>
      </c>
      <c r="O34" s="38">
        <f>'Publication Table'!M34/'Publication Table (%)'!O$31</f>
        <v>1.3181019332161687E-2</v>
      </c>
      <c r="P34" s="38">
        <f>'Publication Table'!N34/'Publication Table (%)'!P$31</f>
        <v>1.6964285714285713E-2</v>
      </c>
      <c r="Q34" s="38">
        <f>'Publication Table'!O34/'Publication Table (%)'!Q$31</f>
        <v>1.3477088948787063E-2</v>
      </c>
      <c r="R34" s="38">
        <f>'Publication Table'!P34/'Publication Table (%)'!R$31</f>
        <v>1.1274934952298352E-2</v>
      </c>
      <c r="S34" s="38">
        <f>'Publication Table'!Q34/'Publication Table (%)'!S$31</f>
        <v>1.3192612137203167E-2</v>
      </c>
      <c r="T34" s="38">
        <f>'Publication Table'!R34/'Publication Table (%)'!T$31</f>
        <v>1.4625228519195612E-2</v>
      </c>
      <c r="U34" s="38">
        <f>'Publication Table'!S34/'Publication Table (%)'!U$31</f>
        <v>1.5108593012275733E-2</v>
      </c>
      <c r="V34" s="38">
        <f>'Publication Table'!T34/'Publication Table (%)'!V$31</f>
        <v>1.6283524904214558E-2</v>
      </c>
      <c r="W34" s="38">
        <f>'Publication Table'!U34/'Publication Table (%)'!W$31</f>
        <v>2.5911708253358926E-2</v>
      </c>
      <c r="X34" s="38">
        <f>'Publication Table'!V34/'Publication Table (%)'!X$31</f>
        <v>1.6625103906899419E-2</v>
      </c>
      <c r="Y34" s="38">
        <f>'Publication Table'!W34/'Publication Table (%)'!Y$31</f>
        <v>1.8943170488534396E-2</v>
      </c>
      <c r="Z34" s="38">
        <f>'Publication Table'!X34/'Publication Table (%)'!Z$31</f>
        <v>4.6685340802987861E-3</v>
      </c>
      <c r="AA34" s="38">
        <f>'Publication Table'!Y34/'Publication Table (%)'!AA$31</f>
        <v>2.1442495126705652E-2</v>
      </c>
      <c r="AB34" s="38">
        <f>'Publication Table'!Z34/'Publication Table (%)'!AB$31</f>
        <v>1.6799292661361626E-2</v>
      </c>
      <c r="AC34" s="38">
        <f>'Publication Table'!AA34/'Publication Table (%)'!AC$31</f>
        <v>1.9823788546255508E-2</v>
      </c>
      <c r="AD34" s="38">
        <f>'Publication Table'!AB34/'Publication Table (%)'!AD$31</f>
        <v>1.6175071360608945E-2</v>
      </c>
      <c r="AE34" s="38">
        <f>'Publication Table'!AC34/'Publication Table (%)'!AE$31</f>
        <v>7.9646017699115043E-3</v>
      </c>
      <c r="AF34" s="38">
        <f>'Publication Table'!AD34/'Publication Table (%)'!AF$31</f>
        <v>1.6161616161616162E-2</v>
      </c>
      <c r="AG34" s="38">
        <f>'Publication Table'!AE34/'Publication Table (%)'!AG$31</f>
        <v>1.9516728624535316E-2</v>
      </c>
      <c r="AH34" s="38">
        <f>'Publication Table'!AF34/'Publication Table (%)'!AH$31</f>
        <v>1.2903225806451613E-2</v>
      </c>
      <c r="AI34" s="38">
        <f>'Publication Table'!AG34/'Publication Table (%)'!AI$31</f>
        <v>1.9318181818181818E-2</v>
      </c>
      <c r="AJ34" s="38">
        <f>'Publication Table'!AH34/'Publication Table (%)'!AJ$31</f>
        <v>1.9512195121951219E-2</v>
      </c>
      <c r="AK34" s="38">
        <f>'Publication Table'!AI34/'Publication Table (%)'!AK$31</f>
        <v>9.696969696969697E-3</v>
      </c>
      <c r="AL34" s="38">
        <f>'Publication Table'!AJ34/'Publication Table (%)'!AL$31</f>
        <v>2.2657054582904221E-2</v>
      </c>
      <c r="AM34" s="38">
        <f>'Publication Table'!AK34/'Publication Table (%)'!AM$31</f>
        <v>2.2067363530778164E-2</v>
      </c>
      <c r="AN34" s="38">
        <f>'Publication Table'!AL34/'Publication Table (%)'!AN$31</f>
        <v>1.6309887869520898E-2</v>
      </c>
      <c r="AO34" s="38">
        <f>'Publication Table'!AM34/'Publication Table (%)'!AO$31</f>
        <v>4.9566294919454771E-3</v>
      </c>
      <c r="AP34" s="38">
        <f>'Publication Table'!AN34/'Publication Table (%)'!AP$31</f>
        <v>7.5187969924812026E-3</v>
      </c>
      <c r="AQ34" s="38">
        <f>'Publication Table'!AO34/'Publication Table (%)'!AQ$31</f>
        <v>1.3664596273291925E-2</v>
      </c>
      <c r="AR34" s="38">
        <f>'Publication Table'!AP34/'Publication Table (%)'!AR$31</f>
        <v>9.9750623441396506E-3</v>
      </c>
      <c r="AS34" s="38">
        <f>'Publication Table'!AQ34/'Publication Table (%)'!AS$31</f>
        <v>1.245753114382786E-2</v>
      </c>
      <c r="AT34" s="38">
        <f>'Publication Table'!AR34/'Publication Table (%)'!AT$31</f>
        <v>2.7548209366391185E-3</v>
      </c>
      <c r="AU34" s="38">
        <f>'Publication Table'!AS34/'Publication Table (%)'!AU$31</f>
        <v>2.9714285714285714E-2</v>
      </c>
      <c r="AV34" s="38">
        <f>'Publication Table'!AT34/'Publication Table (%)'!AV$31</f>
        <v>4.3103448275862072E-2</v>
      </c>
      <c r="AW34" s="38">
        <f>'Publication Table'!AU34/'Publication Table (%)'!AW$31</f>
        <v>2.4579560155239329E-2</v>
      </c>
      <c r="AX34" s="38">
        <f>'Publication Table'!AV34/'Publication Table (%)'!AX$31</f>
        <v>5.3398058252427182E-2</v>
      </c>
      <c r="AY34" s="38">
        <f>'Publication Table'!AW34/'Publication Table (%)'!AY$31</f>
        <v>3.4090909090909088E-2</v>
      </c>
      <c r="AZ34" s="38">
        <f>'Publication Table'!AX34/'Publication Table (%)'!AZ$31</f>
        <v>2.2547914317925591E-2</v>
      </c>
      <c r="BA34" s="38">
        <f>'Publication Table'!AY34/'Publication Table (%)'!BA$31</f>
        <v>2.464788732394366E-2</v>
      </c>
      <c r="BB34" s="38">
        <f>'Publication Table'!AZ34/'Publication Table (%)'!BB$31</f>
        <v>2.6862026862026864E-2</v>
      </c>
      <c r="BC34" s="38">
        <f>'Publication Table'!BA34/'Publication Table (%)'!BC$31</f>
        <v>2.2397891963109356E-2</v>
      </c>
      <c r="BD34" s="38">
        <f>'Publication Table'!BB34/'Publication Table (%)'!BD$31</f>
        <v>1.7199017199017199E-2</v>
      </c>
      <c r="BE34" s="38">
        <f>'Publication Table'!BC34/'Publication Table (%)'!BE$31</f>
        <v>2.8484231943031537E-2</v>
      </c>
      <c r="BF34" s="38">
        <f>'Publication Table'!BD34/'Publication Table (%)'!BF$31</f>
        <v>2.8097062579821201E-2</v>
      </c>
      <c r="BG34" s="38">
        <f>'Publication Table'!BE34/'Publication Table (%)'!BG$31</f>
        <v>3.0973451327433628E-2</v>
      </c>
      <c r="BH34" s="38">
        <f>'Publication Table'!BF34/'Publication Table (%)'!BH$31</f>
        <v>3.5794183445190156E-2</v>
      </c>
      <c r="BI34" s="38">
        <f>'Publication Table'!BG34/'Publication Table (%)'!BI$31</f>
        <v>2.7906976744186046E-2</v>
      </c>
      <c r="BJ34" s="38">
        <f>'Publication Table'!BH34/'Publication Table (%)'!BJ$31</f>
        <v>4.3907793633369926E-2</v>
      </c>
      <c r="BK34" s="38">
        <f>'Publication Table'!BI34/'Publication Table (%)'!BK$31</f>
        <v>2.3529411764705882E-2</v>
      </c>
      <c r="BL34" s="38">
        <f>'Publication Table'!BJ34/'Publication Table (%)'!BL$31</f>
        <v>3.4582132564841501E-2</v>
      </c>
      <c r="BM34" s="38">
        <f>'Publication Table'!BK34/'Publication Table (%)'!BM$31</f>
        <v>4.1379310344827586E-2</v>
      </c>
      <c r="BN34" s="38">
        <f>'Publication Table'!BL34/'Publication Table (%)'!BN$31</f>
        <v>4.6296296296296294E-2</v>
      </c>
      <c r="BO34" s="38">
        <f>'Publication Table'!BM34/'Publication Table (%)'!BO$31</f>
        <v>4.2372881355932203E-3</v>
      </c>
      <c r="BP34" s="38">
        <f>'Publication Table'!BN34/'Publication Table (%)'!BP$31</f>
        <v>6.8965517241379309E-3</v>
      </c>
      <c r="BQ34" s="38">
        <f>'Publication Table'!BO34/'Publication Table (%)'!BQ$31</f>
        <v>1.8083182640144666E-2</v>
      </c>
      <c r="BR34" s="38">
        <f>'Publication Table'!BP34/'Publication Table (%)'!BR$31</f>
        <v>9.7087378640776691E-3</v>
      </c>
      <c r="BS34" s="38">
        <f ca="1">'Publication Table'!BQ34/'Publication Table (%)'!BS$31</f>
        <v>3.2490974729241874E-2</v>
      </c>
    </row>
    <row r="35" spans="2:71" ht="15" hidden="1" customHeight="1" outlineLevel="2" x14ac:dyDescent="0.2">
      <c r="B35" s="84" t="str">
        <f t="shared" si="1"/>
        <v>University Hospital AyrCancelled by Patient %</v>
      </c>
      <c r="C35" s="87" t="str">
        <f t="shared" si="4"/>
        <v>University Hospital Ayr</v>
      </c>
      <c r="D35" s="100"/>
      <c r="E35" s="39" t="s">
        <v>115</v>
      </c>
      <c r="F35" s="38">
        <f>'Publication Table'!D35/'Publication Table (%)'!F$31</f>
        <v>3.1729785056294778E-2</v>
      </c>
      <c r="G35" s="38">
        <f>'Publication Table'!E35/'Publication Table (%)'!G$31</f>
        <v>2.9906542056074768E-2</v>
      </c>
      <c r="H35" s="38">
        <f>'Publication Table'!F35/'Publication Table (%)'!H$31</f>
        <v>3.971756398940865E-2</v>
      </c>
      <c r="I35" s="38">
        <f>'Publication Table'!G35/'Publication Table (%)'!I$31</f>
        <v>3.0769230769230771E-2</v>
      </c>
      <c r="J35" s="94">
        <f>'Publication Table'!H35/'Publication Table (%)'!J$31</f>
        <v>3.3598585322723251E-2</v>
      </c>
      <c r="K35" s="38">
        <f>'Publication Table'!I35/'Publication Table (%)'!K$31</f>
        <v>3.726169844020797E-2</v>
      </c>
      <c r="L35" s="38">
        <f>'Publication Table'!J35/'Publication Table (%)'!L$31</f>
        <v>3.8939519469759737E-2</v>
      </c>
      <c r="M35" s="38">
        <f>'Publication Table'!K35/'Publication Table (%)'!M$31</f>
        <v>4.4616876818622697E-2</v>
      </c>
      <c r="N35" s="38">
        <f>'Publication Table'!L35/'Publication Table (%)'!N$31</f>
        <v>2.9649595687331536E-2</v>
      </c>
      <c r="O35" s="38">
        <f>'Publication Table'!M35/'Publication Table (%)'!O$31</f>
        <v>4.9209138840070298E-2</v>
      </c>
      <c r="P35" s="38">
        <f>'Publication Table'!N35/'Publication Table (%)'!P$31</f>
        <v>4.0178571428571432E-2</v>
      </c>
      <c r="Q35" s="38">
        <f>'Publication Table'!O35/'Publication Table (%)'!Q$31</f>
        <v>3.8634321653189578E-2</v>
      </c>
      <c r="R35" s="38">
        <f>'Publication Table'!P35/'Publication Table (%)'!R$31</f>
        <v>3.2957502168256721E-2</v>
      </c>
      <c r="S35" s="38">
        <f>'Publication Table'!Q35/'Publication Table (%)'!S$31</f>
        <v>3.1662269129287601E-2</v>
      </c>
      <c r="T35" s="38">
        <f>'Publication Table'!R35/'Publication Table (%)'!T$31</f>
        <v>3.2906764168190127E-2</v>
      </c>
      <c r="U35" s="38">
        <f>'Publication Table'!S35/'Publication Table (%)'!U$31</f>
        <v>3.8715769593956562E-2</v>
      </c>
      <c r="V35" s="38">
        <f>'Publication Table'!T35/'Publication Table (%)'!V$31</f>
        <v>3.5440613026819924E-2</v>
      </c>
      <c r="W35" s="38">
        <f>'Publication Table'!U35/'Publication Table (%)'!W$31</f>
        <v>4.5105566218809984E-2</v>
      </c>
      <c r="X35" s="38">
        <f>'Publication Table'!V35/'Publication Table (%)'!X$31</f>
        <v>3.7406483790523692E-2</v>
      </c>
      <c r="Y35" s="38">
        <f>'Publication Table'!W35/'Publication Table (%)'!Y$31</f>
        <v>3.0907278165503489E-2</v>
      </c>
      <c r="Z35" s="38">
        <f>'Publication Table'!X35/'Publication Table (%)'!Z$31</f>
        <v>2.8944911297852476E-2</v>
      </c>
      <c r="AA35" s="38">
        <f>'Publication Table'!Y35/'Publication Table (%)'!AA$31</f>
        <v>3.5087719298245612E-2</v>
      </c>
      <c r="AB35" s="38">
        <f>'Publication Table'!Z35/'Publication Table (%)'!AB$31</f>
        <v>3.3598585322723251E-2</v>
      </c>
      <c r="AC35" s="38">
        <f>'Publication Table'!AA35/'Publication Table (%)'!AC$31</f>
        <v>3.7444933920704845E-2</v>
      </c>
      <c r="AD35" s="38">
        <f>'Publication Table'!AB35/'Publication Table (%)'!AD$31</f>
        <v>3.9010466222645097E-2</v>
      </c>
      <c r="AE35" s="38">
        <f>'Publication Table'!AC35/'Publication Table (%)'!AE$31</f>
        <v>2.831858407079646E-2</v>
      </c>
      <c r="AF35" s="38">
        <f>'Publication Table'!AD35/'Publication Table (%)'!AF$31</f>
        <v>2.6262626262626262E-2</v>
      </c>
      <c r="AG35" s="38">
        <f>'Publication Table'!AE35/'Publication Table (%)'!AG$31</f>
        <v>2.2304832713754646E-2</v>
      </c>
      <c r="AH35" s="38">
        <f>'Publication Table'!AF35/'Publication Table (%)'!AH$31</f>
        <v>2.4731182795698924E-2</v>
      </c>
      <c r="AI35" s="38">
        <f>'Publication Table'!AG35/'Publication Table (%)'!AI$31</f>
        <v>2.6136363636363635E-2</v>
      </c>
      <c r="AJ35" s="38">
        <f>'Publication Table'!AH35/'Publication Table (%)'!AJ$31</f>
        <v>2.4390243902439025E-2</v>
      </c>
      <c r="AK35" s="38">
        <f>'Publication Table'!AI35/'Publication Table (%)'!AK$31</f>
        <v>3.5151515151515149E-2</v>
      </c>
      <c r="AL35" s="38">
        <f>'Publication Table'!AJ35/'Publication Table (%)'!AL$31</f>
        <v>3.2955715756951595E-2</v>
      </c>
      <c r="AM35" s="38">
        <f>'Publication Table'!AK35/'Publication Table (%)'!AM$31</f>
        <v>4.065040650406504E-2</v>
      </c>
      <c r="AN35" s="38">
        <f>'Publication Table'!AL35/'Publication Table (%)'!AN$31</f>
        <v>2.8542303771661569E-2</v>
      </c>
      <c r="AO35" s="38">
        <f>'Publication Table'!AM35/'Publication Table (%)'!AO$31</f>
        <v>3.9653035935563817E-2</v>
      </c>
      <c r="AP35" s="38">
        <f>'Publication Table'!AN35/'Publication Table (%)'!AP$31</f>
        <v>3.5445757250268529E-2</v>
      </c>
      <c r="AQ35" s="38">
        <f>'Publication Table'!AO35/'Publication Table (%)'!AQ$31</f>
        <v>2.1118012422360249E-2</v>
      </c>
      <c r="AR35" s="38">
        <f>'Publication Table'!AP35/'Publication Table (%)'!AR$31</f>
        <v>3.4912718204488775E-2</v>
      </c>
      <c r="AS35" s="38">
        <f>'Publication Table'!AQ35/'Publication Table (%)'!AS$31</f>
        <v>4.9830124575311441E-2</v>
      </c>
      <c r="AT35" s="38">
        <f>'Publication Table'!AR35/'Publication Table (%)'!AT$31</f>
        <v>3.0303030303030304E-2</v>
      </c>
      <c r="AU35" s="38">
        <f>'Publication Table'!AS35/'Publication Table (%)'!AU$31</f>
        <v>3.7714285714285714E-2</v>
      </c>
      <c r="AV35" s="38">
        <f>'Publication Table'!AT35/'Publication Table (%)'!AV$31</f>
        <v>2.4784482758620691E-2</v>
      </c>
      <c r="AW35" s="38">
        <f>'Publication Table'!AU35/'Publication Table (%)'!AW$31</f>
        <v>2.1992238033635189E-2</v>
      </c>
      <c r="AX35" s="38">
        <f>'Publication Table'!AV35/'Publication Table (%)'!AX$31</f>
        <v>3.3980582524271843E-2</v>
      </c>
      <c r="AY35" s="38">
        <f>'Publication Table'!AW35/'Publication Table (%)'!AY$31</f>
        <v>3.4090909090909088E-2</v>
      </c>
      <c r="AZ35" s="38">
        <f>'Publication Table'!AX35/'Publication Table (%)'!AZ$31</f>
        <v>2.0293122886133032E-2</v>
      </c>
      <c r="BA35" s="38">
        <f>'Publication Table'!AY35/'Publication Table (%)'!BA$31</f>
        <v>2.9342723004694836E-2</v>
      </c>
      <c r="BB35" s="38">
        <f>'Publication Table'!AZ35/'Publication Table (%)'!BB$31</f>
        <v>3.2967032967032968E-2</v>
      </c>
      <c r="BC35" s="38">
        <f>'Publication Table'!BA35/'Publication Table (%)'!BC$31</f>
        <v>3.8208168642951248E-2</v>
      </c>
      <c r="BD35" s="38">
        <f>'Publication Table'!BB35/'Publication Table (%)'!BD$31</f>
        <v>4.1769041769041768E-2</v>
      </c>
      <c r="BE35" s="38">
        <f>'Publication Table'!BC35/'Publication Table (%)'!BE$31</f>
        <v>3.6622583926754833E-2</v>
      </c>
      <c r="BF35" s="38">
        <f>'Publication Table'!BD35/'Publication Table (%)'!BF$31</f>
        <v>3.1928480204342274E-2</v>
      </c>
      <c r="BG35" s="38">
        <f>'Publication Table'!BE35/'Publication Table (%)'!BG$31</f>
        <v>3.0973451327433628E-2</v>
      </c>
      <c r="BH35" s="38">
        <f>'Publication Table'!BF35/'Publication Table (%)'!BH$31</f>
        <v>2.4608501118568233E-2</v>
      </c>
      <c r="BI35" s="38">
        <f>'Publication Table'!BG35/'Publication Table (%)'!BI$31</f>
        <v>3.255813953488372E-2</v>
      </c>
      <c r="BJ35" s="38">
        <f>'Publication Table'!BH35/'Publication Table (%)'!BJ$31</f>
        <v>2.9637760702524697E-2</v>
      </c>
      <c r="BK35" s="38">
        <f>'Publication Table'!BI35/'Publication Table (%)'!BK$31</f>
        <v>3.7647058823529408E-2</v>
      </c>
      <c r="BL35" s="38">
        <f>'Publication Table'!BJ35/'Publication Table (%)'!BL$31</f>
        <v>3.1700288184438041E-2</v>
      </c>
      <c r="BM35" s="38">
        <f>'Publication Table'!BK35/'Publication Table (%)'!BM$31</f>
        <v>6.8965517241379309E-3</v>
      </c>
      <c r="BN35" s="38">
        <f>'Publication Table'!BL35/'Publication Table (%)'!BN$31</f>
        <v>9.2592592592592587E-3</v>
      </c>
      <c r="BO35" s="38">
        <f>'Publication Table'!BM35/'Publication Table (%)'!BO$31</f>
        <v>1.6949152542372881E-2</v>
      </c>
      <c r="BP35" s="38">
        <f>'Publication Table'!BN35/'Publication Table (%)'!BP$31</f>
        <v>1.8390804597701149E-2</v>
      </c>
      <c r="BQ35" s="38">
        <f>'Publication Table'!BO35/'Publication Table (%)'!BQ$31</f>
        <v>1.4466546112115732E-2</v>
      </c>
      <c r="BR35" s="38">
        <f>'Publication Table'!BP35/'Publication Table (%)'!BR$31</f>
        <v>1.1326860841423949E-2</v>
      </c>
      <c r="BS35" s="38">
        <f ca="1">'Publication Table'!BQ35/'Publication Table (%)'!BS$31</f>
        <v>2.1660649819494584E-2</v>
      </c>
    </row>
    <row r="36" spans="2:71" ht="15" hidden="1" customHeight="1" outlineLevel="2" x14ac:dyDescent="0.2">
      <c r="B36" s="84" t="str">
        <f t="shared" si="1"/>
        <v>University Hospital AyrOther reason %</v>
      </c>
      <c r="C36" s="87" t="str">
        <f t="shared" si="4"/>
        <v>University Hospital Ayr</v>
      </c>
      <c r="D36" s="100"/>
      <c r="E36" s="39" t="s">
        <v>116</v>
      </c>
      <c r="F36" s="38">
        <f>'Publication Table'!D36/'Publication Table (%)'!F$31</f>
        <v>2.4564994882292732E-2</v>
      </c>
      <c r="G36" s="38">
        <f>'Publication Table'!E36/'Publication Table (%)'!G$31</f>
        <v>1.7757009345794394E-2</v>
      </c>
      <c r="H36" s="38">
        <f>'Publication Table'!F36/'Publication Table (%)'!H$31</f>
        <v>2.1182700794351281E-2</v>
      </c>
      <c r="I36" s="38">
        <f>'Publication Table'!G36/'Publication Table (%)'!I$31</f>
        <v>2.7884615384615386E-2</v>
      </c>
      <c r="J36" s="94">
        <f>'Publication Table'!H36/'Publication Table (%)'!J$31</f>
        <v>1.9451812555260833E-2</v>
      </c>
      <c r="K36" s="38">
        <f>'Publication Table'!I36/'Publication Table (%)'!K$31</f>
        <v>2.0797227036395149E-2</v>
      </c>
      <c r="L36" s="38">
        <f>'Publication Table'!J36/'Publication Table (%)'!L$31</f>
        <v>1.8227009113504555E-2</v>
      </c>
      <c r="M36" s="38">
        <f>'Publication Table'!K36/'Publication Table (%)'!M$31</f>
        <v>2.4248302618816681E-2</v>
      </c>
      <c r="N36" s="38">
        <f>'Publication Table'!L36/'Publication Table (%)'!N$31</f>
        <v>7.1877807726864335E-3</v>
      </c>
      <c r="O36" s="38">
        <f>'Publication Table'!M36/'Publication Table (%)'!O$31</f>
        <v>2.10896309314587E-2</v>
      </c>
      <c r="P36" s="38">
        <f>'Publication Table'!N36/'Publication Table (%)'!P$31</f>
        <v>2.1428571428571429E-2</v>
      </c>
      <c r="Q36" s="38">
        <f>'Publication Table'!O36/'Publication Table (%)'!Q$31</f>
        <v>1.6172506738544475E-2</v>
      </c>
      <c r="R36" s="38">
        <f>'Publication Table'!P36/'Publication Table (%)'!R$31</f>
        <v>2.2549869904596703E-2</v>
      </c>
      <c r="S36" s="38">
        <f>'Publication Table'!Q36/'Publication Table (%)'!S$31</f>
        <v>1.9349164467897976E-2</v>
      </c>
      <c r="T36" s="38">
        <f>'Publication Table'!R36/'Publication Table (%)'!T$31</f>
        <v>1.0968921389396709E-2</v>
      </c>
      <c r="U36" s="38">
        <f>'Publication Table'!S36/'Publication Table (%)'!U$31</f>
        <v>7.5542965061378663E-3</v>
      </c>
      <c r="V36" s="38">
        <f>'Publication Table'!T36/'Publication Table (%)'!V$31</f>
        <v>1.0536398467432951E-2</v>
      </c>
      <c r="W36" s="38">
        <f>'Publication Table'!U36/'Publication Table (%)'!W$31</f>
        <v>1.1516314779270634E-2</v>
      </c>
      <c r="X36" s="38">
        <f>'Publication Table'!V36/'Publication Table (%)'!X$31</f>
        <v>1.5793848711554447E-2</v>
      </c>
      <c r="Y36" s="38">
        <f>'Publication Table'!W36/'Publication Table (%)'!Y$31</f>
        <v>1.1964107676969093E-2</v>
      </c>
      <c r="Z36" s="38">
        <f>'Publication Table'!X36/'Publication Table (%)'!Z$31</f>
        <v>7.4696545284780582E-3</v>
      </c>
      <c r="AA36" s="38">
        <f>'Publication Table'!Y36/'Publication Table (%)'!AA$31</f>
        <v>9.7465886939571145E-3</v>
      </c>
      <c r="AB36" s="38">
        <f>'Publication Table'!Z36/'Publication Table (%)'!AB$31</f>
        <v>4.4208664898320073E-3</v>
      </c>
      <c r="AC36" s="38">
        <f>'Publication Table'!AA36/'Publication Table (%)'!AC$31</f>
        <v>4.4052863436123352E-3</v>
      </c>
      <c r="AD36" s="38">
        <f>'Publication Table'!AB36/'Publication Table (%)'!AD$31</f>
        <v>7.6117982873453857E-3</v>
      </c>
      <c r="AE36" s="38">
        <f>'Publication Table'!AC36/'Publication Table (%)'!AE$31</f>
        <v>2.6548672566371681E-3</v>
      </c>
      <c r="AF36" s="38">
        <f>'Publication Table'!AD36/'Publication Table (%)'!AF$31</f>
        <v>2.0202020202020202E-3</v>
      </c>
      <c r="AG36" s="38">
        <f>'Publication Table'!AE36/'Publication Table (%)'!AG$31</f>
        <v>4.646840148698885E-3</v>
      </c>
      <c r="AH36" s="38">
        <f>'Publication Table'!AF36/'Publication Table (%)'!AH$31</f>
        <v>2.1505376344086021E-3</v>
      </c>
      <c r="AI36" s="38">
        <f>'Publication Table'!AG36/'Publication Table (%)'!AI$31</f>
        <v>4.5454545454545452E-3</v>
      </c>
      <c r="AJ36" s="38">
        <f>'Publication Table'!AH36/'Publication Table (%)'!AJ$31</f>
        <v>3.9024390243902439E-3</v>
      </c>
      <c r="AK36" s="38">
        <f>'Publication Table'!AI36/'Publication Table (%)'!AK$31</f>
        <v>4.8484848484848485E-3</v>
      </c>
      <c r="AL36" s="38">
        <f>'Publication Table'!AJ36/'Publication Table (%)'!AL$31</f>
        <v>3.089598352214212E-3</v>
      </c>
      <c r="AM36" s="38">
        <f>'Publication Table'!AK36/'Publication Table (%)'!AM$31</f>
        <v>2.3228803716608595E-3</v>
      </c>
      <c r="AN36" s="38">
        <f>'Publication Table'!AL36/'Publication Table (%)'!AN$31</f>
        <v>5.0968399592252805E-3</v>
      </c>
      <c r="AO36" s="38">
        <f>'Publication Table'!AM36/'Publication Table (%)'!AO$31</f>
        <v>0</v>
      </c>
      <c r="AP36" s="38">
        <f>'Publication Table'!AN36/'Publication Table (%)'!AP$31</f>
        <v>3.22234156820623E-3</v>
      </c>
      <c r="AQ36" s="38">
        <f>'Publication Table'!AO36/'Publication Table (%)'!AQ$31</f>
        <v>2.4844720496894411E-3</v>
      </c>
      <c r="AR36" s="38">
        <f>'Publication Table'!AP36/'Publication Table (%)'!AR$31</f>
        <v>1.2468827930174563E-3</v>
      </c>
      <c r="AS36" s="38">
        <f>'Publication Table'!AQ36/'Publication Table (%)'!AS$31</f>
        <v>0</v>
      </c>
      <c r="AT36" s="38">
        <f>'Publication Table'!AR36/'Publication Table (%)'!AT$31</f>
        <v>4.1322314049586778E-3</v>
      </c>
      <c r="AU36" s="38">
        <f>'Publication Table'!AS36/'Publication Table (%)'!AU$31</f>
        <v>3.4285714285714284E-3</v>
      </c>
      <c r="AV36" s="38">
        <f>'Publication Table'!AT36/'Publication Table (%)'!AV$31</f>
        <v>1.0775862068965517E-3</v>
      </c>
      <c r="AW36" s="38">
        <f>'Publication Table'!AU36/'Publication Table (%)'!AW$31</f>
        <v>6.4683053040103496E-3</v>
      </c>
      <c r="AX36" s="38">
        <f>'Publication Table'!AV36/'Publication Table (%)'!AX$31</f>
        <v>2.9126213592233011E-3</v>
      </c>
      <c r="AY36" s="38">
        <f>'Publication Table'!AW36/'Publication Table (%)'!AY$31</f>
        <v>4.5454545454545452E-3</v>
      </c>
      <c r="AZ36" s="38">
        <f>'Publication Table'!AX36/'Publication Table (%)'!AZ$31</f>
        <v>5.6369785794813977E-3</v>
      </c>
      <c r="BA36" s="38">
        <f>'Publication Table'!AY36/'Publication Table (%)'!BA$31</f>
        <v>2.3474178403755869E-3</v>
      </c>
      <c r="BB36" s="38">
        <f>'Publication Table'!AZ36/'Publication Table (%)'!BB$31</f>
        <v>3.663003663003663E-3</v>
      </c>
      <c r="BC36" s="38">
        <f>'Publication Table'!BA36/'Publication Table (%)'!BC$31</f>
        <v>6.587615283267457E-3</v>
      </c>
      <c r="BD36" s="38">
        <f>'Publication Table'!BB36/'Publication Table (%)'!BD$31</f>
        <v>1.4742014742014743E-2</v>
      </c>
      <c r="BE36" s="38">
        <f>'Publication Table'!BC36/'Publication Table (%)'!BE$31</f>
        <v>3.0518819938962359E-3</v>
      </c>
      <c r="BF36" s="38">
        <f>'Publication Table'!BD36/'Publication Table (%)'!BF$31</f>
        <v>3.8314176245210726E-3</v>
      </c>
      <c r="BG36" s="38">
        <f>'Publication Table'!BE36/'Publication Table (%)'!BG$31</f>
        <v>4.4247787610619468E-3</v>
      </c>
      <c r="BH36" s="38">
        <f>'Publication Table'!BF36/'Publication Table (%)'!BH$31</f>
        <v>2.2371364653243847E-3</v>
      </c>
      <c r="BI36" s="38">
        <f>'Publication Table'!BG36/'Publication Table (%)'!BI$31</f>
        <v>4.6511627906976744E-3</v>
      </c>
      <c r="BJ36" s="38">
        <f>'Publication Table'!BH36/'Publication Table (%)'!BJ$31</f>
        <v>3.2930845225027441E-3</v>
      </c>
      <c r="BK36" s="38">
        <f>'Publication Table'!BI36/'Publication Table (%)'!BK$31</f>
        <v>2.352941176470588E-3</v>
      </c>
      <c r="BL36" s="38">
        <f>'Publication Table'!BJ36/'Publication Table (%)'!BL$31</f>
        <v>1.8731988472622477E-2</v>
      </c>
      <c r="BM36" s="38">
        <f>'Publication Table'!BK36/'Publication Table (%)'!BM$31</f>
        <v>0</v>
      </c>
      <c r="BN36" s="38">
        <f>'Publication Table'!BL36/'Publication Table (%)'!BN$31</f>
        <v>0</v>
      </c>
      <c r="BO36" s="38">
        <f>'Publication Table'!BM36/'Publication Table (%)'!BO$31</f>
        <v>4.2372881355932203E-3</v>
      </c>
      <c r="BP36" s="38">
        <f>'Publication Table'!BN36/'Publication Table (%)'!BP$31</f>
        <v>2.2988505747126436E-3</v>
      </c>
      <c r="BQ36" s="38">
        <f>'Publication Table'!BO36/'Publication Table (%)'!BQ$31</f>
        <v>0</v>
      </c>
      <c r="BR36" s="38">
        <f>'Publication Table'!BP36/'Publication Table (%)'!BR$31</f>
        <v>0</v>
      </c>
      <c r="BS36" s="38">
        <f ca="1">'Publication Table'!BQ36/'Publication Table (%)'!BS$31</f>
        <v>0</v>
      </c>
    </row>
    <row r="37" spans="2:71" ht="14.25" customHeight="1" x14ac:dyDescent="0.2">
      <c r="B37" s="84" t="str">
        <f t="shared" si="1"/>
        <v>University Hospital Ayr</v>
      </c>
      <c r="C37" s="87" t="str">
        <f t="shared" si="4"/>
        <v>University Hospital Ayr</v>
      </c>
      <c r="D37" s="100"/>
      <c r="E37" s="40"/>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c r="BM37" s="13"/>
      <c r="BN37" s="13"/>
      <c r="BO37" s="13"/>
      <c r="BP37" s="13"/>
      <c r="BQ37" s="13"/>
      <c r="BR37" s="13"/>
      <c r="BS37" s="13"/>
    </row>
    <row r="38" spans="2:71" ht="15" customHeight="1" x14ac:dyDescent="0.25">
      <c r="B38" s="84" t="str">
        <f t="shared" si="1"/>
        <v>NHS BordersNHS Borders</v>
      </c>
      <c r="C38" s="87" t="str">
        <f>E38</f>
        <v>NHS Borders</v>
      </c>
      <c r="D38" s="100"/>
      <c r="E38" s="42" t="s">
        <v>122</v>
      </c>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row>
    <row r="39" spans="2:71" ht="15" customHeight="1" x14ac:dyDescent="0.2">
      <c r="B39" s="84" t="str">
        <f t="shared" si="1"/>
        <v>NHS BordersTotal Number of scheduled elective operations in theatre system</v>
      </c>
      <c r="C39" s="87" t="str">
        <f t="shared" ref="C39:C45" si="5">C38</f>
        <v>NHS Borders</v>
      </c>
      <c r="D39" s="100"/>
      <c r="E39" s="36" t="s">
        <v>3</v>
      </c>
      <c r="F39" s="11">
        <f>'Publication Table'!D39</f>
        <v>457</v>
      </c>
      <c r="G39" s="11">
        <f>'Publication Table'!E39</f>
        <v>511</v>
      </c>
      <c r="H39" s="11">
        <f>'Publication Table'!F39</f>
        <v>468</v>
      </c>
      <c r="I39" s="11">
        <f>'Publication Table'!G39</f>
        <v>469</v>
      </c>
      <c r="J39" s="11">
        <f>'Publication Table'!H39</f>
        <v>550</v>
      </c>
      <c r="K39" s="11">
        <f>'Publication Table'!I39</f>
        <v>510</v>
      </c>
      <c r="L39" s="11">
        <f>'Publication Table'!J39</f>
        <v>485</v>
      </c>
      <c r="M39" s="11">
        <f>'Publication Table'!K39</f>
        <v>363</v>
      </c>
      <c r="N39" s="11">
        <f>'Publication Table'!L39</f>
        <v>437</v>
      </c>
      <c r="O39" s="11">
        <f>'Publication Table'!M39</f>
        <v>470</v>
      </c>
      <c r="P39" s="11">
        <f>'Publication Table'!N39</f>
        <v>531</v>
      </c>
      <c r="Q39" s="11">
        <f>'Publication Table'!O39</f>
        <v>427</v>
      </c>
      <c r="R39" s="11">
        <f>'Publication Table'!P39</f>
        <v>527</v>
      </c>
      <c r="S39" s="11">
        <f>'Publication Table'!Q39</f>
        <v>501</v>
      </c>
      <c r="T39" s="11">
        <f>'Publication Table'!R39</f>
        <v>359</v>
      </c>
      <c r="U39" s="11">
        <f>'Publication Table'!S39</f>
        <v>471</v>
      </c>
      <c r="V39" s="11">
        <f>'Publication Table'!T39</f>
        <v>413</v>
      </c>
      <c r="W39" s="11">
        <f>'Publication Table'!U39</f>
        <v>465</v>
      </c>
      <c r="X39" s="11">
        <f>'Publication Table'!V39</f>
        <v>450</v>
      </c>
      <c r="Y39" s="11">
        <f>'Publication Table'!W39</f>
        <v>377</v>
      </c>
      <c r="Z39" s="11">
        <f>'Publication Table'!X39</f>
        <v>378</v>
      </c>
      <c r="AA39" s="11">
        <f>'Publication Table'!Y39</f>
        <v>370</v>
      </c>
      <c r="AB39" s="11">
        <f>'Publication Table'!Z39</f>
        <v>455</v>
      </c>
      <c r="AC39" s="11">
        <f>'Publication Table'!AA39</f>
        <v>421</v>
      </c>
      <c r="AD39" s="11">
        <f>'Publication Table'!AB39</f>
        <v>469</v>
      </c>
      <c r="AE39" s="11">
        <f>'Publication Table'!AC39</f>
        <v>447</v>
      </c>
      <c r="AF39" s="11">
        <f>'Publication Table'!AD39</f>
        <v>336</v>
      </c>
      <c r="AG39" s="11">
        <f>'Publication Table'!AE39</f>
        <v>418</v>
      </c>
      <c r="AH39" s="11">
        <f>'Publication Table'!AF39</f>
        <v>435</v>
      </c>
      <c r="AI39" s="11">
        <f>'Publication Table'!AG39</f>
        <v>464</v>
      </c>
      <c r="AJ39" s="11">
        <f>'Publication Table'!AH39</f>
        <v>469</v>
      </c>
      <c r="AK39" s="11">
        <f>'Publication Table'!AI39</f>
        <v>359</v>
      </c>
      <c r="AL39" s="11">
        <f>'Publication Table'!AJ39</f>
        <v>372</v>
      </c>
      <c r="AM39" s="11">
        <f>'Publication Table'!AK39</f>
        <v>375</v>
      </c>
      <c r="AN39" s="11">
        <f>'Publication Table'!AL39</f>
        <v>458</v>
      </c>
      <c r="AO39" s="11">
        <f>'Publication Table'!AM39</f>
        <v>369</v>
      </c>
      <c r="AP39" s="11">
        <f>'Publication Table'!AN39</f>
        <v>442</v>
      </c>
      <c r="AQ39" s="11">
        <f>'Publication Table'!AO39</f>
        <v>395</v>
      </c>
      <c r="AR39" s="11">
        <f>'Publication Table'!AP39</f>
        <v>374</v>
      </c>
      <c r="AS39" s="11">
        <f>'Publication Table'!AQ39</f>
        <v>451</v>
      </c>
      <c r="AT39" s="11">
        <f>'Publication Table'!AR39</f>
        <v>388</v>
      </c>
      <c r="AU39" s="11">
        <f>'Publication Table'!AS39</f>
        <v>420</v>
      </c>
      <c r="AV39" s="11">
        <f>'Publication Table'!AT39</f>
        <v>385</v>
      </c>
      <c r="AW39" s="11">
        <f>'Publication Table'!AU39</f>
        <v>275</v>
      </c>
      <c r="AX39" s="11">
        <f>'Publication Table'!AV39</f>
        <v>356</v>
      </c>
      <c r="AY39" s="11">
        <f>'Publication Table'!AW39</f>
        <v>404</v>
      </c>
      <c r="AZ39" s="11">
        <f>'Publication Table'!AX39</f>
        <v>453</v>
      </c>
      <c r="BA39" s="11">
        <f>'Publication Table'!AY39</f>
        <v>408</v>
      </c>
      <c r="BB39" s="11">
        <f>'Publication Table'!AZ39</f>
        <v>385</v>
      </c>
      <c r="BC39" s="11">
        <f>'Publication Table'!BA39</f>
        <v>328</v>
      </c>
      <c r="BD39" s="11">
        <f>'Publication Table'!BB39</f>
        <v>414</v>
      </c>
      <c r="BE39" s="11">
        <f>'Publication Table'!BC39</f>
        <v>387</v>
      </c>
      <c r="BF39" s="11">
        <f>'Publication Table'!BD39</f>
        <v>424</v>
      </c>
      <c r="BG39" s="11">
        <f>'Publication Table'!BE39</f>
        <v>451</v>
      </c>
      <c r="BH39" s="11">
        <f>'Publication Table'!BF39</f>
        <v>448</v>
      </c>
      <c r="BI39" s="11">
        <f>'Publication Table'!BG39</f>
        <v>393</v>
      </c>
      <c r="BJ39" s="11">
        <f>'Publication Table'!BH39</f>
        <v>403</v>
      </c>
      <c r="BK39" s="11">
        <f>'Publication Table'!BI39</f>
        <v>407</v>
      </c>
      <c r="BL39" s="11">
        <f>'Publication Table'!BJ39</f>
        <v>262</v>
      </c>
      <c r="BM39" s="11">
        <f>'Publication Table'!BK39</f>
        <v>40</v>
      </c>
      <c r="BN39" s="11">
        <f>'Publication Table'!BL39</f>
        <v>56</v>
      </c>
      <c r="BO39" s="11">
        <f>'Publication Table'!BM39</f>
        <v>57</v>
      </c>
      <c r="BP39" s="11">
        <f>'Publication Table'!BN39</f>
        <v>83</v>
      </c>
      <c r="BQ39" s="11">
        <f>'Publication Table'!BO39</f>
        <v>77</v>
      </c>
      <c r="BR39" s="11">
        <f>'Publication Table'!BP39</f>
        <v>133</v>
      </c>
      <c r="BS39" s="11">
        <f ca="1">'Publication Table'!BQ39</f>
        <v>159</v>
      </c>
    </row>
    <row r="40" spans="2:71" ht="15" customHeight="1" x14ac:dyDescent="0.2">
      <c r="B40" s="84" t="str">
        <f t="shared" si="1"/>
        <v>NHS BordersPercent of total scheduled elective cancellations in theatre systems</v>
      </c>
      <c r="C40" s="87" t="str">
        <f t="shared" si="5"/>
        <v>NHS Borders</v>
      </c>
      <c r="D40" s="100"/>
      <c r="E40" s="37" t="s">
        <v>112</v>
      </c>
      <c r="F40" s="66">
        <f>'Publication Table'!D40/'Publication Table (%)'!F$39</f>
        <v>0.14442013129102846</v>
      </c>
      <c r="G40" s="66">
        <f>'Publication Table'!E40/'Publication Table (%)'!G$39</f>
        <v>8.8062622309197647E-2</v>
      </c>
      <c r="H40" s="66">
        <f>'Publication Table'!F40/'Publication Table (%)'!H$39</f>
        <v>7.0512820512820512E-2</v>
      </c>
      <c r="I40" s="66">
        <f>'Publication Table'!G40/'Publication Table (%)'!I$39</f>
        <v>0.12153518123667377</v>
      </c>
      <c r="J40" s="66">
        <f>'Publication Table'!H40/'Publication Table (%)'!J$39</f>
        <v>8.3636363636363634E-2</v>
      </c>
      <c r="K40" s="66">
        <f>'Publication Table'!I40/'Publication Table (%)'!K$39</f>
        <v>9.0196078431372548E-2</v>
      </c>
      <c r="L40" s="66">
        <f>'Publication Table'!J40/'Publication Table (%)'!L$39</f>
        <v>7.628865979381444E-2</v>
      </c>
      <c r="M40" s="66">
        <f>'Publication Table'!K40/'Publication Table (%)'!M$39</f>
        <v>9.366391184573003E-2</v>
      </c>
      <c r="N40" s="66">
        <f>'Publication Table'!L40/'Publication Table (%)'!N$39</f>
        <v>0.12128146453089245</v>
      </c>
      <c r="O40" s="66">
        <f>'Publication Table'!M40/'Publication Table (%)'!O$39</f>
        <v>0.11914893617021277</v>
      </c>
      <c r="P40" s="66">
        <f>'Publication Table'!N40/'Publication Table (%)'!P$39</f>
        <v>8.4745762711864403E-2</v>
      </c>
      <c r="Q40" s="66">
        <f>'Publication Table'!O40/'Publication Table (%)'!Q$39</f>
        <v>0.10070257611241218</v>
      </c>
      <c r="R40" s="66">
        <f>'Publication Table'!P40/'Publication Table (%)'!R$39</f>
        <v>0.13092979127134724</v>
      </c>
      <c r="S40" s="66">
        <f>'Publication Table'!Q40/'Publication Table (%)'!S$39</f>
        <v>7.5848303393213579E-2</v>
      </c>
      <c r="T40" s="66">
        <f>'Publication Table'!R40/'Publication Table (%)'!T$39</f>
        <v>9.4707520891364902E-2</v>
      </c>
      <c r="U40" s="66">
        <f>'Publication Table'!S40/'Publication Table (%)'!U$39</f>
        <v>0.10615711252653928</v>
      </c>
      <c r="V40" s="66">
        <f>'Publication Table'!T40/'Publication Table (%)'!V$39</f>
        <v>8.2324455205811137E-2</v>
      </c>
      <c r="W40" s="66">
        <f>'Publication Table'!U40/'Publication Table (%)'!W$39</f>
        <v>8.1720430107526887E-2</v>
      </c>
      <c r="X40" s="66">
        <f>'Publication Table'!V40/'Publication Table (%)'!X$39</f>
        <v>9.7777777777777783E-2</v>
      </c>
      <c r="Y40" s="66">
        <f>'Publication Table'!W40/'Publication Table (%)'!Y$39</f>
        <v>7.9575596816976124E-2</v>
      </c>
      <c r="Z40" s="66">
        <f>'Publication Table'!X40/'Publication Table (%)'!Z$39</f>
        <v>0.15873015873015872</v>
      </c>
      <c r="AA40" s="66">
        <f>'Publication Table'!Y40/'Publication Table (%)'!AA$39</f>
        <v>8.1081081081081086E-2</v>
      </c>
      <c r="AB40" s="66">
        <f>'Publication Table'!Z40/'Publication Table (%)'!AB$39</f>
        <v>7.9120879120879117E-2</v>
      </c>
      <c r="AC40" s="66">
        <f>'Publication Table'!AA40/'Publication Table (%)'!AC$39</f>
        <v>0.11163895486935867</v>
      </c>
      <c r="AD40" s="66">
        <f>'Publication Table'!AB40/'Publication Table (%)'!AD$39</f>
        <v>0.10021321961620469</v>
      </c>
      <c r="AE40" s="66">
        <f>'Publication Table'!AC40/'Publication Table (%)'!AE$39</f>
        <v>7.6062639821029079E-2</v>
      </c>
      <c r="AF40" s="66">
        <f>'Publication Table'!AD40/'Publication Table (%)'!AF$39</f>
        <v>0.10416666666666667</v>
      </c>
      <c r="AG40" s="66">
        <f>'Publication Table'!AE40/'Publication Table (%)'!AG$39</f>
        <v>9.0909090909090912E-2</v>
      </c>
      <c r="AH40" s="66">
        <f>'Publication Table'!AF40/'Publication Table (%)'!AH$39</f>
        <v>7.1264367816091953E-2</v>
      </c>
      <c r="AI40" s="66">
        <f>'Publication Table'!AG40/'Publication Table (%)'!AI$39</f>
        <v>0.10775862068965517</v>
      </c>
      <c r="AJ40" s="66">
        <f>'Publication Table'!AH40/'Publication Table (%)'!AJ$39</f>
        <v>0.13006396588486141</v>
      </c>
      <c r="AK40" s="66">
        <f>'Publication Table'!AI40/'Publication Table (%)'!AK$39</f>
        <v>0.17270194986072424</v>
      </c>
      <c r="AL40" s="66">
        <f>'Publication Table'!AJ40/'Publication Table (%)'!AL$39</f>
        <v>0.23655913978494625</v>
      </c>
      <c r="AM40" s="66">
        <f>'Publication Table'!AK40/'Publication Table (%)'!AM$39</f>
        <v>0.17599999999999999</v>
      </c>
      <c r="AN40" s="66">
        <f>'Publication Table'!AL40/'Publication Table (%)'!AN$39</f>
        <v>0.2205240174672489</v>
      </c>
      <c r="AO40" s="66">
        <f>'Publication Table'!AM40/'Publication Table (%)'!AO$39</f>
        <v>0.11924119241192412</v>
      </c>
      <c r="AP40" s="66">
        <f>'Publication Table'!AN40/'Publication Table (%)'!AP$39</f>
        <v>7.2398190045248875E-2</v>
      </c>
      <c r="AQ40" s="66">
        <f>'Publication Table'!AO40/'Publication Table (%)'!AQ$39</f>
        <v>9.3670886075949367E-2</v>
      </c>
      <c r="AR40" s="66">
        <f>'Publication Table'!AP40/'Publication Table (%)'!AR$39</f>
        <v>0.10160427807486631</v>
      </c>
      <c r="AS40" s="66">
        <f>'Publication Table'!AQ40/'Publication Table (%)'!AS$39</f>
        <v>9.7560975609756101E-2</v>
      </c>
      <c r="AT40" s="66">
        <f>'Publication Table'!AR40/'Publication Table (%)'!AT$39</f>
        <v>6.4432989690721643E-2</v>
      </c>
      <c r="AU40" s="66">
        <f>'Publication Table'!AS40/'Publication Table (%)'!AU$39</f>
        <v>0.10238095238095238</v>
      </c>
      <c r="AV40" s="66">
        <f>'Publication Table'!AT40/'Publication Table (%)'!AV$39</f>
        <v>8.5714285714285715E-2</v>
      </c>
      <c r="AW40" s="66">
        <f>'Publication Table'!AU40/'Publication Table (%)'!AW$39</f>
        <v>9.0909090909090912E-2</v>
      </c>
      <c r="AX40" s="66">
        <f>'Publication Table'!AV40/'Publication Table (%)'!AX$39</f>
        <v>9.5505617977528087E-2</v>
      </c>
      <c r="AY40" s="66">
        <f>'Publication Table'!AW40/'Publication Table (%)'!AY$39</f>
        <v>9.9009900990099015E-2</v>
      </c>
      <c r="AZ40" s="66">
        <f>'Publication Table'!AX40/'Publication Table (%)'!AZ$39</f>
        <v>9.713024282560706E-2</v>
      </c>
      <c r="BA40" s="66">
        <f>'Publication Table'!AY40/'Publication Table (%)'!BA$39</f>
        <v>6.1274509803921566E-2</v>
      </c>
      <c r="BB40" s="66">
        <f>'Publication Table'!AZ40/'Publication Table (%)'!BB$39</f>
        <v>8.5714285714285715E-2</v>
      </c>
      <c r="BC40" s="66">
        <f>'Publication Table'!BA40/'Publication Table (%)'!BC$39</f>
        <v>8.5365853658536592E-2</v>
      </c>
      <c r="BD40" s="66">
        <f>'Publication Table'!BB40/'Publication Table (%)'!BD$39</f>
        <v>5.7971014492753624E-2</v>
      </c>
      <c r="BE40" s="66">
        <f>'Publication Table'!BC40/'Publication Table (%)'!BE$39</f>
        <v>0.11886304909560723</v>
      </c>
      <c r="BF40" s="66">
        <f>'Publication Table'!BD40/'Publication Table (%)'!BF$39</f>
        <v>8.9622641509433956E-2</v>
      </c>
      <c r="BG40" s="66">
        <f>'Publication Table'!BE40/'Publication Table (%)'!BG$39</f>
        <v>7.9822616407982258E-2</v>
      </c>
      <c r="BH40" s="66">
        <f>'Publication Table'!BF40/'Publication Table (%)'!BH$39</f>
        <v>0.10044642857142858</v>
      </c>
      <c r="BI40" s="66">
        <f>'Publication Table'!BG40/'Publication Table (%)'!BI$39</f>
        <v>0.12468193384223919</v>
      </c>
      <c r="BJ40" s="66">
        <f>'Publication Table'!BH40/'Publication Table (%)'!BJ$39</f>
        <v>4.9627791563275438E-2</v>
      </c>
      <c r="BK40" s="66">
        <f>'Publication Table'!BI40/'Publication Table (%)'!BK$39</f>
        <v>8.1081081081081086E-2</v>
      </c>
      <c r="BL40" s="66">
        <f>'Publication Table'!BJ40/'Publication Table (%)'!BL$39</f>
        <v>0.20992366412213739</v>
      </c>
      <c r="BM40" s="66">
        <f>'Publication Table'!BK40/'Publication Table (%)'!BM$39</f>
        <v>0.125</v>
      </c>
      <c r="BN40" s="66">
        <f>'Publication Table'!BL40/'Publication Table (%)'!BN$39</f>
        <v>7.1428571428571425E-2</v>
      </c>
      <c r="BO40" s="66">
        <f>'Publication Table'!BM40/'Publication Table (%)'!BO$39</f>
        <v>1.7543859649122806E-2</v>
      </c>
      <c r="BP40" s="66">
        <f>'Publication Table'!BN40/'Publication Table (%)'!BP$39</f>
        <v>4.8192771084337352E-2</v>
      </c>
      <c r="BQ40" s="66">
        <f>'Publication Table'!BO40/'Publication Table (%)'!BQ$39</f>
        <v>6.4935064935064929E-2</v>
      </c>
      <c r="BR40" s="66">
        <f>'Publication Table'!BP40/'Publication Table (%)'!BR$39</f>
        <v>5.2631578947368418E-2</v>
      </c>
      <c r="BS40" s="66">
        <f ca="1">'Publication Table'!BQ40/'Publication Table (%)'!BS$39</f>
        <v>6.2893081761006289E-2</v>
      </c>
    </row>
    <row r="41" spans="2:71" ht="15" customHeight="1" x14ac:dyDescent="0.2">
      <c r="B41" s="84" t="str">
        <f t="shared" si="1"/>
        <v>NHS BordersCancellation based on clinical reason by hospital %</v>
      </c>
      <c r="C41" s="87" t="str">
        <f t="shared" si="5"/>
        <v>NHS Borders</v>
      </c>
      <c r="D41" s="100"/>
      <c r="E41" s="39" t="s">
        <v>113</v>
      </c>
      <c r="F41" s="66">
        <f>'Publication Table'!D41/'Publication Table (%)'!F$39</f>
        <v>2.1881838074398249E-2</v>
      </c>
      <c r="G41" s="66">
        <f>'Publication Table'!E41/'Publication Table (%)'!G$39</f>
        <v>1.7612524461839529E-2</v>
      </c>
      <c r="H41" s="66">
        <f>'Publication Table'!F41/'Publication Table (%)'!H$39</f>
        <v>1.7094017094017096E-2</v>
      </c>
      <c r="I41" s="66">
        <f>'Publication Table'!G41/'Publication Table (%)'!I$39</f>
        <v>2.5586353944562899E-2</v>
      </c>
      <c r="J41" s="66">
        <f>'Publication Table'!H41/'Publication Table (%)'!J$39</f>
        <v>2.181818181818182E-2</v>
      </c>
      <c r="K41" s="66">
        <f>'Publication Table'!I41/'Publication Table (%)'!K$39</f>
        <v>2.3529411764705882E-2</v>
      </c>
      <c r="L41" s="66">
        <f>'Publication Table'!J41/'Publication Table (%)'!L$39</f>
        <v>2.0618556701030927E-2</v>
      </c>
      <c r="M41" s="66">
        <f>'Publication Table'!K41/'Publication Table (%)'!M$39</f>
        <v>2.2038567493112948E-2</v>
      </c>
      <c r="N41" s="66">
        <f>'Publication Table'!L41/'Publication Table (%)'!N$39</f>
        <v>3.4324942791762014E-2</v>
      </c>
      <c r="O41" s="66">
        <f>'Publication Table'!M41/'Publication Table (%)'!O$39</f>
        <v>1.9148936170212766E-2</v>
      </c>
      <c r="P41" s="66">
        <f>'Publication Table'!N41/'Publication Table (%)'!P$39</f>
        <v>2.0715630885122412E-2</v>
      </c>
      <c r="Q41" s="66">
        <f>'Publication Table'!O41/'Publication Table (%)'!Q$39</f>
        <v>3.2786885245901641E-2</v>
      </c>
      <c r="R41" s="66">
        <f>'Publication Table'!P41/'Publication Table (%)'!R$39</f>
        <v>3.2258064516129031E-2</v>
      </c>
      <c r="S41" s="66">
        <f>'Publication Table'!Q41/'Publication Table (%)'!S$39</f>
        <v>1.7964071856287425E-2</v>
      </c>
      <c r="T41" s="66">
        <f>'Publication Table'!R41/'Publication Table (%)'!T$39</f>
        <v>3.0640668523676879E-2</v>
      </c>
      <c r="U41" s="66">
        <f>'Publication Table'!S41/'Publication Table (%)'!U$39</f>
        <v>2.1231422505307854E-2</v>
      </c>
      <c r="V41" s="66">
        <f>'Publication Table'!T41/'Publication Table (%)'!V$39</f>
        <v>2.9055690072639227E-2</v>
      </c>
      <c r="W41" s="66">
        <f>'Publication Table'!U41/'Publication Table (%)'!W$39</f>
        <v>1.7204301075268817E-2</v>
      </c>
      <c r="X41" s="66">
        <f>'Publication Table'!V41/'Publication Table (%)'!X$39</f>
        <v>4.4444444444444446E-2</v>
      </c>
      <c r="Y41" s="66">
        <f>'Publication Table'!W41/'Publication Table (%)'!Y$39</f>
        <v>1.5915119363395226E-2</v>
      </c>
      <c r="Z41" s="66">
        <f>'Publication Table'!X41/'Publication Table (%)'!Z$39</f>
        <v>2.3809523809523808E-2</v>
      </c>
      <c r="AA41" s="66">
        <f>'Publication Table'!Y41/'Publication Table (%)'!AA$39</f>
        <v>3.5135135135135137E-2</v>
      </c>
      <c r="AB41" s="66">
        <f>'Publication Table'!Z41/'Publication Table (%)'!AB$39</f>
        <v>3.0769230769230771E-2</v>
      </c>
      <c r="AC41" s="66">
        <f>'Publication Table'!AA41/'Publication Table (%)'!AC$39</f>
        <v>3.3254156769596199E-2</v>
      </c>
      <c r="AD41" s="66">
        <f>'Publication Table'!AB41/'Publication Table (%)'!AD$39</f>
        <v>3.1982942430703626E-2</v>
      </c>
      <c r="AE41" s="66">
        <f>'Publication Table'!AC41/'Publication Table (%)'!AE$39</f>
        <v>3.3557046979865772E-2</v>
      </c>
      <c r="AF41" s="66">
        <f>'Publication Table'!AD41/'Publication Table (%)'!AF$39</f>
        <v>3.273809523809524E-2</v>
      </c>
      <c r="AG41" s="66">
        <f>'Publication Table'!AE41/'Publication Table (%)'!AG$39</f>
        <v>3.8277511961722487E-2</v>
      </c>
      <c r="AH41" s="66">
        <f>'Publication Table'!AF41/'Publication Table (%)'!AH$39</f>
        <v>2.0689655172413793E-2</v>
      </c>
      <c r="AI41" s="66">
        <f>'Publication Table'!AG41/'Publication Table (%)'!AI$39</f>
        <v>3.017241379310345E-2</v>
      </c>
      <c r="AJ41" s="66">
        <f>'Publication Table'!AH41/'Publication Table (%)'!AJ$39</f>
        <v>6.3965884861407248E-3</v>
      </c>
      <c r="AK41" s="66">
        <f>'Publication Table'!AI41/'Publication Table (%)'!AK$39</f>
        <v>2.2284122562674095E-2</v>
      </c>
      <c r="AL41" s="66">
        <f>'Publication Table'!AJ41/'Publication Table (%)'!AL$39</f>
        <v>2.1505376344086023E-2</v>
      </c>
      <c r="AM41" s="66">
        <f>'Publication Table'!AK41/'Publication Table (%)'!AM$39</f>
        <v>3.2000000000000001E-2</v>
      </c>
      <c r="AN41" s="66">
        <f>'Publication Table'!AL41/'Publication Table (%)'!AN$39</f>
        <v>1.5283842794759825E-2</v>
      </c>
      <c r="AO41" s="66">
        <f>'Publication Table'!AM41/'Publication Table (%)'!AO$39</f>
        <v>2.1680216802168022E-2</v>
      </c>
      <c r="AP41" s="66">
        <f>'Publication Table'!AN41/'Publication Table (%)'!AP$39</f>
        <v>1.8099547511312219E-2</v>
      </c>
      <c r="AQ41" s="66">
        <f>'Publication Table'!AO41/'Publication Table (%)'!AQ$39</f>
        <v>1.2658227848101266E-2</v>
      </c>
      <c r="AR41" s="66">
        <f>'Publication Table'!AP41/'Publication Table (%)'!AR$39</f>
        <v>3.2085561497326207E-2</v>
      </c>
      <c r="AS41" s="66">
        <f>'Publication Table'!AQ41/'Publication Table (%)'!AS$39</f>
        <v>2.6607538802660754E-2</v>
      </c>
      <c r="AT41" s="66">
        <f>'Publication Table'!AR41/'Publication Table (%)'!AT$39</f>
        <v>3.3505154639175257E-2</v>
      </c>
      <c r="AU41" s="66">
        <f>'Publication Table'!AS41/'Publication Table (%)'!AU$39</f>
        <v>2.3809523809523808E-2</v>
      </c>
      <c r="AV41" s="66">
        <f>'Publication Table'!AT41/'Publication Table (%)'!AV$39</f>
        <v>3.1168831168831169E-2</v>
      </c>
      <c r="AW41" s="66">
        <f>'Publication Table'!AU41/'Publication Table (%)'!AW$39</f>
        <v>6.545454545454546E-2</v>
      </c>
      <c r="AX41" s="66">
        <f>'Publication Table'!AV41/'Publication Table (%)'!AX$39</f>
        <v>3.0898876404494381E-2</v>
      </c>
      <c r="AY41" s="66">
        <f>'Publication Table'!AW41/'Publication Table (%)'!AY$39</f>
        <v>4.702970297029703E-2</v>
      </c>
      <c r="AZ41" s="66">
        <f>'Publication Table'!AX41/'Publication Table (%)'!AZ$39</f>
        <v>2.8697571743929361E-2</v>
      </c>
      <c r="BA41" s="66">
        <f>'Publication Table'!AY41/'Publication Table (%)'!BA$39</f>
        <v>2.9411764705882353E-2</v>
      </c>
      <c r="BB41" s="66">
        <f>'Publication Table'!AZ41/'Publication Table (%)'!BB$39</f>
        <v>2.8571428571428571E-2</v>
      </c>
      <c r="BC41" s="66">
        <f>'Publication Table'!BA41/'Publication Table (%)'!BC$39</f>
        <v>1.2195121951219513E-2</v>
      </c>
      <c r="BD41" s="66">
        <f>'Publication Table'!BB41/'Publication Table (%)'!BD$39</f>
        <v>1.6908212560386472E-2</v>
      </c>
      <c r="BE41" s="66">
        <f>'Publication Table'!BC41/'Publication Table (%)'!BE$39</f>
        <v>2.0671834625322998E-2</v>
      </c>
      <c r="BF41" s="66">
        <f>'Publication Table'!BD41/'Publication Table (%)'!BF$39</f>
        <v>2.1226415094339621E-2</v>
      </c>
      <c r="BG41" s="66">
        <f>'Publication Table'!BE41/'Publication Table (%)'!BG$39</f>
        <v>1.7738359201773836E-2</v>
      </c>
      <c r="BH41" s="66">
        <f>'Publication Table'!BF41/'Publication Table (%)'!BH$39</f>
        <v>5.3571428571428568E-2</v>
      </c>
      <c r="BI41" s="66">
        <f>'Publication Table'!BG41/'Publication Table (%)'!BI$39</f>
        <v>4.0712468193384227E-2</v>
      </c>
      <c r="BJ41" s="66">
        <f>'Publication Table'!BH41/'Publication Table (%)'!BJ$39</f>
        <v>9.9255583126550868E-3</v>
      </c>
      <c r="BK41" s="66">
        <f>'Publication Table'!BI41/'Publication Table (%)'!BK$39</f>
        <v>5.1597051597051594E-2</v>
      </c>
      <c r="BL41" s="66">
        <f>'Publication Table'!BJ41/'Publication Table (%)'!BL$39</f>
        <v>1.1450381679389313E-2</v>
      </c>
      <c r="BM41" s="66">
        <f>'Publication Table'!BK41/'Publication Table (%)'!BM$39</f>
        <v>0</v>
      </c>
      <c r="BN41" s="66">
        <f>'Publication Table'!BL41/'Publication Table (%)'!BN$39</f>
        <v>7.1428571428571425E-2</v>
      </c>
      <c r="BO41" s="66">
        <f>'Publication Table'!BM41/'Publication Table (%)'!BO$39</f>
        <v>1.7543859649122806E-2</v>
      </c>
      <c r="BP41" s="66">
        <f>'Publication Table'!BN41/'Publication Table (%)'!BP$39</f>
        <v>3.614457831325301E-2</v>
      </c>
      <c r="BQ41" s="66">
        <f>'Publication Table'!BO41/'Publication Table (%)'!BQ$39</f>
        <v>0</v>
      </c>
      <c r="BR41" s="66">
        <f>'Publication Table'!BP41/'Publication Table (%)'!BR$39</f>
        <v>0</v>
      </c>
      <c r="BS41" s="66">
        <f ca="1">'Publication Table'!BQ41/'Publication Table (%)'!BS$39</f>
        <v>3.1446540880503145E-2</v>
      </c>
    </row>
    <row r="42" spans="2:71" ht="15" customHeight="1" x14ac:dyDescent="0.2">
      <c r="B42" s="84" t="str">
        <f t="shared" si="1"/>
        <v>NHS BordersCancellation based on capacity or non-clinical reason by hospital %</v>
      </c>
      <c r="C42" s="87" t="str">
        <f t="shared" si="5"/>
        <v>NHS Borders</v>
      </c>
      <c r="D42" s="100"/>
      <c r="E42" s="39" t="s">
        <v>114</v>
      </c>
      <c r="F42" s="66">
        <f>'Publication Table'!D42/'Publication Table (%)'!F$39</f>
        <v>9.8468271334792121E-2</v>
      </c>
      <c r="G42" s="66">
        <f>'Publication Table'!E42/'Publication Table (%)'!G$39</f>
        <v>3.9138943248532287E-2</v>
      </c>
      <c r="H42" s="66">
        <f>'Publication Table'!F42/'Publication Table (%)'!H$39</f>
        <v>3.8461538461538464E-2</v>
      </c>
      <c r="I42" s="66">
        <f>'Publication Table'!G42/'Publication Table (%)'!I$39</f>
        <v>7.6759061833688705E-2</v>
      </c>
      <c r="J42" s="66">
        <f>'Publication Table'!H42/'Publication Table (%)'!J$39</f>
        <v>2.9090909090909091E-2</v>
      </c>
      <c r="K42" s="66">
        <f>'Publication Table'!I42/'Publication Table (%)'!K$39</f>
        <v>4.7058823529411764E-2</v>
      </c>
      <c r="L42" s="66">
        <f>'Publication Table'!J42/'Publication Table (%)'!L$39</f>
        <v>3.2989690721649485E-2</v>
      </c>
      <c r="M42" s="66">
        <f>'Publication Table'!K42/'Publication Table (%)'!M$39</f>
        <v>4.6831955922865015E-2</v>
      </c>
      <c r="N42" s="66">
        <f>'Publication Table'!L42/'Publication Table (%)'!N$39</f>
        <v>4.1189931350114416E-2</v>
      </c>
      <c r="O42" s="66">
        <f>'Publication Table'!M42/'Publication Table (%)'!O$39</f>
        <v>7.4468085106382975E-2</v>
      </c>
      <c r="P42" s="66">
        <f>'Publication Table'!N42/'Publication Table (%)'!P$39</f>
        <v>4.1431261770244823E-2</v>
      </c>
      <c r="Q42" s="66">
        <f>'Publication Table'!O42/'Publication Table (%)'!Q$39</f>
        <v>5.1522248243559721E-2</v>
      </c>
      <c r="R42" s="66">
        <f>'Publication Table'!P42/'Publication Table (%)'!R$39</f>
        <v>7.9696394686907021E-2</v>
      </c>
      <c r="S42" s="66">
        <f>'Publication Table'!Q42/'Publication Table (%)'!S$39</f>
        <v>3.5928143712574849E-2</v>
      </c>
      <c r="T42" s="66">
        <f>'Publication Table'!R42/'Publication Table (%)'!T$39</f>
        <v>2.7855153203342618E-2</v>
      </c>
      <c r="U42" s="66">
        <f>'Publication Table'!S42/'Publication Table (%)'!U$39</f>
        <v>6.3694267515923567E-2</v>
      </c>
      <c r="V42" s="66">
        <f>'Publication Table'!T42/'Publication Table (%)'!V$39</f>
        <v>2.6634382566585957E-2</v>
      </c>
      <c r="W42" s="66">
        <f>'Publication Table'!U42/'Publication Table (%)'!W$39</f>
        <v>3.4408602150537634E-2</v>
      </c>
      <c r="X42" s="66">
        <f>'Publication Table'!V42/'Publication Table (%)'!X$39</f>
        <v>2.2222222222222223E-2</v>
      </c>
      <c r="Y42" s="66">
        <f>'Publication Table'!W42/'Publication Table (%)'!Y$39</f>
        <v>2.6525198938992044E-2</v>
      </c>
      <c r="Z42" s="66">
        <f>'Publication Table'!X42/'Publication Table (%)'!Z$39</f>
        <v>0.10846560846560846</v>
      </c>
      <c r="AA42" s="66">
        <f>'Publication Table'!Y42/'Publication Table (%)'!AA$39</f>
        <v>1.6216216216216217E-2</v>
      </c>
      <c r="AB42" s="66">
        <f>'Publication Table'!Z42/'Publication Table (%)'!AB$39</f>
        <v>1.7582417582417582E-2</v>
      </c>
      <c r="AC42" s="66">
        <f>'Publication Table'!AA42/'Publication Table (%)'!AC$39</f>
        <v>4.2755344418052253E-2</v>
      </c>
      <c r="AD42" s="66">
        <f>'Publication Table'!AB42/'Publication Table (%)'!AD$39</f>
        <v>3.8379530916844352E-2</v>
      </c>
      <c r="AE42" s="66">
        <f>'Publication Table'!AC42/'Publication Table (%)'!AE$39</f>
        <v>2.6845637583892617E-2</v>
      </c>
      <c r="AF42" s="66">
        <f>'Publication Table'!AD42/'Publication Table (%)'!AF$39</f>
        <v>5.6547619047619048E-2</v>
      </c>
      <c r="AG42" s="66">
        <f>'Publication Table'!AE42/'Publication Table (%)'!AG$39</f>
        <v>3.5885167464114832E-2</v>
      </c>
      <c r="AH42" s="66">
        <f>'Publication Table'!AF42/'Publication Table (%)'!AH$39</f>
        <v>2.2988505747126436E-2</v>
      </c>
      <c r="AI42" s="66">
        <f>'Publication Table'!AG42/'Publication Table (%)'!AI$39</f>
        <v>5.3879310344827583E-2</v>
      </c>
      <c r="AJ42" s="66">
        <f>'Publication Table'!AH42/'Publication Table (%)'!AJ$39</f>
        <v>6.3965884861407252E-2</v>
      </c>
      <c r="AK42" s="66">
        <f>'Publication Table'!AI42/'Publication Table (%)'!AK$39</f>
        <v>0.11977715877437325</v>
      </c>
      <c r="AL42" s="66">
        <f>'Publication Table'!AJ42/'Publication Table (%)'!AL$39</f>
        <v>0.15860215053763441</v>
      </c>
      <c r="AM42" s="66">
        <f>'Publication Table'!AK42/'Publication Table (%)'!AM$39</f>
        <v>0.11466666666666667</v>
      </c>
      <c r="AN42" s="66">
        <f>'Publication Table'!AL42/'Publication Table (%)'!AN$39</f>
        <v>0.1091703056768559</v>
      </c>
      <c r="AO42" s="66">
        <f>'Publication Table'!AM42/'Publication Table (%)'!AO$39</f>
        <v>7.0460704607046065E-2</v>
      </c>
      <c r="AP42" s="66">
        <f>'Publication Table'!AN42/'Publication Table (%)'!AP$39</f>
        <v>2.0361990950226245E-2</v>
      </c>
      <c r="AQ42" s="66">
        <f>'Publication Table'!AO42/'Publication Table (%)'!AQ$39</f>
        <v>5.3164556962025315E-2</v>
      </c>
      <c r="AR42" s="66">
        <f>'Publication Table'!AP42/'Publication Table (%)'!AR$39</f>
        <v>3.7433155080213901E-2</v>
      </c>
      <c r="AS42" s="66">
        <f>'Publication Table'!AQ42/'Publication Table (%)'!AS$39</f>
        <v>3.1042128603104215E-2</v>
      </c>
      <c r="AT42" s="66">
        <f>'Publication Table'!AR42/'Publication Table (%)'!AT$39</f>
        <v>1.5463917525773196E-2</v>
      </c>
      <c r="AU42" s="66">
        <f>'Publication Table'!AS42/'Publication Table (%)'!AU$39</f>
        <v>5.2380952380952382E-2</v>
      </c>
      <c r="AV42" s="66">
        <f>'Publication Table'!AT42/'Publication Table (%)'!AV$39</f>
        <v>1.8181818181818181E-2</v>
      </c>
      <c r="AW42" s="66">
        <f>'Publication Table'!AU42/'Publication Table (%)'!AW$39</f>
        <v>1.4545454545454545E-2</v>
      </c>
      <c r="AX42" s="66">
        <f>'Publication Table'!AV42/'Publication Table (%)'!AX$39</f>
        <v>3.9325842696629212E-2</v>
      </c>
      <c r="AY42" s="66">
        <f>'Publication Table'!AW42/'Publication Table (%)'!AY$39</f>
        <v>2.4752475247524754E-2</v>
      </c>
      <c r="AZ42" s="66">
        <f>'Publication Table'!AX42/'Publication Table (%)'!AZ$39</f>
        <v>3.7527593818984545E-2</v>
      </c>
      <c r="BA42" s="66">
        <f>'Publication Table'!AY42/'Publication Table (%)'!BA$39</f>
        <v>9.8039215686274508E-3</v>
      </c>
      <c r="BB42" s="66">
        <f>'Publication Table'!AZ42/'Publication Table (%)'!BB$39</f>
        <v>2.0779220779220779E-2</v>
      </c>
      <c r="BC42" s="66">
        <f>'Publication Table'!BA42/'Publication Table (%)'!BC$39</f>
        <v>2.1341463414634148E-2</v>
      </c>
      <c r="BD42" s="66">
        <f>'Publication Table'!BB42/'Publication Table (%)'!BD$39</f>
        <v>1.2077294685990338E-2</v>
      </c>
      <c r="BE42" s="66">
        <f>'Publication Table'!BC42/'Publication Table (%)'!BE$39</f>
        <v>7.2351421188630485E-2</v>
      </c>
      <c r="BF42" s="66">
        <f>'Publication Table'!BD42/'Publication Table (%)'!BF$39</f>
        <v>3.3018867924528301E-2</v>
      </c>
      <c r="BG42" s="66">
        <f>'Publication Table'!BE42/'Publication Table (%)'!BG$39</f>
        <v>1.7738359201773836E-2</v>
      </c>
      <c r="BH42" s="66">
        <f>'Publication Table'!BF42/'Publication Table (%)'!BH$39</f>
        <v>2.0089285714285716E-2</v>
      </c>
      <c r="BI42" s="66">
        <f>'Publication Table'!BG42/'Publication Table (%)'!BI$39</f>
        <v>4.5801526717557252E-2</v>
      </c>
      <c r="BJ42" s="66">
        <f>'Publication Table'!BH42/'Publication Table (%)'!BJ$39</f>
        <v>9.9255583126550868E-3</v>
      </c>
      <c r="BK42" s="66">
        <f>'Publication Table'!BI42/'Publication Table (%)'!BK$39</f>
        <v>1.2285012285012284E-2</v>
      </c>
      <c r="BL42" s="66">
        <f>'Publication Table'!BJ42/'Publication Table (%)'!BL$39</f>
        <v>0.15648854961832062</v>
      </c>
      <c r="BM42" s="66">
        <f>'Publication Table'!BK42/'Publication Table (%)'!BM$39</f>
        <v>0.125</v>
      </c>
      <c r="BN42" s="66">
        <f>'Publication Table'!BL42/'Publication Table (%)'!BN$39</f>
        <v>0</v>
      </c>
      <c r="BO42" s="66">
        <f>'Publication Table'!BM42/'Publication Table (%)'!BO$39</f>
        <v>0</v>
      </c>
      <c r="BP42" s="66">
        <f>'Publication Table'!BN42/'Publication Table (%)'!BP$39</f>
        <v>0</v>
      </c>
      <c r="BQ42" s="66">
        <f>'Publication Table'!BO42/'Publication Table (%)'!BQ$39</f>
        <v>2.5974025974025976E-2</v>
      </c>
      <c r="BR42" s="66">
        <f>'Publication Table'!BP42/'Publication Table (%)'!BR$39</f>
        <v>5.2631578947368418E-2</v>
      </c>
      <c r="BS42" s="66">
        <f ca="1">'Publication Table'!BQ42/'Publication Table (%)'!BS$39</f>
        <v>6.2893081761006293E-3</v>
      </c>
    </row>
    <row r="43" spans="2:71" ht="15" customHeight="1" x14ac:dyDescent="0.2">
      <c r="B43" s="84" t="str">
        <f t="shared" si="1"/>
        <v>NHS BordersCancelled by Patient %</v>
      </c>
      <c r="C43" s="87" t="str">
        <f t="shared" si="5"/>
        <v>NHS Borders</v>
      </c>
      <c r="D43" s="100"/>
      <c r="E43" s="39" t="s">
        <v>115</v>
      </c>
      <c r="F43" s="66">
        <f>'Publication Table'!D43/'Publication Table (%)'!F$39</f>
        <v>2.4070021881838075E-2</v>
      </c>
      <c r="G43" s="66">
        <f>'Publication Table'!E43/'Publication Table (%)'!G$39</f>
        <v>2.9354207436399216E-2</v>
      </c>
      <c r="H43" s="66">
        <f>'Publication Table'!F43/'Publication Table (%)'!H$39</f>
        <v>1.4957264957264958E-2</v>
      </c>
      <c r="I43" s="66">
        <f>'Publication Table'!G43/'Publication Table (%)'!I$39</f>
        <v>1.7057569296375266E-2</v>
      </c>
      <c r="J43" s="66">
        <f>'Publication Table'!H43/'Publication Table (%)'!J$39</f>
        <v>3.272727272727273E-2</v>
      </c>
      <c r="K43" s="66">
        <f>'Publication Table'!I43/'Publication Table (%)'!K$39</f>
        <v>1.9607843137254902E-2</v>
      </c>
      <c r="L43" s="66">
        <f>'Publication Table'!J43/'Publication Table (%)'!L$39</f>
        <v>2.268041237113402E-2</v>
      </c>
      <c r="M43" s="66">
        <f>'Publication Table'!K43/'Publication Table (%)'!M$39</f>
        <v>2.4793388429752067E-2</v>
      </c>
      <c r="N43" s="66">
        <f>'Publication Table'!L43/'Publication Table (%)'!N$39</f>
        <v>4.3478260869565216E-2</v>
      </c>
      <c r="O43" s="66">
        <f>'Publication Table'!M43/'Publication Table (%)'!O$39</f>
        <v>2.3404255319148935E-2</v>
      </c>
      <c r="P43" s="66">
        <f>'Publication Table'!N43/'Publication Table (%)'!P$39</f>
        <v>2.2598870056497175E-2</v>
      </c>
      <c r="Q43" s="66">
        <f>'Publication Table'!O43/'Publication Table (%)'!Q$39</f>
        <v>1.6393442622950821E-2</v>
      </c>
      <c r="R43" s="66">
        <f>'Publication Table'!P43/'Publication Table (%)'!R$39</f>
        <v>1.8975332068311195E-2</v>
      </c>
      <c r="S43" s="66">
        <f>'Publication Table'!Q43/'Publication Table (%)'!S$39</f>
        <v>2.1956087824351298E-2</v>
      </c>
      <c r="T43" s="66">
        <f>'Publication Table'!R43/'Publication Table (%)'!T$39</f>
        <v>3.6211699164345405E-2</v>
      </c>
      <c r="U43" s="66">
        <f>'Publication Table'!S43/'Publication Table (%)'!U$39</f>
        <v>1.9108280254777069E-2</v>
      </c>
      <c r="V43" s="66">
        <f>'Publication Table'!T43/'Publication Table (%)'!V$39</f>
        <v>2.6634382566585957E-2</v>
      </c>
      <c r="W43" s="66">
        <f>'Publication Table'!U43/'Publication Table (%)'!W$39</f>
        <v>3.0107526881720432E-2</v>
      </c>
      <c r="X43" s="66">
        <f>'Publication Table'!V43/'Publication Table (%)'!X$39</f>
        <v>2.8888888888888888E-2</v>
      </c>
      <c r="Y43" s="66">
        <f>'Publication Table'!W43/'Publication Table (%)'!Y$39</f>
        <v>3.7135278514588858E-2</v>
      </c>
      <c r="Z43" s="66">
        <f>'Publication Table'!X43/'Publication Table (%)'!Z$39</f>
        <v>2.6455026455026454E-2</v>
      </c>
      <c r="AA43" s="66">
        <f>'Publication Table'!Y43/'Publication Table (%)'!AA$39</f>
        <v>2.9729729729729731E-2</v>
      </c>
      <c r="AB43" s="66">
        <f>'Publication Table'!Z43/'Publication Table (%)'!AB$39</f>
        <v>3.0769230769230771E-2</v>
      </c>
      <c r="AC43" s="66">
        <f>'Publication Table'!AA43/'Publication Table (%)'!AC$39</f>
        <v>3.3254156769596199E-2</v>
      </c>
      <c r="AD43" s="66">
        <f>'Publication Table'!AB43/'Publication Table (%)'!AD$39</f>
        <v>2.9850746268656716E-2</v>
      </c>
      <c r="AE43" s="66">
        <f>'Publication Table'!AC43/'Publication Table (%)'!AE$39</f>
        <v>1.5659955257270694E-2</v>
      </c>
      <c r="AF43" s="66">
        <f>'Publication Table'!AD43/'Publication Table (%)'!AF$39</f>
        <v>1.488095238095238E-2</v>
      </c>
      <c r="AG43" s="66">
        <f>'Publication Table'!AE43/'Publication Table (%)'!AG$39</f>
        <v>1.6746411483253589E-2</v>
      </c>
      <c r="AH43" s="66">
        <f>'Publication Table'!AF43/'Publication Table (%)'!AH$39</f>
        <v>2.7586206896551724E-2</v>
      </c>
      <c r="AI43" s="66">
        <f>'Publication Table'!AG43/'Publication Table (%)'!AI$39</f>
        <v>2.3706896551724137E-2</v>
      </c>
      <c r="AJ43" s="66">
        <f>'Publication Table'!AH43/'Publication Table (%)'!AJ$39</f>
        <v>5.9701492537313432E-2</v>
      </c>
      <c r="AK43" s="66">
        <f>'Publication Table'!AI43/'Publication Table (%)'!AK$39</f>
        <v>3.0640668523676879E-2</v>
      </c>
      <c r="AL43" s="66">
        <f>'Publication Table'!AJ43/'Publication Table (%)'!AL$39</f>
        <v>5.6451612903225805E-2</v>
      </c>
      <c r="AM43" s="66">
        <f>'Publication Table'!AK43/'Publication Table (%)'!AM$39</f>
        <v>2.6666666666666668E-2</v>
      </c>
      <c r="AN43" s="66">
        <f>'Publication Table'!AL43/'Publication Table (%)'!AN$39</f>
        <v>3.4934497816593885E-2</v>
      </c>
      <c r="AO43" s="66">
        <f>'Publication Table'!AM43/'Publication Table (%)'!AO$39</f>
        <v>2.7100271002710029E-2</v>
      </c>
      <c r="AP43" s="66">
        <f>'Publication Table'!AN43/'Publication Table (%)'!AP$39</f>
        <v>3.3936651583710405E-2</v>
      </c>
      <c r="AQ43" s="66">
        <f>'Publication Table'!AO43/'Publication Table (%)'!AQ$39</f>
        <v>2.7848101265822784E-2</v>
      </c>
      <c r="AR43" s="66">
        <f>'Publication Table'!AP43/'Publication Table (%)'!AR$39</f>
        <v>3.2085561497326207E-2</v>
      </c>
      <c r="AS43" s="66">
        <f>'Publication Table'!AQ43/'Publication Table (%)'!AS$39</f>
        <v>3.9911308203991129E-2</v>
      </c>
      <c r="AT43" s="66">
        <f>'Publication Table'!AR43/'Publication Table (%)'!AT$39</f>
        <v>1.5463917525773196E-2</v>
      </c>
      <c r="AU43" s="66">
        <f>'Publication Table'!AS43/'Publication Table (%)'!AU$39</f>
        <v>2.6190476190476191E-2</v>
      </c>
      <c r="AV43" s="66">
        <f>'Publication Table'!AT43/'Publication Table (%)'!AV$39</f>
        <v>3.6363636363636362E-2</v>
      </c>
      <c r="AW43" s="66">
        <f>'Publication Table'!AU43/'Publication Table (%)'!AW$39</f>
        <v>7.2727272727272727E-3</v>
      </c>
      <c r="AX43" s="66">
        <f>'Publication Table'!AV43/'Publication Table (%)'!AX$39</f>
        <v>2.5280898876404494E-2</v>
      </c>
      <c r="AY43" s="66">
        <f>'Publication Table'!AW43/'Publication Table (%)'!AY$39</f>
        <v>2.4752475247524754E-2</v>
      </c>
      <c r="AZ43" s="66">
        <f>'Publication Table'!AX43/'Publication Table (%)'!AZ$39</f>
        <v>2.6490066225165563E-2</v>
      </c>
      <c r="BA43" s="66">
        <f>'Publication Table'!AY43/'Publication Table (%)'!BA$39</f>
        <v>2.2058823529411766E-2</v>
      </c>
      <c r="BB43" s="66">
        <f>'Publication Table'!AZ43/'Publication Table (%)'!BB$39</f>
        <v>3.6363636363636362E-2</v>
      </c>
      <c r="BC43" s="66">
        <f>'Publication Table'!BA43/'Publication Table (%)'!BC$39</f>
        <v>5.1829268292682924E-2</v>
      </c>
      <c r="BD43" s="66">
        <f>'Publication Table'!BB43/'Publication Table (%)'!BD$39</f>
        <v>2.8985507246376812E-2</v>
      </c>
      <c r="BE43" s="66">
        <f>'Publication Table'!BC43/'Publication Table (%)'!BE$39</f>
        <v>2.5839793281653745E-2</v>
      </c>
      <c r="BF43" s="66">
        <f>'Publication Table'!BD43/'Publication Table (%)'!BF$39</f>
        <v>3.5377358490566037E-2</v>
      </c>
      <c r="BG43" s="66">
        <f>'Publication Table'!BE43/'Publication Table (%)'!BG$39</f>
        <v>4.4345898004434593E-2</v>
      </c>
      <c r="BH43" s="66">
        <f>'Publication Table'!BF43/'Publication Table (%)'!BH$39</f>
        <v>2.4553571428571428E-2</v>
      </c>
      <c r="BI43" s="66">
        <f>'Publication Table'!BG43/'Publication Table (%)'!BI$39</f>
        <v>3.8167938931297711E-2</v>
      </c>
      <c r="BJ43" s="66">
        <f>'Publication Table'!BH43/'Publication Table (%)'!BJ$39</f>
        <v>2.9776674937965261E-2</v>
      </c>
      <c r="BK43" s="66">
        <f>'Publication Table'!BI43/'Publication Table (%)'!BK$39</f>
        <v>1.7199017199017199E-2</v>
      </c>
      <c r="BL43" s="66">
        <f>'Publication Table'!BJ43/'Publication Table (%)'!BL$39</f>
        <v>4.1984732824427481E-2</v>
      </c>
      <c r="BM43" s="66">
        <f>'Publication Table'!BK43/'Publication Table (%)'!BM$39</f>
        <v>0</v>
      </c>
      <c r="BN43" s="66">
        <f>'Publication Table'!BL43/'Publication Table (%)'!BN$39</f>
        <v>0</v>
      </c>
      <c r="BO43" s="66">
        <f>'Publication Table'!BM43/'Publication Table (%)'!BO$39</f>
        <v>0</v>
      </c>
      <c r="BP43" s="66">
        <f>'Publication Table'!BN43/'Publication Table (%)'!BP$39</f>
        <v>1.2048192771084338E-2</v>
      </c>
      <c r="BQ43" s="66">
        <f>'Publication Table'!BO43/'Publication Table (%)'!BQ$39</f>
        <v>3.896103896103896E-2</v>
      </c>
      <c r="BR43" s="66">
        <f>'Publication Table'!BP43/'Publication Table (%)'!BR$39</f>
        <v>0</v>
      </c>
      <c r="BS43" s="66">
        <f ca="1">'Publication Table'!BQ43/'Publication Table (%)'!BS$39</f>
        <v>2.5157232704402517E-2</v>
      </c>
    </row>
    <row r="44" spans="2:71" ht="15" customHeight="1" x14ac:dyDescent="0.2">
      <c r="B44" s="84" t="str">
        <f t="shared" si="1"/>
        <v>NHS BordersOther reason %</v>
      </c>
      <c r="C44" s="87" t="str">
        <f t="shared" si="5"/>
        <v>NHS Borders</v>
      </c>
      <c r="D44" s="100"/>
      <c r="E44" s="39" t="s">
        <v>116</v>
      </c>
      <c r="F44" s="66">
        <f>'Publication Table'!D44/'Publication Table (%)'!F$39</f>
        <v>0</v>
      </c>
      <c r="G44" s="66">
        <f>'Publication Table'!E44/'Publication Table (%)'!G$39</f>
        <v>1.9569471624266144E-3</v>
      </c>
      <c r="H44" s="66">
        <f>'Publication Table'!F44/'Publication Table (%)'!H$39</f>
        <v>0</v>
      </c>
      <c r="I44" s="66">
        <f>'Publication Table'!G44/'Publication Table (%)'!I$39</f>
        <v>2.1321961620469083E-3</v>
      </c>
      <c r="J44" s="66">
        <f>'Publication Table'!H44/'Publication Table (%)'!J$39</f>
        <v>0</v>
      </c>
      <c r="K44" s="66">
        <f>'Publication Table'!I44/'Publication Table (%)'!K$39</f>
        <v>0</v>
      </c>
      <c r="L44" s="66">
        <f>'Publication Table'!J44/'Publication Table (%)'!L$39</f>
        <v>0</v>
      </c>
      <c r="M44" s="66">
        <f>'Publication Table'!K44/'Publication Table (%)'!M$39</f>
        <v>0</v>
      </c>
      <c r="N44" s="66">
        <f>'Publication Table'!L44/'Publication Table (%)'!N$39</f>
        <v>2.2883295194508009E-3</v>
      </c>
      <c r="O44" s="66">
        <f>'Publication Table'!M44/'Publication Table (%)'!O$39</f>
        <v>2.1276595744680851E-3</v>
      </c>
      <c r="P44" s="66">
        <f>'Publication Table'!N44/'Publication Table (%)'!P$39</f>
        <v>0</v>
      </c>
      <c r="Q44" s="66">
        <f>'Publication Table'!O44/'Publication Table (%)'!Q$39</f>
        <v>0</v>
      </c>
      <c r="R44" s="66">
        <f>'Publication Table'!P44/'Publication Table (%)'!R$39</f>
        <v>0</v>
      </c>
      <c r="S44" s="66">
        <f>'Publication Table'!Q44/'Publication Table (%)'!S$39</f>
        <v>0</v>
      </c>
      <c r="T44" s="66">
        <f>'Publication Table'!R44/'Publication Table (%)'!T$39</f>
        <v>0</v>
      </c>
      <c r="U44" s="66">
        <f>'Publication Table'!S44/'Publication Table (%)'!U$39</f>
        <v>2.1231422505307855E-3</v>
      </c>
      <c r="V44" s="66">
        <f>'Publication Table'!T44/'Publication Table (%)'!V$39</f>
        <v>0</v>
      </c>
      <c r="W44" s="66">
        <f>'Publication Table'!U44/'Publication Table (%)'!W$39</f>
        <v>0</v>
      </c>
      <c r="X44" s="66">
        <f>'Publication Table'!V44/'Publication Table (%)'!X$39</f>
        <v>2.2222222222222222E-3</v>
      </c>
      <c r="Y44" s="66">
        <f>'Publication Table'!W44/'Publication Table (%)'!Y$39</f>
        <v>0</v>
      </c>
      <c r="Z44" s="66">
        <f>'Publication Table'!X44/'Publication Table (%)'!Z$39</f>
        <v>0</v>
      </c>
      <c r="AA44" s="66">
        <f>'Publication Table'!Y44/'Publication Table (%)'!AA$39</f>
        <v>0</v>
      </c>
      <c r="AB44" s="66">
        <f>'Publication Table'!Z44/'Publication Table (%)'!AB$39</f>
        <v>0</v>
      </c>
      <c r="AC44" s="66">
        <f>'Publication Table'!AA44/'Publication Table (%)'!AC$39</f>
        <v>2.3752969121140144E-3</v>
      </c>
      <c r="AD44" s="66">
        <f>'Publication Table'!AB44/'Publication Table (%)'!AD$39</f>
        <v>0</v>
      </c>
      <c r="AE44" s="66">
        <f>'Publication Table'!AC44/'Publication Table (%)'!AE$39</f>
        <v>0</v>
      </c>
      <c r="AF44" s="66">
        <f>'Publication Table'!AD44/'Publication Table (%)'!AF$39</f>
        <v>0</v>
      </c>
      <c r="AG44" s="66">
        <f>'Publication Table'!AE44/'Publication Table (%)'!AG$39</f>
        <v>0</v>
      </c>
      <c r="AH44" s="66">
        <f>'Publication Table'!AF44/'Publication Table (%)'!AH$39</f>
        <v>0</v>
      </c>
      <c r="AI44" s="66">
        <f>'Publication Table'!AG44/'Publication Table (%)'!AI$39</f>
        <v>0</v>
      </c>
      <c r="AJ44" s="66">
        <f>'Publication Table'!AH44/'Publication Table (%)'!AJ$39</f>
        <v>0</v>
      </c>
      <c r="AK44" s="66">
        <f>'Publication Table'!AI44/'Publication Table (%)'!AK$39</f>
        <v>0</v>
      </c>
      <c r="AL44" s="66">
        <f>'Publication Table'!AJ44/'Publication Table (%)'!AL$39</f>
        <v>0</v>
      </c>
      <c r="AM44" s="66">
        <f>'Publication Table'!AK44/'Publication Table (%)'!AM$39</f>
        <v>2.6666666666666666E-3</v>
      </c>
      <c r="AN44" s="66">
        <f>'Publication Table'!AL44/'Publication Table (%)'!AN$39</f>
        <v>6.1135371179039298E-2</v>
      </c>
      <c r="AO44" s="66">
        <f>'Publication Table'!AM44/'Publication Table (%)'!AO$39</f>
        <v>0</v>
      </c>
      <c r="AP44" s="66">
        <f>'Publication Table'!AN44/'Publication Table (%)'!AP$39</f>
        <v>0</v>
      </c>
      <c r="AQ44" s="66">
        <f>'Publication Table'!AO44/'Publication Table (%)'!AQ$39</f>
        <v>0</v>
      </c>
      <c r="AR44" s="66">
        <f>'Publication Table'!AP44/'Publication Table (%)'!AR$39</f>
        <v>0</v>
      </c>
      <c r="AS44" s="66">
        <f>'Publication Table'!AQ44/'Publication Table (%)'!AS$39</f>
        <v>0</v>
      </c>
      <c r="AT44" s="66">
        <f>'Publication Table'!AR44/'Publication Table (%)'!AT$39</f>
        <v>0</v>
      </c>
      <c r="AU44" s="66">
        <f>'Publication Table'!AS44/'Publication Table (%)'!AU$39</f>
        <v>0</v>
      </c>
      <c r="AV44" s="66">
        <f>'Publication Table'!AT44/'Publication Table (%)'!AV$39</f>
        <v>0</v>
      </c>
      <c r="AW44" s="66">
        <f>'Publication Table'!AU44/'Publication Table (%)'!AW$39</f>
        <v>3.6363636363636364E-3</v>
      </c>
      <c r="AX44" s="66">
        <f>'Publication Table'!AV44/'Publication Table (%)'!AX$39</f>
        <v>0</v>
      </c>
      <c r="AY44" s="66">
        <f>'Publication Table'!AW44/'Publication Table (%)'!AY$39</f>
        <v>2.4752475247524753E-3</v>
      </c>
      <c r="AZ44" s="66">
        <f>'Publication Table'!AX44/'Publication Table (%)'!AZ$39</f>
        <v>4.4150110375275938E-3</v>
      </c>
      <c r="BA44" s="66">
        <f>'Publication Table'!AY44/'Publication Table (%)'!BA$39</f>
        <v>0</v>
      </c>
      <c r="BB44" s="66">
        <f>'Publication Table'!AZ44/'Publication Table (%)'!BB$39</f>
        <v>0</v>
      </c>
      <c r="BC44" s="66">
        <f>'Publication Table'!BA44/'Publication Table (%)'!BC$39</f>
        <v>0</v>
      </c>
      <c r="BD44" s="66">
        <f>'Publication Table'!BB44/'Publication Table (%)'!BD$39</f>
        <v>0</v>
      </c>
      <c r="BE44" s="66">
        <f>'Publication Table'!BC44/'Publication Table (%)'!BE$39</f>
        <v>0</v>
      </c>
      <c r="BF44" s="66">
        <f>'Publication Table'!BD44/'Publication Table (%)'!BF$39</f>
        <v>0</v>
      </c>
      <c r="BG44" s="66">
        <f>'Publication Table'!BE44/'Publication Table (%)'!BG$39</f>
        <v>0</v>
      </c>
      <c r="BH44" s="66">
        <f>'Publication Table'!BF44/'Publication Table (%)'!BH$39</f>
        <v>2.232142857142857E-3</v>
      </c>
      <c r="BI44" s="66">
        <f>'Publication Table'!BG44/'Publication Table (%)'!BI$39</f>
        <v>0</v>
      </c>
      <c r="BJ44" s="66">
        <f>'Publication Table'!BH44/'Publication Table (%)'!BJ$39</f>
        <v>0</v>
      </c>
      <c r="BK44" s="66">
        <f>'Publication Table'!BI44/'Publication Table (%)'!BK$39</f>
        <v>0</v>
      </c>
      <c r="BL44" s="66">
        <f>'Publication Table'!BJ44/'Publication Table (%)'!BL$39</f>
        <v>0</v>
      </c>
      <c r="BM44" s="66">
        <f>'Publication Table'!BK44/'Publication Table (%)'!BM$39</f>
        <v>0</v>
      </c>
      <c r="BN44" s="66">
        <f>'Publication Table'!BL44/'Publication Table (%)'!BN$39</f>
        <v>0</v>
      </c>
      <c r="BO44" s="66">
        <f>'Publication Table'!BM44/'Publication Table (%)'!BO$39</f>
        <v>0</v>
      </c>
      <c r="BP44" s="66">
        <f>'Publication Table'!BN44/'Publication Table (%)'!BP$39</f>
        <v>0</v>
      </c>
      <c r="BQ44" s="66">
        <f>'Publication Table'!BO44/'Publication Table (%)'!BQ$39</f>
        <v>0</v>
      </c>
      <c r="BR44" s="66">
        <f>'Publication Table'!BP44/'Publication Table (%)'!BR$39</f>
        <v>0</v>
      </c>
      <c r="BS44" s="66">
        <f ca="1">'Publication Table'!BQ44/'Publication Table (%)'!BS$39</f>
        <v>0</v>
      </c>
    </row>
    <row r="45" spans="2:71" ht="15" customHeight="1" collapsed="1" x14ac:dyDescent="0.25">
      <c r="B45" s="84" t="str">
        <f t="shared" si="1"/>
        <v>NHS BordersHospital Level</v>
      </c>
      <c r="C45" s="87" t="str">
        <f t="shared" si="5"/>
        <v>NHS Borders</v>
      </c>
      <c r="D45" s="100"/>
      <c r="E45" s="44" t="s">
        <v>10</v>
      </c>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row>
    <row r="46" spans="2:71" ht="15" hidden="1" customHeight="1" outlineLevel="1" collapsed="1" x14ac:dyDescent="0.2">
      <c r="B46" s="84" t="str">
        <f t="shared" si="1"/>
        <v>Borders General HospitalBorders General Hospital</v>
      </c>
      <c r="C46" s="87" t="str">
        <f>E46</f>
        <v>Borders General Hospital</v>
      </c>
      <c r="D46" s="100" t="s">
        <v>16</v>
      </c>
      <c r="E46" s="43" t="s">
        <v>17</v>
      </c>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row>
    <row r="47" spans="2:71" ht="15" hidden="1" customHeight="1" outlineLevel="2" x14ac:dyDescent="0.2">
      <c r="B47" s="84" t="str">
        <f t="shared" si="1"/>
        <v>Borders General HospitalTotal Number of scheduled elective operations in theatre system</v>
      </c>
      <c r="C47" s="87" t="str">
        <f t="shared" ref="C47:C53" si="6">C46</f>
        <v>Borders General Hospital</v>
      </c>
      <c r="D47" s="100"/>
      <c r="E47" s="36" t="s">
        <v>3</v>
      </c>
      <c r="F47" s="17">
        <f>'Publication Table'!D47</f>
        <v>457</v>
      </c>
      <c r="G47" s="17">
        <f>'Publication Table'!E47</f>
        <v>511</v>
      </c>
      <c r="H47" s="17">
        <f>'Publication Table'!F47</f>
        <v>468</v>
      </c>
      <c r="I47" s="17">
        <f>'Publication Table'!G47</f>
        <v>469</v>
      </c>
      <c r="J47" s="93">
        <f>'Publication Table'!H47</f>
        <v>550</v>
      </c>
      <c r="K47" s="17">
        <f>'Publication Table'!I47</f>
        <v>510</v>
      </c>
      <c r="L47" s="17">
        <f>'Publication Table'!J47</f>
        <v>485</v>
      </c>
      <c r="M47" s="17">
        <f>'Publication Table'!K47</f>
        <v>363</v>
      </c>
      <c r="N47" s="17">
        <f>'Publication Table'!L47</f>
        <v>437</v>
      </c>
      <c r="O47" s="17">
        <f>'Publication Table'!M47</f>
        <v>470</v>
      </c>
      <c r="P47" s="17">
        <f>'Publication Table'!N47</f>
        <v>531</v>
      </c>
      <c r="Q47" s="17">
        <f>'Publication Table'!O47</f>
        <v>427</v>
      </c>
      <c r="R47" s="17">
        <f>'Publication Table'!P47</f>
        <v>527</v>
      </c>
      <c r="S47" s="17">
        <f>'Publication Table'!Q47</f>
        <v>501</v>
      </c>
      <c r="T47" s="17">
        <f>'Publication Table'!R47</f>
        <v>359</v>
      </c>
      <c r="U47" s="17">
        <f>'Publication Table'!S47</f>
        <v>471</v>
      </c>
      <c r="V47" s="17">
        <f>'Publication Table'!T47</f>
        <v>413</v>
      </c>
      <c r="W47" s="17">
        <f>'Publication Table'!U47</f>
        <v>465</v>
      </c>
      <c r="X47" s="17">
        <f>'Publication Table'!V47</f>
        <v>450</v>
      </c>
      <c r="Y47" s="17">
        <f>'Publication Table'!W47</f>
        <v>377</v>
      </c>
      <c r="Z47" s="17">
        <f>'Publication Table'!X47</f>
        <v>378</v>
      </c>
      <c r="AA47" s="17">
        <f>'Publication Table'!Y47</f>
        <v>370</v>
      </c>
      <c r="AB47" s="17">
        <f>'Publication Table'!Z47</f>
        <v>455</v>
      </c>
      <c r="AC47" s="17">
        <f>'Publication Table'!AA47</f>
        <v>421</v>
      </c>
      <c r="AD47" s="17">
        <f>'Publication Table'!AB47</f>
        <v>469</v>
      </c>
      <c r="AE47" s="17">
        <f>'Publication Table'!AC47</f>
        <v>447</v>
      </c>
      <c r="AF47" s="17">
        <f>'Publication Table'!AD47</f>
        <v>336</v>
      </c>
      <c r="AG47" s="17">
        <f>'Publication Table'!AE47</f>
        <v>418</v>
      </c>
      <c r="AH47" s="17">
        <f>'Publication Table'!AF47</f>
        <v>435</v>
      </c>
      <c r="AI47" s="17">
        <f>'Publication Table'!AG47</f>
        <v>464</v>
      </c>
      <c r="AJ47" s="17">
        <f>'Publication Table'!AH47</f>
        <v>469</v>
      </c>
      <c r="AK47" s="17">
        <f>'Publication Table'!AI47</f>
        <v>359</v>
      </c>
      <c r="AL47" s="17">
        <f>'Publication Table'!AJ47</f>
        <v>372</v>
      </c>
      <c r="AM47" s="17">
        <f>'Publication Table'!AK47</f>
        <v>375</v>
      </c>
      <c r="AN47" s="17">
        <f>'Publication Table'!AL47</f>
        <v>458</v>
      </c>
      <c r="AO47" s="17">
        <f>'Publication Table'!AM47</f>
        <v>369</v>
      </c>
      <c r="AP47" s="17">
        <f>'Publication Table'!AN47</f>
        <v>442</v>
      </c>
      <c r="AQ47" s="17">
        <f>'Publication Table'!AO47</f>
        <v>395</v>
      </c>
      <c r="AR47" s="17">
        <f>'Publication Table'!AP47</f>
        <v>374</v>
      </c>
      <c r="AS47" s="17">
        <f>'Publication Table'!AQ47</f>
        <v>451</v>
      </c>
      <c r="AT47" s="17">
        <f>'Publication Table'!AR47</f>
        <v>388</v>
      </c>
      <c r="AU47" s="17">
        <f>'Publication Table'!AS47</f>
        <v>420</v>
      </c>
      <c r="AV47" s="17">
        <f>'Publication Table'!AT47</f>
        <v>385</v>
      </c>
      <c r="AW47" s="17">
        <f>'Publication Table'!AU47</f>
        <v>275</v>
      </c>
      <c r="AX47" s="17">
        <f>'Publication Table'!AV47</f>
        <v>356</v>
      </c>
      <c r="AY47" s="17">
        <f>'Publication Table'!AW47</f>
        <v>404</v>
      </c>
      <c r="AZ47" s="17">
        <f>'Publication Table'!AX47</f>
        <v>453</v>
      </c>
      <c r="BA47" s="17">
        <f>'Publication Table'!AY47</f>
        <v>408</v>
      </c>
      <c r="BB47" s="17">
        <f>'Publication Table'!AZ47</f>
        <v>385</v>
      </c>
      <c r="BC47" s="17">
        <f>'Publication Table'!BA47</f>
        <v>328</v>
      </c>
      <c r="BD47" s="17">
        <f>'Publication Table'!BB47</f>
        <v>414</v>
      </c>
      <c r="BE47" s="17">
        <f>'Publication Table'!BC47</f>
        <v>387</v>
      </c>
      <c r="BF47" s="17">
        <f>'Publication Table'!BD47</f>
        <v>424</v>
      </c>
      <c r="BG47" s="17">
        <f>'Publication Table'!BE47</f>
        <v>451</v>
      </c>
      <c r="BH47" s="17">
        <f>'Publication Table'!BF47</f>
        <v>448</v>
      </c>
      <c r="BI47" s="17">
        <f>'Publication Table'!BG47</f>
        <v>393</v>
      </c>
      <c r="BJ47" s="17">
        <f>'Publication Table'!BH47</f>
        <v>403</v>
      </c>
      <c r="BK47" s="17">
        <f>'Publication Table'!BI47</f>
        <v>407</v>
      </c>
      <c r="BL47" s="17">
        <f>'Publication Table'!BJ47</f>
        <v>262</v>
      </c>
      <c r="BM47" s="17">
        <f>'Publication Table'!BK47</f>
        <v>40</v>
      </c>
      <c r="BN47" s="17">
        <f>'Publication Table'!BL47</f>
        <v>56</v>
      </c>
      <c r="BO47" s="17">
        <f>'Publication Table'!BM47</f>
        <v>57</v>
      </c>
      <c r="BP47" s="17">
        <f>'Publication Table'!BN47</f>
        <v>83</v>
      </c>
      <c r="BQ47" s="17">
        <f>'Publication Table'!BO47</f>
        <v>77</v>
      </c>
      <c r="BR47" s="17">
        <f>'Publication Table'!BP47</f>
        <v>133</v>
      </c>
      <c r="BS47" s="17">
        <f ca="1">'Publication Table'!BQ47</f>
        <v>159</v>
      </c>
    </row>
    <row r="48" spans="2:71" ht="15" hidden="1" customHeight="1" outlineLevel="2" x14ac:dyDescent="0.2">
      <c r="B48" s="84" t="str">
        <f t="shared" si="1"/>
        <v>Borders General HospitalPercent of total scheduled elective cancellations in theatre systems</v>
      </c>
      <c r="C48" s="87" t="str">
        <f t="shared" si="6"/>
        <v>Borders General Hospital</v>
      </c>
      <c r="D48" s="100"/>
      <c r="E48" s="37" t="s">
        <v>112</v>
      </c>
      <c r="F48" s="38">
        <f>'Publication Table'!D48/'Publication Table (%)'!F$47</f>
        <v>0.14442013129102846</v>
      </c>
      <c r="G48" s="38">
        <f>'Publication Table'!E48/'Publication Table (%)'!G$47</f>
        <v>8.8062622309197647E-2</v>
      </c>
      <c r="H48" s="38">
        <f>'Publication Table'!F48/'Publication Table (%)'!H$47</f>
        <v>7.0512820512820512E-2</v>
      </c>
      <c r="I48" s="38">
        <f>'Publication Table'!G48/'Publication Table (%)'!I$47</f>
        <v>0.12153518123667377</v>
      </c>
      <c r="J48" s="94">
        <f>'Publication Table'!H48/'Publication Table (%)'!J$47</f>
        <v>8.3636363636363634E-2</v>
      </c>
      <c r="K48" s="38">
        <f>'Publication Table'!I48/'Publication Table (%)'!K$47</f>
        <v>9.0196078431372548E-2</v>
      </c>
      <c r="L48" s="38">
        <f>'Publication Table'!J48/'Publication Table (%)'!L$47</f>
        <v>7.628865979381444E-2</v>
      </c>
      <c r="M48" s="38">
        <f>'Publication Table'!K48/'Publication Table (%)'!M$47</f>
        <v>9.366391184573003E-2</v>
      </c>
      <c r="N48" s="38">
        <f>'Publication Table'!L48/'Publication Table (%)'!N$47</f>
        <v>0.12128146453089245</v>
      </c>
      <c r="O48" s="38">
        <f>'Publication Table'!M48/'Publication Table (%)'!O$47</f>
        <v>0.11914893617021277</v>
      </c>
      <c r="P48" s="38">
        <f>'Publication Table'!N48/'Publication Table (%)'!P$47</f>
        <v>8.4745762711864403E-2</v>
      </c>
      <c r="Q48" s="38">
        <f>'Publication Table'!O48/'Publication Table (%)'!Q$47</f>
        <v>0.10070257611241218</v>
      </c>
      <c r="R48" s="38">
        <f>'Publication Table'!P48/'Publication Table (%)'!R$47</f>
        <v>0.13092979127134724</v>
      </c>
      <c r="S48" s="38">
        <f>'Publication Table'!Q48/'Publication Table (%)'!S$47</f>
        <v>7.5848303393213579E-2</v>
      </c>
      <c r="T48" s="38">
        <f>'Publication Table'!R48/'Publication Table (%)'!T$47</f>
        <v>9.4707520891364902E-2</v>
      </c>
      <c r="U48" s="38">
        <f>'Publication Table'!S48/'Publication Table (%)'!U$47</f>
        <v>0.10615711252653928</v>
      </c>
      <c r="V48" s="38">
        <f>'Publication Table'!T48/'Publication Table (%)'!V$47</f>
        <v>8.2324455205811137E-2</v>
      </c>
      <c r="W48" s="38">
        <f>'Publication Table'!U48/'Publication Table (%)'!W$47</f>
        <v>8.1720430107526887E-2</v>
      </c>
      <c r="X48" s="38">
        <f>'Publication Table'!V48/'Publication Table (%)'!X$47</f>
        <v>9.7777777777777783E-2</v>
      </c>
      <c r="Y48" s="38">
        <f>'Publication Table'!W48/'Publication Table (%)'!Y$47</f>
        <v>7.9575596816976124E-2</v>
      </c>
      <c r="Z48" s="38">
        <f>'Publication Table'!X48/'Publication Table (%)'!Z$47</f>
        <v>0.15873015873015872</v>
      </c>
      <c r="AA48" s="38">
        <f>'Publication Table'!Y48/'Publication Table (%)'!AA$47</f>
        <v>8.1081081081081086E-2</v>
      </c>
      <c r="AB48" s="38">
        <f>'Publication Table'!Z48/'Publication Table (%)'!AB$47</f>
        <v>7.9120879120879117E-2</v>
      </c>
      <c r="AC48" s="38">
        <f>'Publication Table'!AA48/'Publication Table (%)'!AC$47</f>
        <v>0.11163895486935867</v>
      </c>
      <c r="AD48" s="38">
        <f>'Publication Table'!AB48/'Publication Table (%)'!AD$47</f>
        <v>0.10021321961620469</v>
      </c>
      <c r="AE48" s="38">
        <f>'Publication Table'!AC48/'Publication Table (%)'!AE$47</f>
        <v>7.6062639821029079E-2</v>
      </c>
      <c r="AF48" s="38">
        <f>'Publication Table'!AD48/'Publication Table (%)'!AF$47</f>
        <v>0.10416666666666667</v>
      </c>
      <c r="AG48" s="38">
        <f>'Publication Table'!AE48/'Publication Table (%)'!AG$47</f>
        <v>9.0909090909090912E-2</v>
      </c>
      <c r="AH48" s="38">
        <f>'Publication Table'!AF48/'Publication Table (%)'!AH$47</f>
        <v>7.1264367816091953E-2</v>
      </c>
      <c r="AI48" s="38">
        <f>'Publication Table'!AG48/'Publication Table (%)'!AI$47</f>
        <v>0.10775862068965517</v>
      </c>
      <c r="AJ48" s="38">
        <f>'Publication Table'!AH48/'Publication Table (%)'!AJ$47</f>
        <v>0.13006396588486141</v>
      </c>
      <c r="AK48" s="38">
        <f>'Publication Table'!AI48/'Publication Table (%)'!AK$47</f>
        <v>0.17270194986072424</v>
      </c>
      <c r="AL48" s="38">
        <f>'Publication Table'!AJ48/'Publication Table (%)'!AL$47</f>
        <v>0.23655913978494625</v>
      </c>
      <c r="AM48" s="38">
        <f>'Publication Table'!AK48/'Publication Table (%)'!AM$47</f>
        <v>0.17599999999999999</v>
      </c>
      <c r="AN48" s="38">
        <f>'Publication Table'!AL48/'Publication Table (%)'!AN$47</f>
        <v>0.2205240174672489</v>
      </c>
      <c r="AO48" s="38">
        <f>'Publication Table'!AM48/'Publication Table (%)'!AO$47</f>
        <v>0.11924119241192412</v>
      </c>
      <c r="AP48" s="38">
        <f>'Publication Table'!AN48/'Publication Table (%)'!AP$47</f>
        <v>7.2398190045248875E-2</v>
      </c>
      <c r="AQ48" s="38">
        <f>'Publication Table'!AO48/'Publication Table (%)'!AQ$47</f>
        <v>9.3670886075949367E-2</v>
      </c>
      <c r="AR48" s="38">
        <f>'Publication Table'!AP48/'Publication Table (%)'!AR$47</f>
        <v>0.10160427807486631</v>
      </c>
      <c r="AS48" s="38">
        <f>'Publication Table'!AQ48/'Publication Table (%)'!AS$47</f>
        <v>9.7560975609756101E-2</v>
      </c>
      <c r="AT48" s="38">
        <f>'Publication Table'!AR48/'Publication Table (%)'!AT$47</f>
        <v>6.4432989690721643E-2</v>
      </c>
      <c r="AU48" s="38">
        <f>'Publication Table'!AS48/'Publication Table (%)'!AU$47</f>
        <v>0.10238095238095238</v>
      </c>
      <c r="AV48" s="38">
        <f>'Publication Table'!AT48/'Publication Table (%)'!AV$47</f>
        <v>8.5714285714285715E-2</v>
      </c>
      <c r="AW48" s="38">
        <f>'Publication Table'!AU48/'Publication Table (%)'!AW$47</f>
        <v>9.0909090909090912E-2</v>
      </c>
      <c r="AX48" s="38">
        <f>'Publication Table'!AV48/'Publication Table (%)'!AX$47</f>
        <v>9.5505617977528087E-2</v>
      </c>
      <c r="AY48" s="38">
        <f>'Publication Table'!AW48/'Publication Table (%)'!AY$47</f>
        <v>9.9009900990099015E-2</v>
      </c>
      <c r="AZ48" s="38">
        <f>'Publication Table'!AX48/'Publication Table (%)'!AZ$47</f>
        <v>9.713024282560706E-2</v>
      </c>
      <c r="BA48" s="38">
        <f>'Publication Table'!AY48/'Publication Table (%)'!BA$47</f>
        <v>6.1274509803921566E-2</v>
      </c>
      <c r="BB48" s="38">
        <f>'Publication Table'!AZ48/'Publication Table (%)'!BB$47</f>
        <v>8.5714285714285715E-2</v>
      </c>
      <c r="BC48" s="38">
        <f>'Publication Table'!BA48/'Publication Table (%)'!BC$47</f>
        <v>8.5365853658536592E-2</v>
      </c>
      <c r="BD48" s="38">
        <f>'Publication Table'!BB48/'Publication Table (%)'!BD$47</f>
        <v>5.7971014492753624E-2</v>
      </c>
      <c r="BE48" s="38">
        <f>'Publication Table'!BC48/'Publication Table (%)'!BE$47</f>
        <v>0.11886304909560723</v>
      </c>
      <c r="BF48" s="38">
        <f>'Publication Table'!BD48/'Publication Table (%)'!BF$47</f>
        <v>8.9622641509433956E-2</v>
      </c>
      <c r="BG48" s="38">
        <f>'Publication Table'!BE48/'Publication Table (%)'!BG$47</f>
        <v>7.9822616407982258E-2</v>
      </c>
      <c r="BH48" s="38">
        <f>'Publication Table'!BF48/'Publication Table (%)'!BH$47</f>
        <v>0.10044642857142858</v>
      </c>
      <c r="BI48" s="38">
        <f>'Publication Table'!BG48/'Publication Table (%)'!BI$47</f>
        <v>0.12468193384223919</v>
      </c>
      <c r="BJ48" s="38">
        <f>'Publication Table'!BH48/'Publication Table (%)'!BJ$47</f>
        <v>4.9627791563275438E-2</v>
      </c>
      <c r="BK48" s="38">
        <f>'Publication Table'!BI48/'Publication Table (%)'!BK$47</f>
        <v>8.1081081081081086E-2</v>
      </c>
      <c r="BL48" s="38">
        <f>'Publication Table'!BJ48/'Publication Table (%)'!BL$47</f>
        <v>0.20992366412213739</v>
      </c>
      <c r="BM48" s="38">
        <f>'Publication Table'!BK48/'Publication Table (%)'!BM$47</f>
        <v>0.125</v>
      </c>
      <c r="BN48" s="38">
        <f>'Publication Table'!BL48/'Publication Table (%)'!BN$47</f>
        <v>7.1428571428571425E-2</v>
      </c>
      <c r="BO48" s="38">
        <f>'Publication Table'!BM48/'Publication Table (%)'!BO$47</f>
        <v>1.7543859649122806E-2</v>
      </c>
      <c r="BP48" s="38">
        <f>'Publication Table'!BN48/'Publication Table (%)'!BP$47</f>
        <v>4.8192771084337352E-2</v>
      </c>
      <c r="BQ48" s="38">
        <f>'Publication Table'!BO48/'Publication Table (%)'!BQ$47</f>
        <v>6.4935064935064929E-2</v>
      </c>
      <c r="BR48" s="38">
        <f>'Publication Table'!BP48/'Publication Table (%)'!BR$47</f>
        <v>5.2631578947368418E-2</v>
      </c>
      <c r="BS48" s="38">
        <f ca="1">'Publication Table'!BQ48/'Publication Table (%)'!BS$47</f>
        <v>6.2893081761006289E-2</v>
      </c>
    </row>
    <row r="49" spans="2:71" ht="15" hidden="1" customHeight="1" outlineLevel="2" x14ac:dyDescent="0.2">
      <c r="B49" s="84" t="str">
        <f t="shared" si="1"/>
        <v>Borders General HospitalCancellation based on clinical reason by hospital %</v>
      </c>
      <c r="C49" s="87" t="str">
        <f t="shared" si="6"/>
        <v>Borders General Hospital</v>
      </c>
      <c r="D49" s="100"/>
      <c r="E49" s="39" t="s">
        <v>113</v>
      </c>
      <c r="F49" s="38">
        <f>'Publication Table'!D49/'Publication Table (%)'!F$47</f>
        <v>2.1881838074398249E-2</v>
      </c>
      <c r="G49" s="38">
        <f>'Publication Table'!E49/'Publication Table (%)'!G$47</f>
        <v>1.7612524461839529E-2</v>
      </c>
      <c r="H49" s="38">
        <f>'Publication Table'!F49/'Publication Table (%)'!H$47</f>
        <v>1.7094017094017096E-2</v>
      </c>
      <c r="I49" s="38">
        <f>'Publication Table'!G49/'Publication Table (%)'!I$47</f>
        <v>2.5586353944562899E-2</v>
      </c>
      <c r="J49" s="94">
        <f>'Publication Table'!H49/'Publication Table (%)'!J$47</f>
        <v>2.181818181818182E-2</v>
      </c>
      <c r="K49" s="38">
        <f>'Publication Table'!I49/'Publication Table (%)'!K$47</f>
        <v>2.3529411764705882E-2</v>
      </c>
      <c r="L49" s="38">
        <f>'Publication Table'!J49/'Publication Table (%)'!L$47</f>
        <v>2.0618556701030927E-2</v>
      </c>
      <c r="M49" s="38">
        <f>'Publication Table'!K49/'Publication Table (%)'!M$47</f>
        <v>2.2038567493112948E-2</v>
      </c>
      <c r="N49" s="38">
        <f>'Publication Table'!L49/'Publication Table (%)'!N$47</f>
        <v>3.4324942791762014E-2</v>
      </c>
      <c r="O49" s="38">
        <f>'Publication Table'!M49/'Publication Table (%)'!O$47</f>
        <v>1.9148936170212766E-2</v>
      </c>
      <c r="P49" s="38">
        <f>'Publication Table'!N49/'Publication Table (%)'!P$47</f>
        <v>2.0715630885122412E-2</v>
      </c>
      <c r="Q49" s="38">
        <f>'Publication Table'!O49/'Publication Table (%)'!Q$47</f>
        <v>3.2786885245901641E-2</v>
      </c>
      <c r="R49" s="38">
        <f>'Publication Table'!P49/'Publication Table (%)'!R$47</f>
        <v>3.2258064516129031E-2</v>
      </c>
      <c r="S49" s="38">
        <f>'Publication Table'!Q49/'Publication Table (%)'!S$47</f>
        <v>1.7964071856287425E-2</v>
      </c>
      <c r="T49" s="38">
        <f>'Publication Table'!R49/'Publication Table (%)'!T$47</f>
        <v>3.0640668523676879E-2</v>
      </c>
      <c r="U49" s="38">
        <f>'Publication Table'!S49/'Publication Table (%)'!U$47</f>
        <v>2.1231422505307854E-2</v>
      </c>
      <c r="V49" s="38">
        <f>'Publication Table'!T49/'Publication Table (%)'!V$47</f>
        <v>2.9055690072639227E-2</v>
      </c>
      <c r="W49" s="38">
        <f>'Publication Table'!U49/'Publication Table (%)'!W$47</f>
        <v>1.7204301075268817E-2</v>
      </c>
      <c r="X49" s="38">
        <f>'Publication Table'!V49/'Publication Table (%)'!X$47</f>
        <v>4.4444444444444446E-2</v>
      </c>
      <c r="Y49" s="38">
        <f>'Publication Table'!W49/'Publication Table (%)'!Y$47</f>
        <v>1.5915119363395226E-2</v>
      </c>
      <c r="Z49" s="38">
        <f>'Publication Table'!X49/'Publication Table (%)'!Z$47</f>
        <v>2.3809523809523808E-2</v>
      </c>
      <c r="AA49" s="38">
        <f>'Publication Table'!Y49/'Publication Table (%)'!AA$47</f>
        <v>3.5135135135135137E-2</v>
      </c>
      <c r="AB49" s="38">
        <f>'Publication Table'!Z49/'Publication Table (%)'!AB$47</f>
        <v>3.0769230769230771E-2</v>
      </c>
      <c r="AC49" s="38">
        <f>'Publication Table'!AA49/'Publication Table (%)'!AC$47</f>
        <v>3.3254156769596199E-2</v>
      </c>
      <c r="AD49" s="38">
        <f>'Publication Table'!AB49/'Publication Table (%)'!AD$47</f>
        <v>3.1982942430703626E-2</v>
      </c>
      <c r="AE49" s="38">
        <f>'Publication Table'!AC49/'Publication Table (%)'!AE$47</f>
        <v>3.3557046979865772E-2</v>
      </c>
      <c r="AF49" s="38">
        <f>'Publication Table'!AD49/'Publication Table (%)'!AF$47</f>
        <v>3.273809523809524E-2</v>
      </c>
      <c r="AG49" s="38">
        <f>'Publication Table'!AE49/'Publication Table (%)'!AG$47</f>
        <v>3.8277511961722487E-2</v>
      </c>
      <c r="AH49" s="38">
        <f>'Publication Table'!AF49/'Publication Table (%)'!AH$47</f>
        <v>2.0689655172413793E-2</v>
      </c>
      <c r="AI49" s="38">
        <f>'Publication Table'!AG49/'Publication Table (%)'!AI$47</f>
        <v>3.017241379310345E-2</v>
      </c>
      <c r="AJ49" s="38">
        <f>'Publication Table'!AH49/'Publication Table (%)'!AJ$47</f>
        <v>6.3965884861407248E-3</v>
      </c>
      <c r="AK49" s="38">
        <f>'Publication Table'!AI49/'Publication Table (%)'!AK$47</f>
        <v>2.2284122562674095E-2</v>
      </c>
      <c r="AL49" s="38">
        <f>'Publication Table'!AJ49/'Publication Table (%)'!AL$47</f>
        <v>2.1505376344086023E-2</v>
      </c>
      <c r="AM49" s="38">
        <f>'Publication Table'!AK49/'Publication Table (%)'!AM$47</f>
        <v>3.2000000000000001E-2</v>
      </c>
      <c r="AN49" s="38">
        <f>'Publication Table'!AL49/'Publication Table (%)'!AN$47</f>
        <v>1.5283842794759825E-2</v>
      </c>
      <c r="AO49" s="38">
        <f>'Publication Table'!AM49/'Publication Table (%)'!AO$47</f>
        <v>2.1680216802168022E-2</v>
      </c>
      <c r="AP49" s="38">
        <f>'Publication Table'!AN49/'Publication Table (%)'!AP$47</f>
        <v>1.8099547511312219E-2</v>
      </c>
      <c r="AQ49" s="38">
        <f>'Publication Table'!AO49/'Publication Table (%)'!AQ$47</f>
        <v>1.2658227848101266E-2</v>
      </c>
      <c r="AR49" s="38">
        <f>'Publication Table'!AP49/'Publication Table (%)'!AR$47</f>
        <v>3.2085561497326207E-2</v>
      </c>
      <c r="AS49" s="38">
        <f>'Publication Table'!AQ49/'Publication Table (%)'!AS$47</f>
        <v>2.6607538802660754E-2</v>
      </c>
      <c r="AT49" s="38">
        <f>'Publication Table'!AR49/'Publication Table (%)'!AT$47</f>
        <v>3.3505154639175257E-2</v>
      </c>
      <c r="AU49" s="38">
        <f>'Publication Table'!AS49/'Publication Table (%)'!AU$47</f>
        <v>2.3809523809523808E-2</v>
      </c>
      <c r="AV49" s="38">
        <f>'Publication Table'!AT49/'Publication Table (%)'!AV$47</f>
        <v>3.1168831168831169E-2</v>
      </c>
      <c r="AW49" s="38">
        <f>'Publication Table'!AU49/'Publication Table (%)'!AW$47</f>
        <v>6.545454545454546E-2</v>
      </c>
      <c r="AX49" s="38">
        <f>'Publication Table'!AV49/'Publication Table (%)'!AX$47</f>
        <v>3.0898876404494381E-2</v>
      </c>
      <c r="AY49" s="38">
        <f>'Publication Table'!AW49/'Publication Table (%)'!AY$47</f>
        <v>4.702970297029703E-2</v>
      </c>
      <c r="AZ49" s="38">
        <f>'Publication Table'!AX49/'Publication Table (%)'!AZ$47</f>
        <v>2.8697571743929361E-2</v>
      </c>
      <c r="BA49" s="38">
        <f>'Publication Table'!AY49/'Publication Table (%)'!BA$47</f>
        <v>2.9411764705882353E-2</v>
      </c>
      <c r="BB49" s="38">
        <f>'Publication Table'!AZ49/'Publication Table (%)'!BB$47</f>
        <v>2.8571428571428571E-2</v>
      </c>
      <c r="BC49" s="38">
        <f>'Publication Table'!BA49/'Publication Table (%)'!BC$47</f>
        <v>1.2195121951219513E-2</v>
      </c>
      <c r="BD49" s="38">
        <f>'Publication Table'!BB49/'Publication Table (%)'!BD$47</f>
        <v>1.6908212560386472E-2</v>
      </c>
      <c r="BE49" s="38">
        <f>'Publication Table'!BC49/'Publication Table (%)'!BE$47</f>
        <v>2.0671834625322998E-2</v>
      </c>
      <c r="BF49" s="38">
        <f>'Publication Table'!BD49/'Publication Table (%)'!BF$47</f>
        <v>2.1226415094339621E-2</v>
      </c>
      <c r="BG49" s="38">
        <f>'Publication Table'!BE49/'Publication Table (%)'!BG$47</f>
        <v>1.7738359201773836E-2</v>
      </c>
      <c r="BH49" s="38">
        <f>'Publication Table'!BF49/'Publication Table (%)'!BH$47</f>
        <v>5.3571428571428568E-2</v>
      </c>
      <c r="BI49" s="38">
        <f>'Publication Table'!BG49/'Publication Table (%)'!BI$47</f>
        <v>4.0712468193384227E-2</v>
      </c>
      <c r="BJ49" s="38">
        <f>'Publication Table'!BH49/'Publication Table (%)'!BJ$47</f>
        <v>9.9255583126550868E-3</v>
      </c>
      <c r="BK49" s="38">
        <f>'Publication Table'!BI49/'Publication Table (%)'!BK$47</f>
        <v>5.1597051597051594E-2</v>
      </c>
      <c r="BL49" s="38">
        <f>'Publication Table'!BJ49/'Publication Table (%)'!BL$47</f>
        <v>1.1450381679389313E-2</v>
      </c>
      <c r="BM49" s="38">
        <f>'Publication Table'!BK49/'Publication Table (%)'!BM$47</f>
        <v>0</v>
      </c>
      <c r="BN49" s="38">
        <f>'Publication Table'!BL49/'Publication Table (%)'!BN$47</f>
        <v>7.1428571428571425E-2</v>
      </c>
      <c r="BO49" s="38">
        <f>'Publication Table'!BM49/'Publication Table (%)'!BO$47</f>
        <v>1.7543859649122806E-2</v>
      </c>
      <c r="BP49" s="38">
        <f>'Publication Table'!BN49/'Publication Table (%)'!BP$47</f>
        <v>3.614457831325301E-2</v>
      </c>
      <c r="BQ49" s="38">
        <f>'Publication Table'!BO49/'Publication Table (%)'!BQ$47</f>
        <v>0</v>
      </c>
      <c r="BR49" s="38">
        <f>'Publication Table'!BP49/'Publication Table (%)'!BR$47</f>
        <v>0</v>
      </c>
      <c r="BS49" s="38">
        <f ca="1">'Publication Table'!BQ49/'Publication Table (%)'!BS$47</f>
        <v>3.1446540880503145E-2</v>
      </c>
    </row>
    <row r="50" spans="2:71" ht="15" hidden="1" customHeight="1" outlineLevel="2" x14ac:dyDescent="0.2">
      <c r="B50" s="84" t="str">
        <f t="shared" si="1"/>
        <v>Borders General HospitalCancellation based on capacity or non-clinical reason by hospital %</v>
      </c>
      <c r="C50" s="87" t="str">
        <f t="shared" si="6"/>
        <v>Borders General Hospital</v>
      </c>
      <c r="D50" s="100"/>
      <c r="E50" s="39" t="s">
        <v>114</v>
      </c>
      <c r="F50" s="38">
        <f>'Publication Table'!D50/'Publication Table (%)'!F$47</f>
        <v>9.8468271334792121E-2</v>
      </c>
      <c r="G50" s="38">
        <f>'Publication Table'!E50/'Publication Table (%)'!G$47</f>
        <v>3.9138943248532287E-2</v>
      </c>
      <c r="H50" s="38">
        <f>'Publication Table'!F50/'Publication Table (%)'!H$47</f>
        <v>3.8461538461538464E-2</v>
      </c>
      <c r="I50" s="38">
        <f>'Publication Table'!G50/'Publication Table (%)'!I$47</f>
        <v>7.6759061833688705E-2</v>
      </c>
      <c r="J50" s="94">
        <f>'Publication Table'!H50/'Publication Table (%)'!J$47</f>
        <v>2.9090909090909091E-2</v>
      </c>
      <c r="K50" s="38">
        <f>'Publication Table'!I50/'Publication Table (%)'!K$47</f>
        <v>4.7058823529411764E-2</v>
      </c>
      <c r="L50" s="38">
        <f>'Publication Table'!J50/'Publication Table (%)'!L$47</f>
        <v>3.2989690721649485E-2</v>
      </c>
      <c r="M50" s="38">
        <f>'Publication Table'!K50/'Publication Table (%)'!M$47</f>
        <v>4.6831955922865015E-2</v>
      </c>
      <c r="N50" s="38">
        <f>'Publication Table'!L50/'Publication Table (%)'!N$47</f>
        <v>4.1189931350114416E-2</v>
      </c>
      <c r="O50" s="38">
        <f>'Publication Table'!M50/'Publication Table (%)'!O$47</f>
        <v>7.4468085106382975E-2</v>
      </c>
      <c r="P50" s="38">
        <f>'Publication Table'!N50/'Publication Table (%)'!P$47</f>
        <v>4.1431261770244823E-2</v>
      </c>
      <c r="Q50" s="38">
        <f>'Publication Table'!O50/'Publication Table (%)'!Q$47</f>
        <v>5.1522248243559721E-2</v>
      </c>
      <c r="R50" s="38">
        <f>'Publication Table'!P50/'Publication Table (%)'!R$47</f>
        <v>7.9696394686907021E-2</v>
      </c>
      <c r="S50" s="38">
        <f>'Publication Table'!Q50/'Publication Table (%)'!S$47</f>
        <v>3.5928143712574849E-2</v>
      </c>
      <c r="T50" s="38">
        <f>'Publication Table'!R50/'Publication Table (%)'!T$47</f>
        <v>2.7855153203342618E-2</v>
      </c>
      <c r="U50" s="38">
        <f>'Publication Table'!S50/'Publication Table (%)'!U$47</f>
        <v>6.3694267515923567E-2</v>
      </c>
      <c r="V50" s="38">
        <f>'Publication Table'!T50/'Publication Table (%)'!V$47</f>
        <v>2.6634382566585957E-2</v>
      </c>
      <c r="W50" s="38">
        <f>'Publication Table'!U50/'Publication Table (%)'!W$47</f>
        <v>3.4408602150537634E-2</v>
      </c>
      <c r="X50" s="38">
        <f>'Publication Table'!V50/'Publication Table (%)'!X$47</f>
        <v>2.2222222222222223E-2</v>
      </c>
      <c r="Y50" s="38">
        <f>'Publication Table'!W50/'Publication Table (%)'!Y$47</f>
        <v>2.6525198938992044E-2</v>
      </c>
      <c r="Z50" s="38">
        <f>'Publication Table'!X50/'Publication Table (%)'!Z$47</f>
        <v>0.10846560846560846</v>
      </c>
      <c r="AA50" s="38">
        <f>'Publication Table'!Y50/'Publication Table (%)'!AA$47</f>
        <v>1.6216216216216217E-2</v>
      </c>
      <c r="AB50" s="38">
        <f>'Publication Table'!Z50/'Publication Table (%)'!AB$47</f>
        <v>1.7582417582417582E-2</v>
      </c>
      <c r="AC50" s="38">
        <f>'Publication Table'!AA50/'Publication Table (%)'!AC$47</f>
        <v>4.2755344418052253E-2</v>
      </c>
      <c r="AD50" s="38">
        <f>'Publication Table'!AB50/'Publication Table (%)'!AD$47</f>
        <v>3.8379530916844352E-2</v>
      </c>
      <c r="AE50" s="38">
        <f>'Publication Table'!AC50/'Publication Table (%)'!AE$47</f>
        <v>2.6845637583892617E-2</v>
      </c>
      <c r="AF50" s="38">
        <f>'Publication Table'!AD50/'Publication Table (%)'!AF$47</f>
        <v>5.6547619047619048E-2</v>
      </c>
      <c r="AG50" s="38">
        <f>'Publication Table'!AE50/'Publication Table (%)'!AG$47</f>
        <v>3.5885167464114832E-2</v>
      </c>
      <c r="AH50" s="38">
        <f>'Publication Table'!AF50/'Publication Table (%)'!AH$47</f>
        <v>2.2988505747126436E-2</v>
      </c>
      <c r="AI50" s="38">
        <f>'Publication Table'!AG50/'Publication Table (%)'!AI$47</f>
        <v>5.3879310344827583E-2</v>
      </c>
      <c r="AJ50" s="38">
        <f>'Publication Table'!AH50/'Publication Table (%)'!AJ$47</f>
        <v>6.3965884861407252E-2</v>
      </c>
      <c r="AK50" s="38">
        <f>'Publication Table'!AI50/'Publication Table (%)'!AK$47</f>
        <v>0.11977715877437325</v>
      </c>
      <c r="AL50" s="38">
        <f>'Publication Table'!AJ50/'Publication Table (%)'!AL$47</f>
        <v>0.15860215053763441</v>
      </c>
      <c r="AM50" s="38">
        <f>'Publication Table'!AK50/'Publication Table (%)'!AM$47</f>
        <v>0.11466666666666667</v>
      </c>
      <c r="AN50" s="38">
        <f>'Publication Table'!AL50/'Publication Table (%)'!AN$47</f>
        <v>0.1091703056768559</v>
      </c>
      <c r="AO50" s="38">
        <f>'Publication Table'!AM50/'Publication Table (%)'!AO$47</f>
        <v>7.0460704607046065E-2</v>
      </c>
      <c r="AP50" s="38">
        <f>'Publication Table'!AN50/'Publication Table (%)'!AP$47</f>
        <v>2.0361990950226245E-2</v>
      </c>
      <c r="AQ50" s="38">
        <f>'Publication Table'!AO50/'Publication Table (%)'!AQ$47</f>
        <v>5.3164556962025315E-2</v>
      </c>
      <c r="AR50" s="38">
        <f>'Publication Table'!AP50/'Publication Table (%)'!AR$47</f>
        <v>3.7433155080213901E-2</v>
      </c>
      <c r="AS50" s="38">
        <f>'Publication Table'!AQ50/'Publication Table (%)'!AS$47</f>
        <v>3.1042128603104215E-2</v>
      </c>
      <c r="AT50" s="38">
        <f>'Publication Table'!AR50/'Publication Table (%)'!AT$47</f>
        <v>1.5463917525773196E-2</v>
      </c>
      <c r="AU50" s="38">
        <f>'Publication Table'!AS50/'Publication Table (%)'!AU$47</f>
        <v>5.2380952380952382E-2</v>
      </c>
      <c r="AV50" s="38">
        <f>'Publication Table'!AT50/'Publication Table (%)'!AV$47</f>
        <v>1.8181818181818181E-2</v>
      </c>
      <c r="AW50" s="38">
        <f>'Publication Table'!AU50/'Publication Table (%)'!AW$47</f>
        <v>1.4545454545454545E-2</v>
      </c>
      <c r="AX50" s="38">
        <f>'Publication Table'!AV50/'Publication Table (%)'!AX$47</f>
        <v>3.9325842696629212E-2</v>
      </c>
      <c r="AY50" s="38">
        <f>'Publication Table'!AW50/'Publication Table (%)'!AY$47</f>
        <v>2.4752475247524754E-2</v>
      </c>
      <c r="AZ50" s="38">
        <f>'Publication Table'!AX50/'Publication Table (%)'!AZ$47</f>
        <v>3.7527593818984545E-2</v>
      </c>
      <c r="BA50" s="38">
        <f>'Publication Table'!AY50/'Publication Table (%)'!BA$47</f>
        <v>9.8039215686274508E-3</v>
      </c>
      <c r="BB50" s="38">
        <f>'Publication Table'!AZ50/'Publication Table (%)'!BB$47</f>
        <v>2.0779220779220779E-2</v>
      </c>
      <c r="BC50" s="38">
        <f>'Publication Table'!BA50/'Publication Table (%)'!BC$47</f>
        <v>2.1341463414634148E-2</v>
      </c>
      <c r="BD50" s="38">
        <f>'Publication Table'!BB50/'Publication Table (%)'!BD$47</f>
        <v>1.2077294685990338E-2</v>
      </c>
      <c r="BE50" s="38">
        <f>'Publication Table'!BC50/'Publication Table (%)'!BE$47</f>
        <v>7.2351421188630485E-2</v>
      </c>
      <c r="BF50" s="38">
        <f>'Publication Table'!BD50/'Publication Table (%)'!BF$47</f>
        <v>3.3018867924528301E-2</v>
      </c>
      <c r="BG50" s="38">
        <f>'Publication Table'!BE50/'Publication Table (%)'!BG$47</f>
        <v>1.7738359201773836E-2</v>
      </c>
      <c r="BH50" s="38">
        <f>'Publication Table'!BF50/'Publication Table (%)'!BH$47</f>
        <v>2.0089285714285716E-2</v>
      </c>
      <c r="BI50" s="38">
        <f>'Publication Table'!BG50/'Publication Table (%)'!BI$47</f>
        <v>4.5801526717557252E-2</v>
      </c>
      <c r="BJ50" s="38">
        <f>'Publication Table'!BH50/'Publication Table (%)'!BJ$47</f>
        <v>9.9255583126550868E-3</v>
      </c>
      <c r="BK50" s="38">
        <f>'Publication Table'!BI50/'Publication Table (%)'!BK$47</f>
        <v>1.2285012285012284E-2</v>
      </c>
      <c r="BL50" s="38">
        <f>'Publication Table'!BJ50/'Publication Table (%)'!BL$47</f>
        <v>0.15648854961832062</v>
      </c>
      <c r="BM50" s="38">
        <f>'Publication Table'!BK50/'Publication Table (%)'!BM$47</f>
        <v>0.125</v>
      </c>
      <c r="BN50" s="38">
        <f>'Publication Table'!BL50/'Publication Table (%)'!BN$47</f>
        <v>0</v>
      </c>
      <c r="BO50" s="38">
        <f>'Publication Table'!BM50/'Publication Table (%)'!BO$47</f>
        <v>0</v>
      </c>
      <c r="BP50" s="38">
        <f>'Publication Table'!BN50/'Publication Table (%)'!BP$47</f>
        <v>0</v>
      </c>
      <c r="BQ50" s="38">
        <f>'Publication Table'!BO50/'Publication Table (%)'!BQ$47</f>
        <v>2.5974025974025976E-2</v>
      </c>
      <c r="BR50" s="38">
        <f>'Publication Table'!BP50/'Publication Table (%)'!BR$47</f>
        <v>5.2631578947368418E-2</v>
      </c>
      <c r="BS50" s="38">
        <f ca="1">'Publication Table'!BQ50/'Publication Table (%)'!BS$47</f>
        <v>6.2893081761006293E-3</v>
      </c>
    </row>
    <row r="51" spans="2:71" ht="15" hidden="1" customHeight="1" outlineLevel="2" x14ac:dyDescent="0.2">
      <c r="B51" s="84" t="str">
        <f t="shared" si="1"/>
        <v>Borders General HospitalCancelled by Patient %</v>
      </c>
      <c r="C51" s="87" t="str">
        <f t="shared" si="6"/>
        <v>Borders General Hospital</v>
      </c>
      <c r="D51" s="100"/>
      <c r="E51" s="39" t="s">
        <v>115</v>
      </c>
      <c r="F51" s="38">
        <f>'Publication Table'!D51/'Publication Table (%)'!F$47</f>
        <v>2.4070021881838075E-2</v>
      </c>
      <c r="G51" s="38">
        <f>'Publication Table'!E51/'Publication Table (%)'!G$47</f>
        <v>2.9354207436399216E-2</v>
      </c>
      <c r="H51" s="38">
        <f>'Publication Table'!F51/'Publication Table (%)'!H$47</f>
        <v>1.4957264957264958E-2</v>
      </c>
      <c r="I51" s="38">
        <f>'Publication Table'!G51/'Publication Table (%)'!I$47</f>
        <v>1.7057569296375266E-2</v>
      </c>
      <c r="J51" s="94">
        <f>'Publication Table'!H51/'Publication Table (%)'!J$47</f>
        <v>3.272727272727273E-2</v>
      </c>
      <c r="K51" s="38">
        <f>'Publication Table'!I51/'Publication Table (%)'!K$47</f>
        <v>1.9607843137254902E-2</v>
      </c>
      <c r="L51" s="38">
        <f>'Publication Table'!J51/'Publication Table (%)'!L$47</f>
        <v>2.268041237113402E-2</v>
      </c>
      <c r="M51" s="38">
        <f>'Publication Table'!K51/'Publication Table (%)'!M$47</f>
        <v>2.4793388429752067E-2</v>
      </c>
      <c r="N51" s="38">
        <f>'Publication Table'!L51/'Publication Table (%)'!N$47</f>
        <v>4.3478260869565216E-2</v>
      </c>
      <c r="O51" s="38">
        <f>'Publication Table'!M51/'Publication Table (%)'!O$47</f>
        <v>2.3404255319148935E-2</v>
      </c>
      <c r="P51" s="38">
        <f>'Publication Table'!N51/'Publication Table (%)'!P$47</f>
        <v>2.2598870056497175E-2</v>
      </c>
      <c r="Q51" s="38">
        <f>'Publication Table'!O51/'Publication Table (%)'!Q$47</f>
        <v>1.6393442622950821E-2</v>
      </c>
      <c r="R51" s="38">
        <f>'Publication Table'!P51/'Publication Table (%)'!R$47</f>
        <v>1.8975332068311195E-2</v>
      </c>
      <c r="S51" s="38">
        <f>'Publication Table'!Q51/'Publication Table (%)'!S$47</f>
        <v>2.1956087824351298E-2</v>
      </c>
      <c r="T51" s="38">
        <f>'Publication Table'!R51/'Publication Table (%)'!T$47</f>
        <v>3.6211699164345405E-2</v>
      </c>
      <c r="U51" s="38">
        <f>'Publication Table'!S51/'Publication Table (%)'!U$47</f>
        <v>1.9108280254777069E-2</v>
      </c>
      <c r="V51" s="38">
        <f>'Publication Table'!T51/'Publication Table (%)'!V$47</f>
        <v>2.6634382566585957E-2</v>
      </c>
      <c r="W51" s="38">
        <f>'Publication Table'!U51/'Publication Table (%)'!W$47</f>
        <v>3.0107526881720432E-2</v>
      </c>
      <c r="X51" s="38">
        <f>'Publication Table'!V51/'Publication Table (%)'!X$47</f>
        <v>2.8888888888888888E-2</v>
      </c>
      <c r="Y51" s="38">
        <f>'Publication Table'!W51/'Publication Table (%)'!Y$47</f>
        <v>3.7135278514588858E-2</v>
      </c>
      <c r="Z51" s="38">
        <f>'Publication Table'!X51/'Publication Table (%)'!Z$47</f>
        <v>2.6455026455026454E-2</v>
      </c>
      <c r="AA51" s="38">
        <f>'Publication Table'!Y51/'Publication Table (%)'!AA$47</f>
        <v>2.9729729729729731E-2</v>
      </c>
      <c r="AB51" s="38">
        <f>'Publication Table'!Z51/'Publication Table (%)'!AB$47</f>
        <v>3.0769230769230771E-2</v>
      </c>
      <c r="AC51" s="38">
        <f>'Publication Table'!AA51/'Publication Table (%)'!AC$47</f>
        <v>3.3254156769596199E-2</v>
      </c>
      <c r="AD51" s="38">
        <f>'Publication Table'!AB51/'Publication Table (%)'!AD$47</f>
        <v>2.9850746268656716E-2</v>
      </c>
      <c r="AE51" s="38">
        <f>'Publication Table'!AC51/'Publication Table (%)'!AE$47</f>
        <v>1.5659955257270694E-2</v>
      </c>
      <c r="AF51" s="38">
        <f>'Publication Table'!AD51/'Publication Table (%)'!AF$47</f>
        <v>1.488095238095238E-2</v>
      </c>
      <c r="AG51" s="38">
        <f>'Publication Table'!AE51/'Publication Table (%)'!AG$47</f>
        <v>1.6746411483253589E-2</v>
      </c>
      <c r="AH51" s="38">
        <f>'Publication Table'!AF51/'Publication Table (%)'!AH$47</f>
        <v>2.7586206896551724E-2</v>
      </c>
      <c r="AI51" s="38">
        <f>'Publication Table'!AG51/'Publication Table (%)'!AI$47</f>
        <v>2.3706896551724137E-2</v>
      </c>
      <c r="AJ51" s="38">
        <f>'Publication Table'!AH51/'Publication Table (%)'!AJ$47</f>
        <v>5.9701492537313432E-2</v>
      </c>
      <c r="AK51" s="38">
        <f>'Publication Table'!AI51/'Publication Table (%)'!AK$47</f>
        <v>3.0640668523676879E-2</v>
      </c>
      <c r="AL51" s="38">
        <f>'Publication Table'!AJ51/'Publication Table (%)'!AL$47</f>
        <v>5.6451612903225805E-2</v>
      </c>
      <c r="AM51" s="38">
        <f>'Publication Table'!AK51/'Publication Table (%)'!AM$47</f>
        <v>2.6666666666666668E-2</v>
      </c>
      <c r="AN51" s="38">
        <f>'Publication Table'!AL51/'Publication Table (%)'!AN$47</f>
        <v>3.4934497816593885E-2</v>
      </c>
      <c r="AO51" s="38">
        <f>'Publication Table'!AM51/'Publication Table (%)'!AO$47</f>
        <v>2.7100271002710029E-2</v>
      </c>
      <c r="AP51" s="38">
        <f>'Publication Table'!AN51/'Publication Table (%)'!AP$47</f>
        <v>3.3936651583710405E-2</v>
      </c>
      <c r="AQ51" s="38">
        <f>'Publication Table'!AO51/'Publication Table (%)'!AQ$47</f>
        <v>2.7848101265822784E-2</v>
      </c>
      <c r="AR51" s="38">
        <f>'Publication Table'!AP51/'Publication Table (%)'!AR$47</f>
        <v>3.2085561497326207E-2</v>
      </c>
      <c r="AS51" s="38">
        <f>'Publication Table'!AQ51/'Publication Table (%)'!AS$47</f>
        <v>3.9911308203991129E-2</v>
      </c>
      <c r="AT51" s="38">
        <f>'Publication Table'!AR51/'Publication Table (%)'!AT$47</f>
        <v>1.5463917525773196E-2</v>
      </c>
      <c r="AU51" s="38">
        <f>'Publication Table'!AS51/'Publication Table (%)'!AU$47</f>
        <v>2.6190476190476191E-2</v>
      </c>
      <c r="AV51" s="38">
        <f>'Publication Table'!AT51/'Publication Table (%)'!AV$47</f>
        <v>3.6363636363636362E-2</v>
      </c>
      <c r="AW51" s="38">
        <f>'Publication Table'!AU51/'Publication Table (%)'!AW$47</f>
        <v>7.2727272727272727E-3</v>
      </c>
      <c r="AX51" s="38">
        <f>'Publication Table'!AV51/'Publication Table (%)'!AX$47</f>
        <v>2.5280898876404494E-2</v>
      </c>
      <c r="AY51" s="38">
        <f>'Publication Table'!AW51/'Publication Table (%)'!AY$47</f>
        <v>2.4752475247524754E-2</v>
      </c>
      <c r="AZ51" s="38">
        <f>'Publication Table'!AX51/'Publication Table (%)'!AZ$47</f>
        <v>2.6490066225165563E-2</v>
      </c>
      <c r="BA51" s="38">
        <f>'Publication Table'!AY51/'Publication Table (%)'!BA$47</f>
        <v>2.2058823529411766E-2</v>
      </c>
      <c r="BB51" s="38">
        <f>'Publication Table'!AZ51/'Publication Table (%)'!BB$47</f>
        <v>3.6363636363636362E-2</v>
      </c>
      <c r="BC51" s="38">
        <f>'Publication Table'!BA51/'Publication Table (%)'!BC$47</f>
        <v>5.1829268292682924E-2</v>
      </c>
      <c r="BD51" s="38">
        <f>'Publication Table'!BB51/'Publication Table (%)'!BD$47</f>
        <v>2.8985507246376812E-2</v>
      </c>
      <c r="BE51" s="38">
        <f>'Publication Table'!BC51/'Publication Table (%)'!BE$47</f>
        <v>2.5839793281653745E-2</v>
      </c>
      <c r="BF51" s="38">
        <f>'Publication Table'!BD51/'Publication Table (%)'!BF$47</f>
        <v>3.5377358490566037E-2</v>
      </c>
      <c r="BG51" s="38">
        <f>'Publication Table'!BE51/'Publication Table (%)'!BG$47</f>
        <v>4.4345898004434593E-2</v>
      </c>
      <c r="BH51" s="38">
        <f>'Publication Table'!BF51/'Publication Table (%)'!BH$47</f>
        <v>2.4553571428571428E-2</v>
      </c>
      <c r="BI51" s="38">
        <f>'Publication Table'!BG51/'Publication Table (%)'!BI$47</f>
        <v>3.8167938931297711E-2</v>
      </c>
      <c r="BJ51" s="38">
        <f>'Publication Table'!BH51/'Publication Table (%)'!BJ$47</f>
        <v>2.9776674937965261E-2</v>
      </c>
      <c r="BK51" s="38">
        <f>'Publication Table'!BI51/'Publication Table (%)'!BK$47</f>
        <v>1.7199017199017199E-2</v>
      </c>
      <c r="BL51" s="38">
        <f>'Publication Table'!BJ51/'Publication Table (%)'!BL$47</f>
        <v>4.1984732824427481E-2</v>
      </c>
      <c r="BM51" s="38">
        <f>'Publication Table'!BK51/'Publication Table (%)'!BM$47</f>
        <v>0</v>
      </c>
      <c r="BN51" s="38">
        <f>'Publication Table'!BL51/'Publication Table (%)'!BN$47</f>
        <v>0</v>
      </c>
      <c r="BO51" s="38">
        <f>'Publication Table'!BM51/'Publication Table (%)'!BO$47</f>
        <v>0</v>
      </c>
      <c r="BP51" s="38">
        <f>'Publication Table'!BN51/'Publication Table (%)'!BP$47</f>
        <v>1.2048192771084338E-2</v>
      </c>
      <c r="BQ51" s="38">
        <f>'Publication Table'!BO51/'Publication Table (%)'!BQ$47</f>
        <v>3.896103896103896E-2</v>
      </c>
      <c r="BR51" s="38">
        <f>'Publication Table'!BP51/'Publication Table (%)'!BR$47</f>
        <v>0</v>
      </c>
      <c r="BS51" s="38">
        <f ca="1">'Publication Table'!BQ51/'Publication Table (%)'!BS$47</f>
        <v>2.5157232704402517E-2</v>
      </c>
    </row>
    <row r="52" spans="2:71" ht="15" hidden="1" customHeight="1" outlineLevel="2" x14ac:dyDescent="0.2">
      <c r="B52" s="84" t="str">
        <f t="shared" si="1"/>
        <v>Borders General HospitalOther reason %</v>
      </c>
      <c r="C52" s="87" t="str">
        <f t="shared" si="6"/>
        <v>Borders General Hospital</v>
      </c>
      <c r="D52" s="100"/>
      <c r="E52" s="39" t="s">
        <v>116</v>
      </c>
      <c r="F52" s="38">
        <f>'Publication Table'!D52/'Publication Table (%)'!F$47</f>
        <v>0</v>
      </c>
      <c r="G52" s="38">
        <f>'Publication Table'!E52/'Publication Table (%)'!G$47</f>
        <v>1.9569471624266144E-3</v>
      </c>
      <c r="H52" s="38">
        <f>'Publication Table'!F52/'Publication Table (%)'!H$47</f>
        <v>0</v>
      </c>
      <c r="I52" s="38">
        <f>'Publication Table'!G52/'Publication Table (%)'!I$47</f>
        <v>2.1321961620469083E-3</v>
      </c>
      <c r="J52" s="94">
        <f>'Publication Table'!H52/'Publication Table (%)'!J$47</f>
        <v>0</v>
      </c>
      <c r="K52" s="38">
        <f>'Publication Table'!I52/'Publication Table (%)'!K$47</f>
        <v>0</v>
      </c>
      <c r="L52" s="38">
        <f>'Publication Table'!J52/'Publication Table (%)'!L$47</f>
        <v>0</v>
      </c>
      <c r="M52" s="38">
        <f>'Publication Table'!K52/'Publication Table (%)'!M$47</f>
        <v>0</v>
      </c>
      <c r="N52" s="38">
        <f>'Publication Table'!L52/'Publication Table (%)'!N$47</f>
        <v>2.2883295194508009E-3</v>
      </c>
      <c r="O52" s="38">
        <f>'Publication Table'!M52/'Publication Table (%)'!O$47</f>
        <v>2.1276595744680851E-3</v>
      </c>
      <c r="P52" s="38">
        <f>'Publication Table'!N52/'Publication Table (%)'!P$47</f>
        <v>0</v>
      </c>
      <c r="Q52" s="38">
        <f>'Publication Table'!O52/'Publication Table (%)'!Q$47</f>
        <v>0</v>
      </c>
      <c r="R52" s="38">
        <f>'Publication Table'!P52/'Publication Table (%)'!R$47</f>
        <v>0</v>
      </c>
      <c r="S52" s="38">
        <f>'Publication Table'!Q52/'Publication Table (%)'!S$47</f>
        <v>0</v>
      </c>
      <c r="T52" s="38">
        <f>'Publication Table'!R52/'Publication Table (%)'!T$47</f>
        <v>0</v>
      </c>
      <c r="U52" s="38">
        <f>'Publication Table'!S52/'Publication Table (%)'!U$47</f>
        <v>2.1231422505307855E-3</v>
      </c>
      <c r="V52" s="38">
        <f>'Publication Table'!T52/'Publication Table (%)'!V$47</f>
        <v>0</v>
      </c>
      <c r="W52" s="38">
        <f>'Publication Table'!U52/'Publication Table (%)'!W$47</f>
        <v>0</v>
      </c>
      <c r="X52" s="38">
        <f>'Publication Table'!V52/'Publication Table (%)'!X$47</f>
        <v>2.2222222222222222E-3</v>
      </c>
      <c r="Y52" s="38">
        <f>'Publication Table'!W52/'Publication Table (%)'!Y$47</f>
        <v>0</v>
      </c>
      <c r="Z52" s="38">
        <f>'Publication Table'!X52/'Publication Table (%)'!Z$47</f>
        <v>0</v>
      </c>
      <c r="AA52" s="38">
        <f>'Publication Table'!Y52/'Publication Table (%)'!AA$47</f>
        <v>0</v>
      </c>
      <c r="AB52" s="38">
        <f>'Publication Table'!Z52/'Publication Table (%)'!AB$47</f>
        <v>0</v>
      </c>
      <c r="AC52" s="38">
        <f>'Publication Table'!AA52/'Publication Table (%)'!AC$47</f>
        <v>2.3752969121140144E-3</v>
      </c>
      <c r="AD52" s="38">
        <f>'Publication Table'!AB52/'Publication Table (%)'!AD$47</f>
        <v>0</v>
      </c>
      <c r="AE52" s="38">
        <f>'Publication Table'!AC52/'Publication Table (%)'!AE$47</f>
        <v>0</v>
      </c>
      <c r="AF52" s="38">
        <f>'Publication Table'!AD52/'Publication Table (%)'!AF$47</f>
        <v>0</v>
      </c>
      <c r="AG52" s="38">
        <f>'Publication Table'!AE52/'Publication Table (%)'!AG$47</f>
        <v>0</v>
      </c>
      <c r="AH52" s="38">
        <f>'Publication Table'!AF52/'Publication Table (%)'!AH$47</f>
        <v>0</v>
      </c>
      <c r="AI52" s="38">
        <f>'Publication Table'!AG52/'Publication Table (%)'!AI$47</f>
        <v>0</v>
      </c>
      <c r="AJ52" s="38">
        <f>'Publication Table'!AH52/'Publication Table (%)'!AJ$47</f>
        <v>0</v>
      </c>
      <c r="AK52" s="38">
        <f>'Publication Table'!AI52/'Publication Table (%)'!AK$47</f>
        <v>0</v>
      </c>
      <c r="AL52" s="38">
        <f>'Publication Table'!AJ52/'Publication Table (%)'!AL$47</f>
        <v>0</v>
      </c>
      <c r="AM52" s="38">
        <f>'Publication Table'!AK52/'Publication Table (%)'!AM$47</f>
        <v>2.6666666666666666E-3</v>
      </c>
      <c r="AN52" s="38">
        <f>'Publication Table'!AL52/'Publication Table (%)'!AN$47</f>
        <v>6.1135371179039298E-2</v>
      </c>
      <c r="AO52" s="38">
        <f>'Publication Table'!AM52/'Publication Table (%)'!AO$47</f>
        <v>0</v>
      </c>
      <c r="AP52" s="38">
        <f>'Publication Table'!AN52/'Publication Table (%)'!AP$47</f>
        <v>0</v>
      </c>
      <c r="AQ52" s="38">
        <f>'Publication Table'!AO52/'Publication Table (%)'!AQ$47</f>
        <v>0</v>
      </c>
      <c r="AR52" s="38">
        <f>'Publication Table'!AP52/'Publication Table (%)'!AR$47</f>
        <v>0</v>
      </c>
      <c r="AS52" s="38">
        <f>'Publication Table'!AQ52/'Publication Table (%)'!AS$47</f>
        <v>0</v>
      </c>
      <c r="AT52" s="38">
        <f>'Publication Table'!AR52/'Publication Table (%)'!AT$47</f>
        <v>0</v>
      </c>
      <c r="AU52" s="38">
        <f>'Publication Table'!AS52/'Publication Table (%)'!AU$47</f>
        <v>0</v>
      </c>
      <c r="AV52" s="38">
        <f>'Publication Table'!AT52/'Publication Table (%)'!AV$47</f>
        <v>0</v>
      </c>
      <c r="AW52" s="38">
        <f>'Publication Table'!AU52/'Publication Table (%)'!AW$47</f>
        <v>3.6363636363636364E-3</v>
      </c>
      <c r="AX52" s="38">
        <f>'Publication Table'!AV52/'Publication Table (%)'!AX$47</f>
        <v>0</v>
      </c>
      <c r="AY52" s="38">
        <f>'Publication Table'!AW52/'Publication Table (%)'!AY$47</f>
        <v>2.4752475247524753E-3</v>
      </c>
      <c r="AZ52" s="38">
        <f>'Publication Table'!AX52/'Publication Table (%)'!AZ$47</f>
        <v>4.4150110375275938E-3</v>
      </c>
      <c r="BA52" s="38">
        <f>'Publication Table'!AY52/'Publication Table (%)'!BA$47</f>
        <v>0</v>
      </c>
      <c r="BB52" s="38">
        <f>'Publication Table'!AZ52/'Publication Table (%)'!BB$47</f>
        <v>0</v>
      </c>
      <c r="BC52" s="38">
        <f>'Publication Table'!BA52/'Publication Table (%)'!BC$47</f>
        <v>0</v>
      </c>
      <c r="BD52" s="38">
        <f>'Publication Table'!BB52/'Publication Table (%)'!BD$47</f>
        <v>0</v>
      </c>
      <c r="BE52" s="38">
        <f>'Publication Table'!BC52/'Publication Table (%)'!BE$47</f>
        <v>0</v>
      </c>
      <c r="BF52" s="38">
        <f>'Publication Table'!BD52/'Publication Table (%)'!BF$47</f>
        <v>0</v>
      </c>
      <c r="BG52" s="38">
        <f>'Publication Table'!BE52/'Publication Table (%)'!BG$47</f>
        <v>0</v>
      </c>
      <c r="BH52" s="38">
        <f>'Publication Table'!BF52/'Publication Table (%)'!BH$47</f>
        <v>2.232142857142857E-3</v>
      </c>
      <c r="BI52" s="38">
        <f>'Publication Table'!BG52/'Publication Table (%)'!BI$47</f>
        <v>0</v>
      </c>
      <c r="BJ52" s="38">
        <f>'Publication Table'!BH52/'Publication Table (%)'!BJ$47</f>
        <v>0</v>
      </c>
      <c r="BK52" s="38">
        <f>'Publication Table'!BI52/'Publication Table (%)'!BK$47</f>
        <v>0</v>
      </c>
      <c r="BL52" s="38">
        <f>'Publication Table'!BJ52/'Publication Table (%)'!BL$47</f>
        <v>0</v>
      </c>
      <c r="BM52" s="38">
        <f>'Publication Table'!BK52/'Publication Table (%)'!BM$47</f>
        <v>0</v>
      </c>
      <c r="BN52" s="38">
        <f>'Publication Table'!BL52/'Publication Table (%)'!BN$47</f>
        <v>0</v>
      </c>
      <c r="BO52" s="38">
        <f>'Publication Table'!BM52/'Publication Table (%)'!BO$47</f>
        <v>0</v>
      </c>
      <c r="BP52" s="38">
        <f>'Publication Table'!BN52/'Publication Table (%)'!BP$47</f>
        <v>0</v>
      </c>
      <c r="BQ52" s="38">
        <f>'Publication Table'!BO52/'Publication Table (%)'!BQ$47</f>
        <v>0</v>
      </c>
      <c r="BR52" s="38">
        <f>'Publication Table'!BP52/'Publication Table (%)'!BR$47</f>
        <v>0</v>
      </c>
      <c r="BS52" s="38">
        <f ca="1">'Publication Table'!BQ52/'Publication Table (%)'!BS$47</f>
        <v>0</v>
      </c>
    </row>
    <row r="53" spans="2:71" ht="15" customHeight="1" x14ac:dyDescent="0.2">
      <c r="B53" s="84" t="str">
        <f t="shared" si="1"/>
        <v>Borders General Hospital</v>
      </c>
      <c r="C53" s="87" t="str">
        <f t="shared" si="6"/>
        <v>Borders General Hospital</v>
      </c>
      <c r="D53" s="100"/>
      <c r="E53" s="45"/>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row>
    <row r="54" spans="2:71" ht="15" customHeight="1" x14ac:dyDescent="0.25">
      <c r="B54" s="84" t="str">
        <f t="shared" si="1"/>
        <v>NHS Dumfries &amp; GallowayNHS Dumfries &amp; Galloway</v>
      </c>
      <c r="C54" s="87" t="str">
        <f>E54</f>
        <v>NHS Dumfries &amp; Galloway</v>
      </c>
      <c r="D54" s="100"/>
      <c r="E54" s="42" t="s">
        <v>18</v>
      </c>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c r="BS54" s="14"/>
    </row>
    <row r="55" spans="2:71" ht="15" customHeight="1" x14ac:dyDescent="0.2">
      <c r="B55" s="84" t="str">
        <f t="shared" si="1"/>
        <v>NHS Dumfries &amp; GallowayTotal Number of scheduled elective operations in theatre system</v>
      </c>
      <c r="C55" s="87" t="str">
        <f t="shared" ref="C55:C61" si="7">C54</f>
        <v>NHS Dumfries &amp; Galloway</v>
      </c>
      <c r="D55" s="100"/>
      <c r="E55" s="36" t="s">
        <v>3</v>
      </c>
      <c r="F55" s="11">
        <f>'Publication Table'!D55</f>
        <v>1433</v>
      </c>
      <c r="G55" s="11">
        <f>'Publication Table'!E55</f>
        <v>1674</v>
      </c>
      <c r="H55" s="11">
        <f>'Publication Table'!F55</f>
        <v>1680</v>
      </c>
      <c r="I55" s="11">
        <f>'Publication Table'!G55</f>
        <v>1657</v>
      </c>
      <c r="J55" s="11">
        <f>'Publication Table'!H55</f>
        <v>1659</v>
      </c>
      <c r="K55" s="11">
        <f>'Publication Table'!I55</f>
        <v>1667</v>
      </c>
      <c r="L55" s="11">
        <f>'Publication Table'!J55</f>
        <v>1511</v>
      </c>
      <c r="M55" s="11">
        <f>'Publication Table'!K55</f>
        <v>1552</v>
      </c>
      <c r="N55" s="11">
        <f>'Publication Table'!L55</f>
        <v>1410</v>
      </c>
      <c r="O55" s="11">
        <f>'Publication Table'!M55</f>
        <v>1575</v>
      </c>
      <c r="P55" s="11">
        <f>'Publication Table'!N55</f>
        <v>1572</v>
      </c>
      <c r="Q55" s="11">
        <f>'Publication Table'!O55</f>
        <v>1521</v>
      </c>
      <c r="R55" s="11">
        <f>'Publication Table'!P55</f>
        <v>1669</v>
      </c>
      <c r="S55" s="11">
        <f>'Publication Table'!Q55</f>
        <v>1773</v>
      </c>
      <c r="T55" s="11">
        <f>'Publication Table'!R55</f>
        <v>1552</v>
      </c>
      <c r="U55" s="11">
        <f>'Publication Table'!S55</f>
        <v>1636</v>
      </c>
      <c r="V55" s="11">
        <f>'Publication Table'!T55</f>
        <v>1629</v>
      </c>
      <c r="W55" s="11">
        <f>'Publication Table'!U55</f>
        <v>1479</v>
      </c>
      <c r="X55" s="11">
        <f>'Publication Table'!V55</f>
        <v>1561</v>
      </c>
      <c r="Y55" s="11">
        <f>'Publication Table'!W55</f>
        <v>1388</v>
      </c>
      <c r="Z55" s="11">
        <f>'Publication Table'!X55</f>
        <v>1607</v>
      </c>
      <c r="AA55" s="11">
        <f>'Publication Table'!Y55</f>
        <v>1548</v>
      </c>
      <c r="AB55" s="11">
        <f>'Publication Table'!Z55</f>
        <v>1880</v>
      </c>
      <c r="AC55" s="11">
        <f>'Publication Table'!AA55</f>
        <v>1422</v>
      </c>
      <c r="AD55" s="11">
        <f>'Publication Table'!AB55</f>
        <v>1561</v>
      </c>
      <c r="AE55" s="11">
        <f>'Publication Table'!AC55</f>
        <v>1522</v>
      </c>
      <c r="AF55" s="11">
        <f>'Publication Table'!AD55</f>
        <v>1281</v>
      </c>
      <c r="AG55" s="11">
        <f>'Publication Table'!AE55</f>
        <v>1414</v>
      </c>
      <c r="AH55" s="11">
        <f>'Publication Table'!AF55</f>
        <v>1374</v>
      </c>
      <c r="AI55" s="11">
        <f>'Publication Table'!AG55</f>
        <v>1381</v>
      </c>
      <c r="AJ55" s="11">
        <f>'Publication Table'!AH55</f>
        <v>1462</v>
      </c>
      <c r="AK55" s="11">
        <f>'Publication Table'!AI55</f>
        <v>1058</v>
      </c>
      <c r="AL55" s="11">
        <f>'Publication Table'!AJ55</f>
        <v>1392</v>
      </c>
      <c r="AM55" s="11">
        <f>'Publication Table'!AK55</f>
        <v>1394</v>
      </c>
      <c r="AN55" s="11">
        <f>'Publication Table'!AL55</f>
        <v>1556</v>
      </c>
      <c r="AO55" s="11">
        <f>'Publication Table'!AM55</f>
        <v>1442</v>
      </c>
      <c r="AP55" s="11">
        <f>'Publication Table'!AN55</f>
        <v>1712</v>
      </c>
      <c r="AQ55" s="11">
        <f>'Publication Table'!AO55</f>
        <v>1420</v>
      </c>
      <c r="AR55" s="11">
        <f>'Publication Table'!AP55</f>
        <v>1441</v>
      </c>
      <c r="AS55" s="11">
        <f>'Publication Table'!AQ55</f>
        <v>1520</v>
      </c>
      <c r="AT55" s="11">
        <f>'Publication Table'!AR55</f>
        <v>1365</v>
      </c>
      <c r="AU55" s="11">
        <f>'Publication Table'!AS55</f>
        <v>1576</v>
      </c>
      <c r="AV55" s="11">
        <f>'Publication Table'!AT55</f>
        <v>1613</v>
      </c>
      <c r="AW55" s="11">
        <f>'Publication Table'!AU55</f>
        <v>1273</v>
      </c>
      <c r="AX55" s="11">
        <f>'Publication Table'!AV55</f>
        <v>1499</v>
      </c>
      <c r="AY55" s="11">
        <f>'Publication Table'!AW55</f>
        <v>1421</v>
      </c>
      <c r="AZ55" s="11">
        <f>'Publication Table'!AX55</f>
        <v>1411</v>
      </c>
      <c r="BA55" s="11">
        <f>'Publication Table'!AY55</f>
        <v>1483</v>
      </c>
      <c r="BB55" s="11">
        <f>'Publication Table'!AZ55</f>
        <v>1576</v>
      </c>
      <c r="BC55" s="11">
        <f>'Publication Table'!BA55</f>
        <v>1439</v>
      </c>
      <c r="BD55" s="11">
        <f>'Publication Table'!BB55</f>
        <v>1594</v>
      </c>
      <c r="BE55" s="11">
        <f>'Publication Table'!BC55</f>
        <v>1471</v>
      </c>
      <c r="BF55" s="11">
        <f>'Publication Table'!BD55</f>
        <v>1431</v>
      </c>
      <c r="BG55" s="305">
        <f>'Publication Table'!BE55</f>
        <v>1639</v>
      </c>
      <c r="BH55" s="305">
        <f>'Publication Table'!BF55</f>
        <v>1621</v>
      </c>
      <c r="BI55" s="305">
        <f>'Publication Table'!BG55</f>
        <v>1395</v>
      </c>
      <c r="BJ55" s="305">
        <f>'Publication Table'!BH55</f>
        <v>1544</v>
      </c>
      <c r="BK55" s="305">
        <f>'Publication Table'!BI55</f>
        <v>1498</v>
      </c>
      <c r="BL55" s="305">
        <f>'Publication Table'!BJ55</f>
        <v>1100</v>
      </c>
      <c r="BM55" s="305">
        <f>'Publication Table'!BK55</f>
        <v>187</v>
      </c>
      <c r="BN55" s="305">
        <f>'Publication Table'!BL55</f>
        <v>298</v>
      </c>
      <c r="BO55" s="305">
        <f>'Publication Table'!BM55</f>
        <v>652</v>
      </c>
      <c r="BP55" s="305">
        <f>'Publication Table'!BN55</f>
        <v>833</v>
      </c>
      <c r="BQ55" s="305">
        <f>'Publication Table'!BO55</f>
        <v>904</v>
      </c>
      <c r="BR55" s="305">
        <f>'Publication Table'!BP55</f>
        <v>1122</v>
      </c>
      <c r="BS55" s="305">
        <f ca="1">'Publication Table'!BQ55</f>
        <v>1144</v>
      </c>
    </row>
    <row r="56" spans="2:71" ht="15" customHeight="1" x14ac:dyDescent="0.2">
      <c r="B56" s="84" t="str">
        <f t="shared" si="1"/>
        <v>NHS Dumfries &amp; GallowayPercent of total scheduled elective cancellations in theatre systems</v>
      </c>
      <c r="C56" s="87" t="str">
        <f t="shared" si="7"/>
        <v>NHS Dumfries &amp; Galloway</v>
      </c>
      <c r="D56" s="100"/>
      <c r="E56" s="37" t="s">
        <v>112</v>
      </c>
      <c r="F56" s="66">
        <f>'Publication Table'!D56/'Publication Table (%)'!F$55</f>
        <v>7.8855547801814377E-2</v>
      </c>
      <c r="G56" s="66">
        <f>'Publication Table'!E56/'Publication Table (%)'!G$55</f>
        <v>6.7502986857825562E-2</v>
      </c>
      <c r="H56" s="66">
        <f>'Publication Table'!F56/'Publication Table (%)'!H$55</f>
        <v>8.9880952380952381E-2</v>
      </c>
      <c r="I56" s="66">
        <f>'Publication Table'!G56/'Publication Table (%)'!I$55</f>
        <v>8.207604103802052E-2</v>
      </c>
      <c r="J56" s="66">
        <f>'Publication Table'!H56/'Publication Table (%)'!J$55</f>
        <v>8.5593731163351422E-2</v>
      </c>
      <c r="K56" s="66">
        <f>'Publication Table'!I56/'Publication Table (%)'!K$55</f>
        <v>9.1781643671265747E-2</v>
      </c>
      <c r="L56" s="66">
        <f>'Publication Table'!J56/'Publication Table (%)'!L$55</f>
        <v>7.6108537392455322E-2</v>
      </c>
      <c r="M56" s="66">
        <f>'Publication Table'!K56/'Publication Table (%)'!M$55</f>
        <v>7.7963917525773196E-2</v>
      </c>
      <c r="N56" s="66">
        <f>'Publication Table'!L56/'Publication Table (%)'!N$55</f>
        <v>0.11631205673758865</v>
      </c>
      <c r="O56" s="66">
        <f>'Publication Table'!M56/'Publication Table (%)'!O$55</f>
        <v>8.8888888888888892E-2</v>
      </c>
      <c r="P56" s="66">
        <f>'Publication Table'!N56/'Publication Table (%)'!P$55</f>
        <v>0.10178117048346055</v>
      </c>
      <c r="Q56" s="66">
        <f>'Publication Table'!O56/'Publication Table (%)'!Q$55</f>
        <v>8.3497698882314272E-2</v>
      </c>
      <c r="R56" s="66">
        <f>'Publication Table'!P56/'Publication Table (%)'!R$55</f>
        <v>9.2270820850808871E-2</v>
      </c>
      <c r="S56" s="66">
        <f>'Publication Table'!Q56/'Publication Table (%)'!S$55</f>
        <v>0.1020868584320361</v>
      </c>
      <c r="T56" s="66">
        <f>'Publication Table'!R56/'Publication Table (%)'!T$55</f>
        <v>9.2139175257731964E-2</v>
      </c>
      <c r="U56" s="66">
        <f>'Publication Table'!S56/'Publication Table (%)'!U$55</f>
        <v>8.8630806845965776E-2</v>
      </c>
      <c r="V56" s="66">
        <f>'Publication Table'!T56/'Publication Table (%)'!V$55</f>
        <v>7.7348066298342538E-2</v>
      </c>
      <c r="W56" s="66">
        <f>'Publication Table'!U56/'Publication Table (%)'!W$55</f>
        <v>8.0459770114942528E-2</v>
      </c>
      <c r="X56" s="66">
        <f>'Publication Table'!V56/'Publication Table (%)'!X$55</f>
        <v>7.623318385650224E-2</v>
      </c>
      <c r="Y56" s="66">
        <f>'Publication Table'!W56/'Publication Table (%)'!Y$55</f>
        <v>8.9337175792507204E-2</v>
      </c>
      <c r="Z56" s="66">
        <f>'Publication Table'!X56/'Publication Table (%)'!Z$55</f>
        <v>7.6540136901057876E-2</v>
      </c>
      <c r="AA56" s="66">
        <f>'Publication Table'!Y56/'Publication Table (%)'!AA$55</f>
        <v>6.9121447028423766E-2</v>
      </c>
      <c r="AB56" s="66">
        <f>'Publication Table'!Z56/'Publication Table (%)'!AB$55</f>
        <v>6.702127659574468E-2</v>
      </c>
      <c r="AC56" s="66">
        <f>'Publication Table'!AA56/'Publication Table (%)'!AC$55</f>
        <v>7.6652601969057668E-2</v>
      </c>
      <c r="AD56" s="66">
        <f>'Publication Table'!AB56/'Publication Table (%)'!AD$55</f>
        <v>6.9186418962203719E-2</v>
      </c>
      <c r="AE56" s="66">
        <f>'Publication Table'!AC56/'Publication Table (%)'!AE$55</f>
        <v>6.8988173455978977E-2</v>
      </c>
      <c r="AF56" s="66">
        <f>'Publication Table'!AD56/'Publication Table (%)'!AF$55</f>
        <v>7.650273224043716E-2</v>
      </c>
      <c r="AG56" s="66">
        <f>'Publication Table'!AE56/'Publication Table (%)'!AG$55</f>
        <v>8.8401697312588401E-2</v>
      </c>
      <c r="AH56" s="66">
        <f>'Publication Table'!AF56/'Publication Table (%)'!AH$55</f>
        <v>8.8791848617176122E-2</v>
      </c>
      <c r="AI56" s="66">
        <f>'Publication Table'!AG56/'Publication Table (%)'!AI$55</f>
        <v>7.6755973931933383E-2</v>
      </c>
      <c r="AJ56" s="66">
        <f>'Publication Table'!AH56/'Publication Table (%)'!AJ$55</f>
        <v>8.3447332421340628E-2</v>
      </c>
      <c r="AK56" s="66">
        <f>'Publication Table'!AI56/'Publication Table (%)'!AK$55</f>
        <v>8.7901701323251424E-2</v>
      </c>
      <c r="AL56" s="66">
        <f>'Publication Table'!AJ56/'Publication Table (%)'!AL$55</f>
        <v>0.1206896551724138</v>
      </c>
      <c r="AM56" s="66">
        <f>'Publication Table'!AK56/'Publication Table (%)'!AM$55</f>
        <v>0.11477761836441894</v>
      </c>
      <c r="AN56" s="66">
        <f>'Publication Table'!AL56/'Publication Table (%)'!AN$55</f>
        <v>8.9974293059125965E-2</v>
      </c>
      <c r="AO56" s="66">
        <f>'Publication Table'!AM56/'Publication Table (%)'!AO$55</f>
        <v>9.916782246879334E-2</v>
      </c>
      <c r="AP56" s="66">
        <f>'Publication Table'!AN56/'Publication Table (%)'!AP$55</f>
        <v>7.7102803738317752E-2</v>
      </c>
      <c r="AQ56" s="66">
        <f>'Publication Table'!AO56/'Publication Table (%)'!AQ$55</f>
        <v>7.8873239436619724E-2</v>
      </c>
      <c r="AR56" s="66">
        <f>'Publication Table'!AP56/'Publication Table (%)'!AR$55</f>
        <v>8.0499653018736989E-2</v>
      </c>
      <c r="AS56" s="66">
        <f>'Publication Table'!AQ56/'Publication Table (%)'!AS$55</f>
        <v>9.3421052631578946E-2</v>
      </c>
      <c r="AT56" s="66">
        <f>'Publication Table'!AR56/'Publication Table (%)'!AT$55</f>
        <v>9.1575091575091569E-2</v>
      </c>
      <c r="AU56" s="66">
        <f>'Publication Table'!AS56/'Publication Table (%)'!AU$55</f>
        <v>9.3908629441624369E-2</v>
      </c>
      <c r="AV56" s="66">
        <f>'Publication Table'!AT56/'Publication Table (%)'!AV$55</f>
        <v>7.7495350278983258E-2</v>
      </c>
      <c r="AW56" s="66">
        <f>'Publication Table'!AU56/'Publication Table (%)'!AW$55</f>
        <v>7.8554595443833461E-2</v>
      </c>
      <c r="AX56" s="66">
        <f>'Publication Table'!AV56/'Publication Table (%)'!AX$55</f>
        <v>8.0053368912608405E-2</v>
      </c>
      <c r="AY56" s="66">
        <f>'Publication Table'!AW56/'Publication Table (%)'!AY$55</f>
        <v>7.248416608022519E-2</v>
      </c>
      <c r="AZ56" s="66">
        <f>'Publication Table'!AX56/'Publication Table (%)'!AZ$55</f>
        <v>8.5046066619418853E-2</v>
      </c>
      <c r="BA56" s="66">
        <f>'Publication Table'!AY56/'Publication Table (%)'!BA$55</f>
        <v>7.6196898179366146E-2</v>
      </c>
      <c r="BB56" s="66">
        <f>'Publication Table'!AZ56/'Publication Table (%)'!BB$55</f>
        <v>8.3756345177664976E-2</v>
      </c>
      <c r="BC56" s="66">
        <f>'Publication Table'!BA56/'Publication Table (%)'!BC$55</f>
        <v>7.3662265462126481E-2</v>
      </c>
      <c r="BD56" s="66">
        <f>'Publication Table'!BB56/'Publication Table (%)'!BD$55</f>
        <v>7.4654956085319954E-2</v>
      </c>
      <c r="BE56" s="66">
        <f>'Publication Table'!BC56/'Publication Table (%)'!BE$55</f>
        <v>8.6335825968728755E-2</v>
      </c>
      <c r="BF56" s="66">
        <f>'Publication Table'!BD56/'Publication Table (%)'!BF$55</f>
        <v>8.8050314465408799E-2</v>
      </c>
      <c r="BG56" s="66">
        <f>'Publication Table'!BE56/'Publication Table (%)'!BG$55</f>
        <v>8.7858450274557659E-2</v>
      </c>
      <c r="BH56" s="66">
        <f>'Publication Table'!BF56/'Publication Table (%)'!BH$55</f>
        <v>7.7112893275755712E-2</v>
      </c>
      <c r="BI56" s="66">
        <f>'Publication Table'!BG56/'Publication Table (%)'!BI$55</f>
        <v>7.5268817204301078E-2</v>
      </c>
      <c r="BJ56" s="66">
        <f>'Publication Table'!BH56/'Publication Table (%)'!BJ$55</f>
        <v>7.2538860103626937E-2</v>
      </c>
      <c r="BK56" s="66">
        <f>'Publication Table'!BI56/'Publication Table (%)'!BK$55</f>
        <v>8.3444592790387184E-2</v>
      </c>
      <c r="BL56" s="66">
        <f>'Publication Table'!BJ56/'Publication Table (%)'!BL$55</f>
        <v>0.10454545454545454</v>
      </c>
      <c r="BM56" s="66">
        <f>'Publication Table'!BK56/'Publication Table (%)'!BM$55</f>
        <v>4.2780748663101602E-2</v>
      </c>
      <c r="BN56" s="66">
        <f>'Publication Table'!BL56/'Publication Table (%)'!BN$55</f>
        <v>5.7046979865771813E-2</v>
      </c>
      <c r="BO56" s="66">
        <f>'Publication Table'!BM56/'Publication Table (%)'!BO$55</f>
        <v>6.2883435582822084E-2</v>
      </c>
      <c r="BP56" s="66">
        <f>'Publication Table'!BN56/'Publication Table (%)'!BP$55</f>
        <v>6.1224489795918366E-2</v>
      </c>
      <c r="BQ56" s="66">
        <f>'Publication Table'!BO56/'Publication Table (%)'!BQ$55</f>
        <v>5.641592920353982E-2</v>
      </c>
      <c r="BR56" s="66">
        <f>'Publication Table'!BP56/'Publication Table (%)'!BR$55</f>
        <v>5.5258467023172907E-2</v>
      </c>
      <c r="BS56" s="66">
        <f ca="1">'Publication Table'!BQ56/'Publication Table (%)'!BS$55</f>
        <v>8.3041958041958047E-2</v>
      </c>
    </row>
    <row r="57" spans="2:71" ht="15" customHeight="1" x14ac:dyDescent="0.2">
      <c r="B57" s="84" t="str">
        <f t="shared" si="1"/>
        <v>NHS Dumfries &amp; GallowayCancellation based on clinical reason by hospital %</v>
      </c>
      <c r="C57" s="87" t="str">
        <f t="shared" si="7"/>
        <v>NHS Dumfries &amp; Galloway</v>
      </c>
      <c r="D57" s="100"/>
      <c r="E57" s="39" t="s">
        <v>113</v>
      </c>
      <c r="F57" s="66">
        <f>'Publication Table'!D57/'Publication Table (%)'!F$55</f>
        <v>3.9078855547801813E-2</v>
      </c>
      <c r="G57" s="66">
        <f>'Publication Table'!E57/'Publication Table (%)'!G$55</f>
        <v>3.5842293906810034E-2</v>
      </c>
      <c r="H57" s="66">
        <f>'Publication Table'!F57/'Publication Table (%)'!H$55</f>
        <v>3.8095238095238099E-2</v>
      </c>
      <c r="I57" s="66">
        <f>'Publication Table'!G57/'Publication Table (%)'!I$55</f>
        <v>4.2245021122510558E-2</v>
      </c>
      <c r="J57" s="66">
        <f>'Publication Table'!H57/'Publication Table (%)'!J$55</f>
        <v>3.5563592525617839E-2</v>
      </c>
      <c r="K57" s="66">
        <f>'Publication Table'!I57/'Publication Table (%)'!K$55</f>
        <v>4.9790041991601683E-2</v>
      </c>
      <c r="L57" s="66">
        <f>'Publication Table'!J57/'Publication Table (%)'!L$55</f>
        <v>4.103242885506287E-2</v>
      </c>
      <c r="M57" s="66">
        <f>'Publication Table'!K57/'Publication Table (%)'!M$55</f>
        <v>4.0592783505154641E-2</v>
      </c>
      <c r="N57" s="66">
        <f>'Publication Table'!L57/'Publication Table (%)'!N$55</f>
        <v>4.1843971631205672E-2</v>
      </c>
      <c r="O57" s="66">
        <f>'Publication Table'!M57/'Publication Table (%)'!O$55</f>
        <v>3.619047619047619E-2</v>
      </c>
      <c r="P57" s="66">
        <f>'Publication Table'!N57/'Publication Table (%)'!P$55</f>
        <v>3.6259541984732822E-2</v>
      </c>
      <c r="Q57" s="66">
        <f>'Publication Table'!O57/'Publication Table (%)'!Q$55</f>
        <v>3.5502958579881658E-2</v>
      </c>
      <c r="R57" s="66">
        <f>'Publication Table'!P57/'Publication Table (%)'!R$55</f>
        <v>3.6548831635710009E-2</v>
      </c>
      <c r="S57" s="66">
        <f>'Publication Table'!Q57/'Publication Table (%)'!S$55</f>
        <v>4.6249294980259446E-2</v>
      </c>
      <c r="T57" s="66">
        <f>'Publication Table'!R57/'Publication Table (%)'!T$55</f>
        <v>3.0927835051546393E-2</v>
      </c>
      <c r="U57" s="66">
        <f>'Publication Table'!S57/'Publication Table (%)'!U$55</f>
        <v>3.1784841075794622E-2</v>
      </c>
      <c r="V57" s="66">
        <f>'Publication Table'!T57/'Publication Table (%)'!V$55</f>
        <v>2.9465930018416207E-2</v>
      </c>
      <c r="W57" s="66">
        <f>'Publication Table'!U57/'Publication Table (%)'!W$55</f>
        <v>4.3272481406355645E-2</v>
      </c>
      <c r="X57" s="66">
        <f>'Publication Table'!V57/'Publication Table (%)'!X$55</f>
        <v>4.1639974375400388E-2</v>
      </c>
      <c r="Y57" s="66">
        <f>'Publication Table'!W57/'Publication Table (%)'!Y$55</f>
        <v>3.8184438040345818E-2</v>
      </c>
      <c r="Z57" s="66">
        <f>'Publication Table'!X57/'Publication Table (%)'!Z$55</f>
        <v>3.4847542003733668E-2</v>
      </c>
      <c r="AA57" s="66">
        <f>'Publication Table'!Y57/'Publication Table (%)'!AA$55</f>
        <v>3.6821705426356592E-2</v>
      </c>
      <c r="AB57" s="66">
        <f>'Publication Table'!Z57/'Publication Table (%)'!AB$55</f>
        <v>2.6063829787234042E-2</v>
      </c>
      <c r="AC57" s="66">
        <f>'Publication Table'!AA57/'Publication Table (%)'!AC$55</f>
        <v>3.5864978902953586E-2</v>
      </c>
      <c r="AD57" s="66">
        <f>'Publication Table'!AB57/'Publication Table (%)'!AD$55</f>
        <v>3.0108904548366431E-2</v>
      </c>
      <c r="AE57" s="66">
        <f>'Publication Table'!AC57/'Publication Table (%)'!AE$55</f>
        <v>2.7595269382391589E-2</v>
      </c>
      <c r="AF57" s="66">
        <f>'Publication Table'!AD57/'Publication Table (%)'!AF$55</f>
        <v>3.4348165495706483E-2</v>
      </c>
      <c r="AG57" s="66">
        <f>'Publication Table'!AE57/'Publication Table (%)'!AG$55</f>
        <v>3.3239038189533242E-2</v>
      </c>
      <c r="AH57" s="66">
        <f>'Publication Table'!AF57/'Publication Table (%)'!AH$55</f>
        <v>4.5123726346433773E-2</v>
      </c>
      <c r="AI57" s="66">
        <f>'Publication Table'!AG57/'Publication Table (%)'!AI$55</f>
        <v>1.8826937002172341E-2</v>
      </c>
      <c r="AJ57" s="66">
        <f>'Publication Table'!AH57/'Publication Table (%)'!AJ$55</f>
        <v>3.6251709986320109E-2</v>
      </c>
      <c r="AK57" s="66">
        <f>'Publication Table'!AI57/'Publication Table (%)'!AK$55</f>
        <v>3.4026465028355386E-2</v>
      </c>
      <c r="AL57" s="66">
        <f>'Publication Table'!AJ57/'Publication Table (%)'!AL$55</f>
        <v>4.4540229885057472E-2</v>
      </c>
      <c r="AM57" s="66">
        <f>'Publication Table'!AK57/'Publication Table (%)'!AM$55</f>
        <v>4.4476327116212341E-2</v>
      </c>
      <c r="AN57" s="66">
        <f>'Publication Table'!AL57/'Publication Table (%)'!AN$55</f>
        <v>3.1491002570694086E-2</v>
      </c>
      <c r="AO57" s="66">
        <f>'Publication Table'!AM57/'Publication Table (%)'!AO$55</f>
        <v>3.6754507628294034E-2</v>
      </c>
      <c r="AP57" s="66">
        <f>'Publication Table'!AN57/'Publication Table (%)'!AP$55</f>
        <v>2.6285046728971962E-2</v>
      </c>
      <c r="AQ57" s="66">
        <f>'Publication Table'!AO57/'Publication Table (%)'!AQ$55</f>
        <v>3.0281690140845072E-2</v>
      </c>
      <c r="AR57" s="66">
        <f>'Publication Table'!AP57/'Publication Table (%)'!AR$55</f>
        <v>3.1922276197085354E-2</v>
      </c>
      <c r="AS57" s="66">
        <f>'Publication Table'!AQ57/'Publication Table (%)'!AS$55</f>
        <v>3.8157894736842106E-2</v>
      </c>
      <c r="AT57" s="66">
        <f>'Publication Table'!AR57/'Publication Table (%)'!AT$55</f>
        <v>4.0293040293040296E-2</v>
      </c>
      <c r="AU57" s="66">
        <f>'Publication Table'!AS57/'Publication Table (%)'!AU$55</f>
        <v>4.5685279187817257E-2</v>
      </c>
      <c r="AV57" s="66">
        <f>'Publication Table'!AT57/'Publication Table (%)'!AV$55</f>
        <v>3.7197768133911964E-2</v>
      </c>
      <c r="AW57" s="66">
        <f>'Publication Table'!AU57/'Publication Table (%)'!AW$55</f>
        <v>3.3778476040848389E-2</v>
      </c>
      <c r="AX57" s="66">
        <f>'Publication Table'!AV57/'Publication Table (%)'!AX$55</f>
        <v>3.4689793195463642E-2</v>
      </c>
      <c r="AY57" s="66">
        <f>'Publication Table'!AW57/'Publication Table (%)'!AY$55</f>
        <v>3.096410978184377E-2</v>
      </c>
      <c r="AZ57" s="66">
        <f>'Publication Table'!AX57/'Publication Table (%)'!AZ$55</f>
        <v>3.0474840538625089E-2</v>
      </c>
      <c r="BA57" s="66">
        <f>'Publication Table'!AY57/'Publication Table (%)'!BA$55</f>
        <v>3.3041132838840186E-2</v>
      </c>
      <c r="BB57" s="66">
        <f>'Publication Table'!AZ57/'Publication Table (%)'!BB$55</f>
        <v>3.934010152284264E-2</v>
      </c>
      <c r="BC57" s="66">
        <f>'Publication Table'!BA57/'Publication Table (%)'!BC$55</f>
        <v>3.4746351633078529E-2</v>
      </c>
      <c r="BD57" s="66">
        <f>'Publication Table'!BB57/'Publication Table (%)'!BD$55</f>
        <v>3.262233375156838E-2</v>
      </c>
      <c r="BE57" s="66">
        <f>'Publication Table'!BC57/'Publication Table (%)'!BE$55</f>
        <v>3.3310673011556761E-2</v>
      </c>
      <c r="BF57" s="66">
        <f>'Publication Table'!BD57/'Publication Table (%)'!BF$55</f>
        <v>3.7735849056603772E-2</v>
      </c>
      <c r="BG57" s="66">
        <f>'Publication Table'!BE57/'Publication Table (%)'!BG$55</f>
        <v>3.9658328248932277E-2</v>
      </c>
      <c r="BH57" s="66">
        <f>'Publication Table'!BF57/'Publication Table (%)'!BH$55</f>
        <v>2.7760641579272053E-2</v>
      </c>
      <c r="BI57" s="66">
        <f>'Publication Table'!BG57/'Publication Table (%)'!BI$55</f>
        <v>3.5842293906810034E-2</v>
      </c>
      <c r="BJ57" s="66">
        <f>'Publication Table'!BH57/'Publication Table (%)'!BJ$55</f>
        <v>3.4974093264248704E-2</v>
      </c>
      <c r="BK57" s="66">
        <f>'Publication Table'!BI57/'Publication Table (%)'!BK$55</f>
        <v>3.9385847797062751E-2</v>
      </c>
      <c r="BL57" s="66">
        <f>'Publication Table'!BJ57/'Publication Table (%)'!BL$55</f>
        <v>0.04</v>
      </c>
      <c r="BM57" s="66">
        <f>'Publication Table'!BK57/'Publication Table (%)'!BM$55</f>
        <v>2.6737967914438502E-2</v>
      </c>
      <c r="BN57" s="66">
        <f>'Publication Table'!BL57/'Publication Table (%)'!BN$55</f>
        <v>3.3557046979865772E-2</v>
      </c>
      <c r="BO57" s="66">
        <f>'Publication Table'!BM57/'Publication Table (%)'!BO$55</f>
        <v>3.5276073619631899E-2</v>
      </c>
      <c r="BP57" s="66">
        <f>'Publication Table'!BN57/'Publication Table (%)'!BP$55</f>
        <v>3.2412965186074429E-2</v>
      </c>
      <c r="BQ57" s="66">
        <f>'Publication Table'!BO57/'Publication Table (%)'!BQ$55</f>
        <v>3.4292035398230086E-2</v>
      </c>
      <c r="BR57" s="66">
        <f>'Publication Table'!BP57/'Publication Table (%)'!BR$55</f>
        <v>3.6541889483065956E-2</v>
      </c>
      <c r="BS57" s="66">
        <f ca="1">'Publication Table'!BQ57/'Publication Table (%)'!BS$55</f>
        <v>4.5454545454545456E-2</v>
      </c>
    </row>
    <row r="58" spans="2:71" ht="15" customHeight="1" x14ac:dyDescent="0.2">
      <c r="B58" s="84" t="str">
        <f t="shared" si="1"/>
        <v>NHS Dumfries &amp; GallowayCancellation based on capacity or non-clinical reason by hospital %</v>
      </c>
      <c r="C58" s="87" t="str">
        <f t="shared" si="7"/>
        <v>NHS Dumfries &amp; Galloway</v>
      </c>
      <c r="D58" s="100"/>
      <c r="E58" s="39" t="s">
        <v>114</v>
      </c>
      <c r="F58" s="66">
        <f>'Publication Table'!D58/'Publication Table (%)'!F$55</f>
        <v>1.04675505931612E-2</v>
      </c>
      <c r="G58" s="66">
        <f>'Publication Table'!E58/'Publication Table (%)'!G$55</f>
        <v>5.9737156511350063E-3</v>
      </c>
      <c r="H58" s="66">
        <f>'Publication Table'!F58/'Publication Table (%)'!H$55</f>
        <v>1.5476190476190477E-2</v>
      </c>
      <c r="I58" s="66">
        <f>'Publication Table'!G58/'Publication Table (%)'!I$55</f>
        <v>3.6210018105009051E-3</v>
      </c>
      <c r="J58" s="66">
        <f>'Publication Table'!H58/'Publication Table (%)'!J$55</f>
        <v>1.1452682338758288E-2</v>
      </c>
      <c r="K58" s="66">
        <f>'Publication Table'!I58/'Publication Table (%)'!K$55</f>
        <v>8.3983203359328136E-3</v>
      </c>
      <c r="L58" s="66">
        <f>'Publication Table'!J58/'Publication Table (%)'!L$55</f>
        <v>7.9417604235605555E-3</v>
      </c>
      <c r="M58" s="66">
        <f>'Publication Table'!K58/'Publication Table (%)'!M$55</f>
        <v>9.0206185567010301E-3</v>
      </c>
      <c r="N58" s="66">
        <f>'Publication Table'!L58/'Publication Table (%)'!N$55</f>
        <v>2.6241134751773049E-2</v>
      </c>
      <c r="O58" s="66">
        <f>'Publication Table'!M58/'Publication Table (%)'!O$55</f>
        <v>1.7142857142857144E-2</v>
      </c>
      <c r="P58" s="66">
        <f>'Publication Table'!N58/'Publication Table (%)'!P$55</f>
        <v>2.8625954198473282E-2</v>
      </c>
      <c r="Q58" s="66">
        <f>'Publication Table'!O58/'Publication Table (%)'!Q$55</f>
        <v>1.4464168310322156E-2</v>
      </c>
      <c r="R58" s="66">
        <f>'Publication Table'!P58/'Publication Table (%)'!R$55</f>
        <v>1.5578190533253445E-2</v>
      </c>
      <c r="S58" s="66">
        <f>'Publication Table'!Q58/'Publication Table (%)'!S$55</f>
        <v>2.4252679075014102E-2</v>
      </c>
      <c r="T58" s="66">
        <f>'Publication Table'!R58/'Publication Table (%)'!T$55</f>
        <v>1.2886597938144329E-2</v>
      </c>
      <c r="U58" s="66">
        <f>'Publication Table'!S58/'Publication Table (%)'!U$55</f>
        <v>1.4058679706601468E-2</v>
      </c>
      <c r="V58" s="66">
        <f>'Publication Table'!T58/'Publication Table (%)'!V$55</f>
        <v>9.8219766728054013E-3</v>
      </c>
      <c r="W58" s="66">
        <f>'Publication Table'!U58/'Publication Table (%)'!W$55</f>
        <v>1.1494252873563218E-2</v>
      </c>
      <c r="X58" s="66">
        <f>'Publication Table'!V58/'Publication Table (%)'!X$55</f>
        <v>7.6873798846893021E-3</v>
      </c>
      <c r="Y58" s="66">
        <f>'Publication Table'!W58/'Publication Table (%)'!Y$55</f>
        <v>1.8011527377521614E-2</v>
      </c>
      <c r="Z58" s="66">
        <f>'Publication Table'!X58/'Publication Table (%)'!Z$55</f>
        <v>9.9564405724953328E-3</v>
      </c>
      <c r="AA58" s="66">
        <f>'Publication Table'!Y58/'Publication Table (%)'!AA$55</f>
        <v>9.0439276485788107E-3</v>
      </c>
      <c r="AB58" s="66">
        <f>'Publication Table'!Z58/'Publication Table (%)'!AB$55</f>
        <v>1.5957446808510637E-2</v>
      </c>
      <c r="AC58" s="66">
        <f>'Publication Table'!AA58/'Publication Table (%)'!AC$55</f>
        <v>6.3291139240506328E-3</v>
      </c>
      <c r="AD58" s="66">
        <f>'Publication Table'!AB58/'Publication Table (%)'!AD$55</f>
        <v>1.0249839846252402E-2</v>
      </c>
      <c r="AE58" s="66">
        <f>'Publication Table'!AC58/'Publication Table (%)'!AE$55</f>
        <v>6.5703022339027592E-3</v>
      </c>
      <c r="AF58" s="66">
        <f>'Publication Table'!AD58/'Publication Table (%)'!AF$55</f>
        <v>1.249024199843872E-2</v>
      </c>
      <c r="AG58" s="66">
        <f>'Publication Table'!AE58/'Publication Table (%)'!AG$55</f>
        <v>1.4851485148514851E-2</v>
      </c>
      <c r="AH58" s="66">
        <f>'Publication Table'!AF58/'Publication Table (%)'!AH$55</f>
        <v>1.5283842794759825E-2</v>
      </c>
      <c r="AI58" s="66">
        <f>'Publication Table'!AG58/'Publication Table (%)'!AI$55</f>
        <v>2.2447501810282405E-2</v>
      </c>
      <c r="AJ58" s="66">
        <f>'Publication Table'!AH58/'Publication Table (%)'!AJ$55</f>
        <v>1.4363885088919288E-2</v>
      </c>
      <c r="AK58" s="66">
        <f>'Publication Table'!AI58/'Publication Table (%)'!AK$55</f>
        <v>1.7958412098298678E-2</v>
      </c>
      <c r="AL58" s="66">
        <f>'Publication Table'!AJ58/'Publication Table (%)'!AL$55</f>
        <v>2.9454022988505746E-2</v>
      </c>
      <c r="AM58" s="66">
        <f>'Publication Table'!AK58/'Publication Table (%)'!AM$55</f>
        <v>2.1520803443328552E-2</v>
      </c>
      <c r="AN58" s="66">
        <f>'Publication Table'!AL58/'Publication Table (%)'!AN$55</f>
        <v>1.6066838046272493E-2</v>
      </c>
      <c r="AO58" s="66">
        <f>'Publication Table'!AM58/'Publication Table (%)'!AO$55</f>
        <v>1.9417475728155338E-2</v>
      </c>
      <c r="AP58" s="66">
        <f>'Publication Table'!AN58/'Publication Table (%)'!AP$55</f>
        <v>1.6939252336448597E-2</v>
      </c>
      <c r="AQ58" s="66">
        <f>'Publication Table'!AO58/'Publication Table (%)'!AQ$55</f>
        <v>9.8591549295774655E-3</v>
      </c>
      <c r="AR58" s="66">
        <f>'Publication Table'!AP58/'Publication Table (%)'!AR$55</f>
        <v>1.6655100624566273E-2</v>
      </c>
      <c r="AS58" s="66">
        <f>'Publication Table'!AQ58/'Publication Table (%)'!AS$55</f>
        <v>1.381578947368421E-2</v>
      </c>
      <c r="AT58" s="66">
        <f>'Publication Table'!AR58/'Publication Table (%)'!AT$55</f>
        <v>1.1721611721611722E-2</v>
      </c>
      <c r="AU58" s="66">
        <f>'Publication Table'!AS58/'Publication Table (%)'!AU$55</f>
        <v>1.3959390862944163E-2</v>
      </c>
      <c r="AV58" s="66">
        <f>'Publication Table'!AT58/'Publication Table (%)'!AV$55</f>
        <v>8.679479231246125E-3</v>
      </c>
      <c r="AW58" s="66">
        <f>'Publication Table'!AU58/'Publication Table (%)'!AW$55</f>
        <v>1.3354281225451689E-2</v>
      </c>
      <c r="AX58" s="66">
        <f>'Publication Table'!AV58/'Publication Table (%)'!AX$55</f>
        <v>1.200800533689126E-2</v>
      </c>
      <c r="AY58" s="66">
        <f>'Publication Table'!AW58/'Publication Table (%)'!AY$55</f>
        <v>2.1111893033075299E-2</v>
      </c>
      <c r="AZ58" s="66">
        <f>'Publication Table'!AX58/'Publication Table (%)'!AZ$55</f>
        <v>1.9135364989369241E-2</v>
      </c>
      <c r="BA58" s="66">
        <f>'Publication Table'!AY58/'Publication Table (%)'!BA$55</f>
        <v>1.3486176668914362E-2</v>
      </c>
      <c r="BB58" s="66">
        <f>'Publication Table'!AZ58/'Publication Table (%)'!BB$55</f>
        <v>1.3324873096446701E-2</v>
      </c>
      <c r="BC58" s="66">
        <f>'Publication Table'!BA58/'Publication Table (%)'!BC$55</f>
        <v>1.3898540653231411E-2</v>
      </c>
      <c r="BD58" s="66">
        <f>'Publication Table'!BB58/'Publication Table (%)'!BD$55</f>
        <v>8.7829360100376407E-3</v>
      </c>
      <c r="BE58" s="66">
        <f>'Publication Table'!BC58/'Publication Table (%)'!BE$55</f>
        <v>2.0394289598912305E-2</v>
      </c>
      <c r="BF58" s="66">
        <f>'Publication Table'!BD58/'Publication Table (%)'!BF$55</f>
        <v>2.026554856743536E-2</v>
      </c>
      <c r="BG58" s="66">
        <f>'Publication Table'!BE58/'Publication Table (%)'!BG$55</f>
        <v>2.0744356314826115E-2</v>
      </c>
      <c r="BH58" s="66">
        <f>'Publication Table'!BF58/'Publication Table (%)'!BH$55</f>
        <v>2.2208513263417645E-2</v>
      </c>
      <c r="BI58" s="66">
        <f>'Publication Table'!BG58/'Publication Table (%)'!BI$55</f>
        <v>1.2186379928315413E-2</v>
      </c>
      <c r="BJ58" s="66">
        <f>'Publication Table'!BH58/'Publication Table (%)'!BJ$55</f>
        <v>1.683937823834197E-2</v>
      </c>
      <c r="BK58" s="66">
        <f>'Publication Table'!BI58/'Publication Table (%)'!BK$55</f>
        <v>2.069425901201602E-2</v>
      </c>
      <c r="BL58" s="66">
        <f>'Publication Table'!BJ58/'Publication Table (%)'!BL$55</f>
        <v>2.5454545454545455E-2</v>
      </c>
      <c r="BM58" s="66">
        <f>'Publication Table'!BK58/'Publication Table (%)'!BM$55</f>
        <v>0</v>
      </c>
      <c r="BN58" s="66">
        <f>'Publication Table'!BL58/'Publication Table (%)'!BN$55</f>
        <v>0</v>
      </c>
      <c r="BO58" s="66">
        <f>'Publication Table'!BM58/'Publication Table (%)'!BO$55</f>
        <v>3.0674846625766872E-3</v>
      </c>
      <c r="BP58" s="66">
        <f>'Publication Table'!BN58/'Publication Table (%)'!BP$55</f>
        <v>1.3205282112845138E-2</v>
      </c>
      <c r="BQ58" s="66">
        <f>'Publication Table'!BO58/'Publication Table (%)'!BQ$55</f>
        <v>7.743362831858407E-3</v>
      </c>
      <c r="BR58" s="66">
        <f>'Publication Table'!BP58/'Publication Table (%)'!BR$55</f>
        <v>4.4563279857397506E-3</v>
      </c>
      <c r="BS58" s="66">
        <f ca="1">'Publication Table'!BQ58/'Publication Table (%)'!BS$55</f>
        <v>1.6608391608391608E-2</v>
      </c>
    </row>
    <row r="59" spans="2:71" ht="15" customHeight="1" x14ac:dyDescent="0.2">
      <c r="B59" s="84" t="str">
        <f t="shared" si="1"/>
        <v>NHS Dumfries &amp; GallowayCancelled by Patient %</v>
      </c>
      <c r="C59" s="87" t="str">
        <f t="shared" si="7"/>
        <v>NHS Dumfries &amp; Galloway</v>
      </c>
      <c r="D59" s="100"/>
      <c r="E59" s="39" t="s">
        <v>115</v>
      </c>
      <c r="F59" s="66">
        <f>'Publication Table'!D59/'Publication Table (%)'!F$55</f>
        <v>2.3028611304954642E-2</v>
      </c>
      <c r="G59" s="66">
        <f>'Publication Table'!E59/'Publication Table (%)'!G$55</f>
        <v>2.1505376344086023E-2</v>
      </c>
      <c r="H59" s="66">
        <f>'Publication Table'!F59/'Publication Table (%)'!H$55</f>
        <v>2.9166666666666667E-2</v>
      </c>
      <c r="I59" s="66">
        <f>'Publication Table'!G59/'Publication Table (%)'!I$55</f>
        <v>2.9571514785757393E-2</v>
      </c>
      <c r="J59" s="66">
        <f>'Publication Table'!H59/'Publication Table (%)'!J$55</f>
        <v>3.4358047016274866E-2</v>
      </c>
      <c r="K59" s="66">
        <f>'Publication Table'!I59/'Publication Table (%)'!K$55</f>
        <v>2.4595080983803239E-2</v>
      </c>
      <c r="L59" s="66">
        <f>'Publication Table'!J59/'Publication Table (%)'!L$55</f>
        <v>1.6545334215751158E-2</v>
      </c>
      <c r="M59" s="66">
        <f>'Publication Table'!K59/'Publication Table (%)'!M$55</f>
        <v>2.2551546391752577E-2</v>
      </c>
      <c r="N59" s="66">
        <f>'Publication Table'!L59/'Publication Table (%)'!N$55</f>
        <v>3.8297872340425532E-2</v>
      </c>
      <c r="O59" s="66">
        <f>'Publication Table'!M59/'Publication Table (%)'!O$55</f>
        <v>3.111111111111111E-2</v>
      </c>
      <c r="P59" s="66">
        <f>'Publication Table'!N59/'Publication Table (%)'!P$55</f>
        <v>3.3715012722646313E-2</v>
      </c>
      <c r="Q59" s="66">
        <f>'Publication Table'!O59/'Publication Table (%)'!Q$55</f>
        <v>2.827087442472058E-2</v>
      </c>
      <c r="R59" s="66">
        <f>'Publication Table'!P59/'Publication Table (%)'!R$55</f>
        <v>3.5350509286998205E-2</v>
      </c>
      <c r="S59" s="66">
        <f>'Publication Table'!Q59/'Publication Table (%)'!S$55</f>
        <v>1.9176536943034405E-2</v>
      </c>
      <c r="T59" s="66">
        <f>'Publication Table'!R59/'Publication Table (%)'!T$55</f>
        <v>4.1237113402061855E-2</v>
      </c>
      <c r="U59" s="66">
        <f>'Publication Table'!S59/'Publication Table (%)'!U$55</f>
        <v>3.1784841075794622E-2</v>
      </c>
      <c r="V59" s="66">
        <f>'Publication Table'!T59/'Publication Table (%)'!V$55</f>
        <v>3.0693677102516883E-2</v>
      </c>
      <c r="W59" s="66">
        <f>'Publication Table'!U59/'Publication Table (%)'!W$55</f>
        <v>1.6903313049357674E-2</v>
      </c>
      <c r="X59" s="66">
        <f>'Publication Table'!V59/'Publication Table (%)'!X$55</f>
        <v>2.0499679692504803E-2</v>
      </c>
      <c r="Y59" s="66">
        <f>'Publication Table'!W59/'Publication Table (%)'!Y$55</f>
        <v>3.1700288184438041E-2</v>
      </c>
      <c r="Z59" s="66">
        <f>'Publication Table'!X59/'Publication Table (%)'!Z$55</f>
        <v>2.613565650280025E-2</v>
      </c>
      <c r="AA59" s="66">
        <f>'Publication Table'!Y59/'Publication Table (%)'!AA$55</f>
        <v>2.0671834625322998E-2</v>
      </c>
      <c r="AB59" s="66">
        <f>'Publication Table'!Z59/'Publication Table (%)'!AB$55</f>
        <v>1.8085106382978722E-2</v>
      </c>
      <c r="AC59" s="66">
        <f>'Publication Table'!AA59/'Publication Table (%)'!AC$55</f>
        <v>2.7426160337552744E-2</v>
      </c>
      <c r="AD59" s="66">
        <f>'Publication Table'!AB59/'Publication Table (%)'!AD$55</f>
        <v>2.3062139654067906E-2</v>
      </c>
      <c r="AE59" s="66">
        <f>'Publication Table'!AC59/'Publication Table (%)'!AE$55</f>
        <v>3.4165571616294348E-2</v>
      </c>
      <c r="AF59" s="66">
        <f>'Publication Table'!AD59/'Publication Table (%)'!AF$55</f>
        <v>2.576112412177986E-2</v>
      </c>
      <c r="AG59" s="66">
        <f>'Publication Table'!AE59/'Publication Table (%)'!AG$55</f>
        <v>3.4653465346534656E-2</v>
      </c>
      <c r="AH59" s="66">
        <f>'Publication Table'!AF59/'Publication Table (%)'!AH$55</f>
        <v>2.4017467248908297E-2</v>
      </c>
      <c r="AI59" s="66">
        <f>'Publication Table'!AG59/'Publication Table (%)'!AI$55</f>
        <v>3.2585083272990589E-2</v>
      </c>
      <c r="AJ59" s="66">
        <f>'Publication Table'!AH59/'Publication Table (%)'!AJ$55</f>
        <v>2.5307797537619699E-2</v>
      </c>
      <c r="AK59" s="66">
        <f>'Publication Table'!AI59/'Publication Table (%)'!AK$55</f>
        <v>3.2136105860113423E-2</v>
      </c>
      <c r="AL59" s="66">
        <f>'Publication Table'!AJ59/'Publication Table (%)'!AL$55</f>
        <v>3.8074712643678163E-2</v>
      </c>
      <c r="AM59" s="66">
        <f>'Publication Table'!AK59/'Publication Table (%)'!AM$55</f>
        <v>4.4476327116212341E-2</v>
      </c>
      <c r="AN59" s="66">
        <f>'Publication Table'!AL59/'Publication Table (%)'!AN$55</f>
        <v>3.6632390745501286E-2</v>
      </c>
      <c r="AO59" s="66">
        <f>'Publication Table'!AM59/'Publication Table (%)'!AO$55</f>
        <v>3.8141470180305129E-2</v>
      </c>
      <c r="AP59" s="66">
        <f>'Publication Table'!AN59/'Publication Table (%)'!AP$55</f>
        <v>3.0957943925233645E-2</v>
      </c>
      <c r="AQ59" s="66">
        <f>'Publication Table'!AO59/'Publication Table (%)'!AQ$55</f>
        <v>3.5211267605633804E-2</v>
      </c>
      <c r="AR59" s="66">
        <f>'Publication Table'!AP59/'Publication Table (%)'!AR$55</f>
        <v>3.1922276197085354E-2</v>
      </c>
      <c r="AS59" s="66">
        <f>'Publication Table'!AQ59/'Publication Table (%)'!AS$55</f>
        <v>3.6184210526315791E-2</v>
      </c>
      <c r="AT59" s="66">
        <f>'Publication Table'!AR59/'Publication Table (%)'!AT$55</f>
        <v>3.8095238095238099E-2</v>
      </c>
      <c r="AU59" s="66">
        <f>'Publication Table'!AS59/'Publication Table (%)'!AU$55</f>
        <v>3.1091370558375634E-2</v>
      </c>
      <c r="AV59" s="66">
        <f>'Publication Table'!AT59/'Publication Table (%)'!AV$55</f>
        <v>2.6658400495970243E-2</v>
      </c>
      <c r="AW59" s="66">
        <f>'Publication Table'!AU59/'Publication Table (%)'!AW$55</f>
        <v>2.8279654359780047E-2</v>
      </c>
      <c r="AX59" s="66">
        <f>'Publication Table'!AV59/'Publication Table (%)'!AX$55</f>
        <v>3.0687124749833223E-2</v>
      </c>
      <c r="AY59" s="66">
        <f>'Publication Table'!AW59/'Publication Table (%)'!AY$55</f>
        <v>1.9000703729767768E-2</v>
      </c>
      <c r="AZ59" s="66">
        <f>'Publication Table'!AX59/'Publication Table (%)'!AZ$55</f>
        <v>3.1892274982282066E-2</v>
      </c>
      <c r="BA59" s="66">
        <f>'Publication Table'!AY59/'Publication Table (%)'!BA$55</f>
        <v>2.6298044504383007E-2</v>
      </c>
      <c r="BB59" s="66">
        <f>'Publication Table'!AZ59/'Publication Table (%)'!BB$55</f>
        <v>2.8553299492385786E-2</v>
      </c>
      <c r="BC59" s="66">
        <f>'Publication Table'!BA59/'Publication Table (%)'!BC$55</f>
        <v>2.2932592077831826E-2</v>
      </c>
      <c r="BD59" s="66">
        <f>'Publication Table'!BB59/'Publication Table (%)'!BD$55</f>
        <v>2.8858218318695106E-2</v>
      </c>
      <c r="BE59" s="66">
        <f>'Publication Table'!BC59/'Publication Table (%)'!BE$55</f>
        <v>2.9231815091774305E-2</v>
      </c>
      <c r="BF59" s="66">
        <f>'Publication Table'!BD59/'Publication Table (%)'!BF$55</f>
        <v>2.7952480782669462E-2</v>
      </c>
      <c r="BG59" s="66">
        <f>'Publication Table'!BE59/'Publication Table (%)'!BG$55</f>
        <v>2.3184868822452714E-2</v>
      </c>
      <c r="BH59" s="66">
        <f>'Publication Table'!BF59/'Publication Table (%)'!BH$55</f>
        <v>2.2208513263417645E-2</v>
      </c>
      <c r="BI59" s="66">
        <f>'Publication Table'!BG59/'Publication Table (%)'!BI$55</f>
        <v>2.5089605734767026E-2</v>
      </c>
      <c r="BJ59" s="66">
        <f>'Publication Table'!BH59/'Publication Table (%)'!BJ$55</f>
        <v>2.0077720207253884E-2</v>
      </c>
      <c r="BK59" s="66">
        <f>'Publication Table'!BI59/'Publication Table (%)'!BK$55</f>
        <v>1.8691588785046728E-2</v>
      </c>
      <c r="BL59" s="66">
        <f>'Publication Table'!BJ59/'Publication Table (%)'!BL$55</f>
        <v>2.7272727272727271E-2</v>
      </c>
      <c r="BM59" s="66">
        <f>'Publication Table'!BK59/'Publication Table (%)'!BM$55</f>
        <v>1.6042780748663103E-2</v>
      </c>
      <c r="BN59" s="66">
        <f>'Publication Table'!BL59/'Publication Table (%)'!BN$55</f>
        <v>2.0134228187919462E-2</v>
      </c>
      <c r="BO59" s="66">
        <f>'Publication Table'!BM59/'Publication Table (%)'!BO$55</f>
        <v>2.3006134969325152E-2</v>
      </c>
      <c r="BP59" s="66">
        <f>'Publication Table'!BN59/'Publication Table (%)'!BP$55</f>
        <v>1.3205282112845138E-2</v>
      </c>
      <c r="BQ59" s="66">
        <f>'Publication Table'!BO59/'Publication Table (%)'!BQ$55</f>
        <v>1.3274336283185841E-2</v>
      </c>
      <c r="BR59" s="66">
        <f>'Publication Table'!BP59/'Publication Table (%)'!BR$55</f>
        <v>1.1586452762923352E-2</v>
      </c>
      <c r="BS59" s="66">
        <f ca="1">'Publication Table'!BQ59/'Publication Table (%)'!BS$55</f>
        <v>1.5734265734265736E-2</v>
      </c>
    </row>
    <row r="60" spans="2:71" ht="15" customHeight="1" x14ac:dyDescent="0.2">
      <c r="B60" s="84" t="str">
        <f t="shared" si="1"/>
        <v>NHS Dumfries &amp; GallowayOther reason %</v>
      </c>
      <c r="C60" s="87" t="str">
        <f t="shared" si="7"/>
        <v>NHS Dumfries &amp; Galloway</v>
      </c>
      <c r="D60" s="100"/>
      <c r="E60" s="39" t="s">
        <v>116</v>
      </c>
      <c r="F60" s="66">
        <f>'Publication Table'!D60/'Publication Table (%)'!F$55</f>
        <v>6.2805303558967204E-3</v>
      </c>
      <c r="G60" s="66">
        <f>'Publication Table'!E60/'Publication Table (%)'!G$55</f>
        <v>4.181600955794504E-3</v>
      </c>
      <c r="H60" s="66">
        <f>'Publication Table'!F60/'Publication Table (%)'!H$55</f>
        <v>7.1428571428571426E-3</v>
      </c>
      <c r="I60" s="66">
        <f>'Publication Table'!G60/'Publication Table (%)'!I$55</f>
        <v>6.6385033192516594E-3</v>
      </c>
      <c r="J60" s="66">
        <f>'Publication Table'!H60/'Publication Table (%)'!J$55</f>
        <v>4.2194092827004216E-3</v>
      </c>
      <c r="K60" s="66">
        <f>'Publication Table'!I60/'Publication Table (%)'!K$55</f>
        <v>8.9982003599280141E-3</v>
      </c>
      <c r="L60" s="66">
        <f>'Publication Table'!J60/'Publication Table (%)'!L$55</f>
        <v>1.0589013898080741E-2</v>
      </c>
      <c r="M60" s="66">
        <f>'Publication Table'!K60/'Publication Table (%)'!M$55</f>
        <v>5.7989690721649487E-3</v>
      </c>
      <c r="N60" s="66">
        <f>'Publication Table'!L60/'Publication Table (%)'!N$55</f>
        <v>9.9290780141843976E-3</v>
      </c>
      <c r="O60" s="66">
        <f>'Publication Table'!M60/'Publication Table (%)'!O$55</f>
        <v>4.4444444444444444E-3</v>
      </c>
      <c r="P60" s="66">
        <f>'Publication Table'!N60/'Publication Table (%)'!P$55</f>
        <v>3.1806615776081423E-3</v>
      </c>
      <c r="Q60" s="66">
        <f>'Publication Table'!O60/'Publication Table (%)'!Q$55</f>
        <v>5.2596975673898753E-3</v>
      </c>
      <c r="R60" s="66">
        <f>'Publication Table'!P60/'Publication Table (%)'!R$55</f>
        <v>4.793289394847214E-3</v>
      </c>
      <c r="S60" s="66">
        <f>'Publication Table'!Q60/'Publication Table (%)'!S$55</f>
        <v>1.2408347433728144E-2</v>
      </c>
      <c r="T60" s="66">
        <f>'Publication Table'!R60/'Publication Table (%)'!T$55</f>
        <v>7.0876288659793814E-3</v>
      </c>
      <c r="U60" s="66">
        <f>'Publication Table'!S60/'Publication Table (%)'!U$55</f>
        <v>1.1002444987775062E-2</v>
      </c>
      <c r="V60" s="66">
        <f>'Publication Table'!T60/'Publication Table (%)'!V$55</f>
        <v>7.3664825046040518E-3</v>
      </c>
      <c r="W60" s="66">
        <f>'Publication Table'!U60/'Publication Table (%)'!W$55</f>
        <v>8.7897227856659904E-3</v>
      </c>
      <c r="X60" s="66">
        <f>'Publication Table'!V60/'Publication Table (%)'!X$55</f>
        <v>6.4061499039077515E-3</v>
      </c>
      <c r="Y60" s="66">
        <f>'Publication Table'!W60/'Publication Table (%)'!Y$55</f>
        <v>1.440922190201729E-3</v>
      </c>
      <c r="Z60" s="66">
        <f>'Publication Table'!X60/'Publication Table (%)'!Z$55</f>
        <v>5.6004978220286251E-3</v>
      </c>
      <c r="AA60" s="66">
        <f>'Publication Table'!Y60/'Publication Table (%)'!AA$55</f>
        <v>2.5839793281653748E-3</v>
      </c>
      <c r="AB60" s="66">
        <f>'Publication Table'!Z60/'Publication Table (%)'!AB$55</f>
        <v>6.9148936170212762E-3</v>
      </c>
      <c r="AC60" s="66">
        <f>'Publication Table'!AA60/'Publication Table (%)'!AC$55</f>
        <v>7.0323488045007029E-3</v>
      </c>
      <c r="AD60" s="66">
        <f>'Publication Table'!AB60/'Publication Table (%)'!AD$55</f>
        <v>5.7655349135169766E-3</v>
      </c>
      <c r="AE60" s="66">
        <f>'Publication Table'!AC60/'Publication Table (%)'!AE$55</f>
        <v>6.5703022339027597E-4</v>
      </c>
      <c r="AF60" s="66">
        <f>'Publication Table'!AD60/'Publication Table (%)'!AF$55</f>
        <v>3.9032006245120999E-3</v>
      </c>
      <c r="AG60" s="66">
        <f>'Publication Table'!AE60/'Publication Table (%)'!AG$55</f>
        <v>5.6577086280056579E-3</v>
      </c>
      <c r="AH60" s="66">
        <f>'Publication Table'!AF60/'Publication Table (%)'!AH$55</f>
        <v>4.3668122270742356E-3</v>
      </c>
      <c r="AI60" s="66">
        <f>'Publication Table'!AG60/'Publication Table (%)'!AI$55</f>
        <v>2.8964518464880519E-3</v>
      </c>
      <c r="AJ60" s="66">
        <f>'Publication Table'!AH60/'Publication Table (%)'!AJ$55</f>
        <v>7.523939808481532E-3</v>
      </c>
      <c r="AK60" s="66">
        <f>'Publication Table'!AI60/'Publication Table (%)'!AK$55</f>
        <v>3.780718336483932E-3</v>
      </c>
      <c r="AL60" s="66">
        <f>'Publication Table'!AJ60/'Publication Table (%)'!AL$55</f>
        <v>8.6206896551724137E-3</v>
      </c>
      <c r="AM60" s="66">
        <f>'Publication Table'!AK60/'Publication Table (%)'!AM$55</f>
        <v>4.30416068866571E-3</v>
      </c>
      <c r="AN60" s="66">
        <f>'Publication Table'!AL60/'Publication Table (%)'!AN$55</f>
        <v>5.7840616966580976E-3</v>
      </c>
      <c r="AO60" s="66">
        <f>'Publication Table'!AM60/'Publication Table (%)'!AO$55</f>
        <v>4.8543689320388345E-3</v>
      </c>
      <c r="AP60" s="66">
        <f>'Publication Table'!AN60/'Publication Table (%)'!AP$55</f>
        <v>2.9205607476635513E-3</v>
      </c>
      <c r="AQ60" s="66">
        <f>'Publication Table'!AO60/'Publication Table (%)'!AQ$55</f>
        <v>3.5211267605633804E-3</v>
      </c>
      <c r="AR60" s="66">
        <f>'Publication Table'!AP60/'Publication Table (%)'!AR$55</f>
        <v>0</v>
      </c>
      <c r="AS60" s="66">
        <f>'Publication Table'!AQ60/'Publication Table (%)'!AS$55</f>
        <v>5.263157894736842E-3</v>
      </c>
      <c r="AT60" s="66">
        <f>'Publication Table'!AR60/'Publication Table (%)'!AT$55</f>
        <v>1.4652014652014652E-3</v>
      </c>
      <c r="AU60" s="66">
        <f>'Publication Table'!AS60/'Publication Table (%)'!AU$55</f>
        <v>3.1725888324873096E-3</v>
      </c>
      <c r="AV60" s="66">
        <f>'Publication Table'!AT60/'Publication Table (%)'!AV$55</f>
        <v>4.9597024178549285E-3</v>
      </c>
      <c r="AW60" s="66">
        <f>'Publication Table'!AU60/'Publication Table (%)'!AW$55</f>
        <v>3.1421838177533388E-3</v>
      </c>
      <c r="AX60" s="66">
        <f>'Publication Table'!AV60/'Publication Table (%)'!AX$55</f>
        <v>2.66844563042028E-3</v>
      </c>
      <c r="AY60" s="66">
        <f>'Publication Table'!AW60/'Publication Table (%)'!AY$55</f>
        <v>1.4074595355383533E-3</v>
      </c>
      <c r="AZ60" s="66">
        <f>'Publication Table'!AX60/'Publication Table (%)'!AZ$55</f>
        <v>3.5435861091424521E-3</v>
      </c>
      <c r="BA60" s="66">
        <f>'Publication Table'!AY60/'Publication Table (%)'!BA$55</f>
        <v>3.3715441672285905E-3</v>
      </c>
      <c r="BB60" s="66">
        <f>'Publication Table'!AZ60/'Publication Table (%)'!BB$55</f>
        <v>2.5380710659898475E-3</v>
      </c>
      <c r="BC60" s="66">
        <f>'Publication Table'!BA60/'Publication Table (%)'!BC$55</f>
        <v>2.0847810979847115E-3</v>
      </c>
      <c r="BD60" s="66">
        <f>'Publication Table'!BB60/'Publication Table (%)'!BD$55</f>
        <v>4.3914680050188204E-3</v>
      </c>
      <c r="BE60" s="66">
        <f>'Publication Table'!BC60/'Publication Table (%)'!BE$55</f>
        <v>3.3990482664853841E-3</v>
      </c>
      <c r="BF60" s="66">
        <f>'Publication Table'!BD60/'Publication Table (%)'!BF$55</f>
        <v>2.0964360587002098E-3</v>
      </c>
      <c r="BG60" s="66">
        <f>'Publication Table'!BE60/'Publication Table (%)'!BG$55</f>
        <v>4.2708968883465532E-3</v>
      </c>
      <c r="BH60" s="66">
        <f>'Publication Table'!BF60/'Publication Table (%)'!BH$55</f>
        <v>4.9352251696483653E-3</v>
      </c>
      <c r="BI60" s="66">
        <f>'Publication Table'!BG60/'Publication Table (%)'!BI$55</f>
        <v>2.1505376344086021E-3</v>
      </c>
      <c r="BJ60" s="66">
        <f>'Publication Table'!BH60/'Publication Table (%)'!BJ$55</f>
        <v>6.4766839378238344E-4</v>
      </c>
      <c r="BK60" s="66">
        <f>'Publication Table'!BI60/'Publication Table (%)'!BK$55</f>
        <v>4.6728971962616819E-3</v>
      </c>
      <c r="BL60" s="66">
        <f>'Publication Table'!BJ60/'Publication Table (%)'!BL$55</f>
        <v>1.1818181818181818E-2</v>
      </c>
      <c r="BM60" s="66">
        <f>'Publication Table'!BK60/'Publication Table (%)'!BM$55</f>
        <v>0</v>
      </c>
      <c r="BN60" s="66">
        <f>'Publication Table'!BL60/'Publication Table (%)'!BN$55</f>
        <v>3.3557046979865771E-3</v>
      </c>
      <c r="BO60" s="66">
        <f>'Publication Table'!BM60/'Publication Table (%)'!BO$55</f>
        <v>1.5337423312883436E-3</v>
      </c>
      <c r="BP60" s="66">
        <f>'Publication Table'!BN60/'Publication Table (%)'!BP$55</f>
        <v>2.4009603841536613E-3</v>
      </c>
      <c r="BQ60" s="66">
        <f>'Publication Table'!BO60/'Publication Table (%)'!BQ$55</f>
        <v>1.1061946902654867E-3</v>
      </c>
      <c r="BR60" s="66">
        <f>'Publication Table'!BP60/'Publication Table (%)'!BR$55</f>
        <v>2.6737967914438501E-3</v>
      </c>
      <c r="BS60" s="66">
        <f ca="1">'Publication Table'!BQ60/'Publication Table (%)'!BS$55</f>
        <v>5.244755244755245E-3</v>
      </c>
    </row>
    <row r="61" spans="2:71" ht="15" customHeight="1" collapsed="1" x14ac:dyDescent="0.25">
      <c r="B61" s="84" t="str">
        <f t="shared" si="1"/>
        <v>NHS Dumfries &amp; GallowayHospital Level</v>
      </c>
      <c r="C61" s="87" t="str">
        <f t="shared" si="7"/>
        <v>NHS Dumfries &amp; Galloway</v>
      </c>
      <c r="D61" s="100"/>
      <c r="E61" s="44" t="s">
        <v>10</v>
      </c>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14"/>
      <c r="BS61" s="14"/>
    </row>
    <row r="62" spans="2:71" ht="15" hidden="1" customHeight="1" outlineLevel="1" collapsed="1" x14ac:dyDescent="0.2">
      <c r="B62" s="84" t="str">
        <f t="shared" si="1"/>
        <v>Dumfries &amp; Galloway Royal InfirmaryDumfries &amp; Galloway Royal Infirmary</v>
      </c>
      <c r="C62" s="87" t="str">
        <f>E62</f>
        <v>Dumfries &amp; Galloway Royal Infirmary</v>
      </c>
      <c r="D62" s="100" t="s">
        <v>533</v>
      </c>
      <c r="E62" s="43" t="s">
        <v>19</v>
      </c>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row>
    <row r="63" spans="2:71" ht="15" hidden="1" customHeight="1" outlineLevel="2" x14ac:dyDescent="0.2">
      <c r="B63" s="84" t="str">
        <f t="shared" si="1"/>
        <v>Dumfries &amp; Galloway Royal InfirmaryTotal Number of scheduled elective operations in theatre system</v>
      </c>
      <c r="C63" s="87" t="str">
        <f t="shared" ref="C63:C68" si="8">C62</f>
        <v>Dumfries &amp; Galloway Royal Infirmary</v>
      </c>
      <c r="D63" s="100"/>
      <c r="E63" s="36" t="s">
        <v>3</v>
      </c>
      <c r="F63" s="17">
        <f>'Publication Table'!D63</f>
        <v>1312</v>
      </c>
      <c r="G63" s="17">
        <f>'Publication Table'!E63</f>
        <v>1539</v>
      </c>
      <c r="H63" s="17">
        <f>'Publication Table'!F63</f>
        <v>1515</v>
      </c>
      <c r="I63" s="17">
        <f>'Publication Table'!G63</f>
        <v>1488</v>
      </c>
      <c r="J63" s="93">
        <f>'Publication Table'!H63</f>
        <v>1523</v>
      </c>
      <c r="K63" s="17">
        <f>'Publication Table'!I63</f>
        <v>1495</v>
      </c>
      <c r="L63" s="17">
        <f>'Publication Table'!J63</f>
        <v>1380</v>
      </c>
      <c r="M63" s="17">
        <f>'Publication Table'!K63</f>
        <v>1427</v>
      </c>
      <c r="N63" s="17">
        <f>'Publication Table'!L63</f>
        <v>1285</v>
      </c>
      <c r="O63" s="17">
        <f>'Publication Table'!M63</f>
        <v>1399</v>
      </c>
      <c r="P63" s="17">
        <f>'Publication Table'!N63</f>
        <v>1409</v>
      </c>
      <c r="Q63" s="17">
        <f>'Publication Table'!O63</f>
        <v>1407</v>
      </c>
      <c r="R63" s="17">
        <f>'Publication Table'!P63</f>
        <v>1476</v>
      </c>
      <c r="S63" s="17">
        <f>'Publication Table'!Q63</f>
        <v>1563</v>
      </c>
      <c r="T63" s="17">
        <f>'Publication Table'!R63</f>
        <v>1435</v>
      </c>
      <c r="U63" s="17">
        <f>'Publication Table'!S63</f>
        <v>1480</v>
      </c>
      <c r="V63" s="17">
        <f>'Publication Table'!T63</f>
        <v>1459</v>
      </c>
      <c r="W63" s="17">
        <f>'Publication Table'!U63</f>
        <v>1332</v>
      </c>
      <c r="X63" s="17">
        <f>'Publication Table'!V63</f>
        <v>1409</v>
      </c>
      <c r="Y63" s="17">
        <f>'Publication Table'!W63</f>
        <v>1259</v>
      </c>
      <c r="Z63" s="17">
        <f>'Publication Table'!X63</f>
        <v>1429</v>
      </c>
      <c r="AA63" s="17">
        <f>'Publication Table'!Y63</f>
        <v>1386</v>
      </c>
      <c r="AB63" s="17">
        <f>'Publication Table'!Z63</f>
        <v>1708</v>
      </c>
      <c r="AC63" s="17">
        <f>'Publication Table'!AA63</f>
        <v>1275</v>
      </c>
      <c r="AD63" s="17">
        <f>'Publication Table'!AB63</f>
        <v>1414</v>
      </c>
      <c r="AE63" s="17">
        <f>'Publication Table'!AC63</f>
        <v>1392</v>
      </c>
      <c r="AF63" s="17">
        <f>'Publication Table'!AD63</f>
        <v>1173</v>
      </c>
      <c r="AG63" s="17">
        <f>'Publication Table'!AE63</f>
        <v>1283</v>
      </c>
      <c r="AH63" s="17">
        <f>'Publication Table'!AF63</f>
        <v>1264</v>
      </c>
      <c r="AI63" s="17">
        <f>'Publication Table'!AG63</f>
        <v>1326</v>
      </c>
      <c r="AJ63" s="17">
        <f>'Publication Table'!AH63</f>
        <v>1372</v>
      </c>
      <c r="AK63" s="17">
        <f>'Publication Table'!AI63</f>
        <v>985</v>
      </c>
      <c r="AL63" s="17">
        <f>'Publication Table'!AJ63</f>
        <v>1225</v>
      </c>
      <c r="AM63" s="17">
        <f>'Publication Table'!AK63</f>
        <v>1266</v>
      </c>
      <c r="AN63" s="17">
        <f>'Publication Table'!AL63</f>
        <v>1424</v>
      </c>
      <c r="AO63" s="17">
        <f>'Publication Table'!AM63</f>
        <v>1137</v>
      </c>
      <c r="AP63" s="17">
        <f>'Publication Table'!AN63</f>
        <v>1349</v>
      </c>
      <c r="AQ63" s="17">
        <f>'Publication Table'!AO63</f>
        <v>1134</v>
      </c>
      <c r="AR63" s="17">
        <f>'Publication Table'!AP63</f>
        <v>1168</v>
      </c>
      <c r="AS63" s="17">
        <f>'Publication Table'!AQ63</f>
        <v>1231</v>
      </c>
      <c r="AT63" s="17">
        <f>'Publication Table'!AR63</f>
        <v>1119</v>
      </c>
      <c r="AU63" s="17">
        <f>'Publication Table'!AS63</f>
        <v>1265</v>
      </c>
      <c r="AV63" s="17">
        <f>'Publication Table'!AT63</f>
        <v>1313</v>
      </c>
      <c r="AW63" s="17">
        <f>'Publication Table'!AU63</f>
        <v>1068</v>
      </c>
      <c r="AX63" s="17">
        <f>'Publication Table'!AV63</f>
        <v>1214</v>
      </c>
      <c r="AY63" s="17">
        <f>'Publication Table'!AW63</f>
        <v>1111</v>
      </c>
      <c r="AZ63" s="17">
        <f>'Publication Table'!AX63</f>
        <v>1162</v>
      </c>
      <c r="BA63" s="17">
        <f>'Publication Table'!AY63</f>
        <v>1205</v>
      </c>
      <c r="BB63" s="17">
        <f>'Publication Table'!AZ63</f>
        <v>1221</v>
      </c>
      <c r="BC63" s="17">
        <f>'Publication Table'!BA63</f>
        <v>1164</v>
      </c>
      <c r="BD63" s="17">
        <f>'Publication Table'!BB63</f>
        <v>1304</v>
      </c>
      <c r="BE63" s="17">
        <f>'Publication Table'!BC63</f>
        <v>1179</v>
      </c>
      <c r="BF63" s="17">
        <f>'Publication Table'!BD63</f>
        <v>1179</v>
      </c>
      <c r="BG63" s="17">
        <f>'Publication Table'!BE63</f>
        <v>1268</v>
      </c>
      <c r="BH63" s="17">
        <f>'Publication Table'!BF63</f>
        <v>1253</v>
      </c>
      <c r="BI63" s="17">
        <f>'Publication Table'!BG63</f>
        <v>1178</v>
      </c>
      <c r="BJ63" s="17">
        <f>'Publication Table'!BH63</f>
        <v>1234</v>
      </c>
      <c r="BK63" s="17">
        <f>'Publication Table'!BI63</f>
        <v>1152</v>
      </c>
      <c r="BL63" s="17">
        <f>'Publication Table'!BJ63</f>
        <v>950</v>
      </c>
      <c r="BM63" s="17">
        <f>'Publication Table'!BK63</f>
        <v>187</v>
      </c>
      <c r="BN63" s="17">
        <f>'Publication Table'!BL63</f>
        <v>294</v>
      </c>
      <c r="BO63" s="17">
        <f>'Publication Table'!BM63</f>
        <v>630</v>
      </c>
      <c r="BP63" s="17">
        <f>'Publication Table'!BN63</f>
        <v>733</v>
      </c>
      <c r="BQ63" s="17">
        <f>'Publication Table'!BO63</f>
        <v>729</v>
      </c>
      <c r="BR63" s="17">
        <f>'Publication Table'!BP63</f>
        <v>907</v>
      </c>
      <c r="BS63" s="17">
        <f ca="1">'Publication Table'!BQ63</f>
        <v>975</v>
      </c>
    </row>
    <row r="64" spans="2:71" ht="15" hidden="1" customHeight="1" outlineLevel="2" x14ac:dyDescent="0.2">
      <c r="B64" s="84" t="str">
        <f t="shared" si="1"/>
        <v>Dumfries &amp; Galloway Royal InfirmaryPercent of total scheduled elective cancellations in theatre systems</v>
      </c>
      <c r="C64" s="87" t="str">
        <f t="shared" si="8"/>
        <v>Dumfries &amp; Galloway Royal Infirmary</v>
      </c>
      <c r="D64" s="100"/>
      <c r="E64" s="37" t="s">
        <v>112</v>
      </c>
      <c r="F64" s="38">
        <f>'Publication Table'!D64/'Publication Table (%)'!F$63</f>
        <v>7.621951219512195E-2</v>
      </c>
      <c r="G64" s="38">
        <f>'Publication Table'!E64/'Publication Table (%)'!G$63</f>
        <v>6.6926575698505519E-2</v>
      </c>
      <c r="H64" s="38">
        <f>'Publication Table'!F64/'Publication Table (%)'!H$63</f>
        <v>8.3168316831683173E-2</v>
      </c>
      <c r="I64" s="38">
        <f>'Publication Table'!G64/'Publication Table (%)'!I$63</f>
        <v>7.5268817204301078E-2</v>
      </c>
      <c r="J64" s="94">
        <f>'Publication Table'!H64/'Publication Table (%)'!J$63</f>
        <v>7.8791858174655283E-2</v>
      </c>
      <c r="K64" s="38">
        <f>'Publication Table'!I64/'Publication Table (%)'!K$63</f>
        <v>8.9632107023411373E-2</v>
      </c>
      <c r="L64" s="38">
        <f>'Publication Table'!J64/'Publication Table (%)'!L$63</f>
        <v>7.8985507246376818E-2</v>
      </c>
      <c r="M64" s="38">
        <f>'Publication Table'!K64/'Publication Table (%)'!M$63</f>
        <v>7.918710581639804E-2</v>
      </c>
      <c r="N64" s="38">
        <f>'Publication Table'!L64/'Publication Table (%)'!N$63</f>
        <v>0.10505836575875487</v>
      </c>
      <c r="O64" s="38">
        <f>'Publication Table'!M64/'Publication Table (%)'!O$63</f>
        <v>9.3638313080771973E-2</v>
      </c>
      <c r="P64" s="38">
        <f>'Publication Table'!N64/'Publication Table (%)'!P$63</f>
        <v>0.10007097232079488</v>
      </c>
      <c r="Q64" s="38">
        <f>'Publication Table'!O64/'Publication Table (%)'!Q$63</f>
        <v>7.8180525941719967E-2</v>
      </c>
      <c r="R64" s="38">
        <f>'Publication Table'!P64/'Publication Table (%)'!R$63</f>
        <v>8.4010840108401083E-2</v>
      </c>
      <c r="S64" s="38">
        <f>'Publication Table'!Q64/'Publication Table (%)'!S$63</f>
        <v>0.10428662827895073</v>
      </c>
      <c r="T64" s="38">
        <f>'Publication Table'!R64/'Publication Table (%)'!T$63</f>
        <v>8.9895470383275264E-2</v>
      </c>
      <c r="U64" s="38">
        <f>'Publication Table'!S64/'Publication Table (%)'!U$63</f>
        <v>8.5810810810810809E-2</v>
      </c>
      <c r="V64" s="38">
        <f>'Publication Table'!T64/'Publication Table (%)'!V$63</f>
        <v>7.402330363262509E-2</v>
      </c>
      <c r="W64" s="38">
        <f>'Publication Table'!U64/'Publication Table (%)'!W$63</f>
        <v>7.8828828828828829E-2</v>
      </c>
      <c r="X64" s="38">
        <f>'Publication Table'!V64/'Publication Table (%)'!X$63</f>
        <v>7.6650106458481193E-2</v>
      </c>
      <c r="Y64" s="38">
        <f>'Publication Table'!W64/'Publication Table (%)'!Y$63</f>
        <v>9.293089753772836E-2</v>
      </c>
      <c r="Z64" s="38">
        <f>'Publication Table'!X64/'Publication Table (%)'!Z$63</f>
        <v>7.3477956613016093E-2</v>
      </c>
      <c r="AA64" s="38">
        <f>'Publication Table'!Y64/'Publication Table (%)'!AA$63</f>
        <v>6.6378066378066383E-2</v>
      </c>
      <c r="AB64" s="38">
        <f>'Publication Table'!Z64/'Publication Table (%)'!AB$63</f>
        <v>5.9718969555035126E-2</v>
      </c>
      <c r="AC64" s="38">
        <f>'Publication Table'!AA64/'Publication Table (%)'!AC$63</f>
        <v>7.4509803921568626E-2</v>
      </c>
      <c r="AD64" s="38">
        <f>'Publication Table'!AB64/'Publication Table (%)'!AD$63</f>
        <v>6.2942008486562936E-2</v>
      </c>
      <c r="AE64" s="38">
        <f>'Publication Table'!AC64/'Publication Table (%)'!AE$63</f>
        <v>6.8965517241379309E-2</v>
      </c>
      <c r="AF64" s="38">
        <f>'Publication Table'!AD64/'Publication Table (%)'!AF$63</f>
        <v>7.5021312872975282E-2</v>
      </c>
      <c r="AG64" s="38">
        <f>'Publication Table'!AE64/'Publication Table (%)'!AG$63</f>
        <v>8.9633671083398286E-2</v>
      </c>
      <c r="AH64" s="38">
        <f>'Publication Table'!AF64/'Publication Table (%)'!AH$63</f>
        <v>7.9113924050632917E-2</v>
      </c>
      <c r="AI64" s="38">
        <f>'Publication Table'!AG64/'Publication Table (%)'!AI$63</f>
        <v>7.8431372549019607E-2</v>
      </c>
      <c r="AJ64" s="38">
        <f>'Publication Table'!AH64/'Publication Table (%)'!AJ$63</f>
        <v>7.798833819241982E-2</v>
      </c>
      <c r="AK64" s="38">
        <f>'Publication Table'!AI64/'Publication Table (%)'!AK$63</f>
        <v>8.4263959390862939E-2</v>
      </c>
      <c r="AL64" s="38">
        <f>'Publication Table'!AJ64/'Publication Table (%)'!AL$63</f>
        <v>0.12</v>
      </c>
      <c r="AM64" s="38">
        <f>'Publication Table'!AK64/'Publication Table (%)'!AM$63</f>
        <v>0.11216429699842022</v>
      </c>
      <c r="AN64" s="38">
        <f>'Publication Table'!AL64/'Publication Table (%)'!AN$63</f>
        <v>8.98876404494382E-2</v>
      </c>
      <c r="AO64" s="38">
        <f>'Publication Table'!AM64/'Publication Table (%)'!AO$63</f>
        <v>0.10202286719437115</v>
      </c>
      <c r="AP64" s="38">
        <f>'Publication Table'!AN64/'Publication Table (%)'!AP$63</f>
        <v>8.2283172720533732E-2</v>
      </c>
      <c r="AQ64" s="38">
        <f>'Publication Table'!AO64/'Publication Table (%)'!AQ$63</f>
        <v>7.6719576719576715E-2</v>
      </c>
      <c r="AR64" s="38">
        <f>'Publication Table'!AP64/'Publication Table (%)'!AR$63</f>
        <v>8.9897260273972601E-2</v>
      </c>
      <c r="AS64" s="38">
        <f>'Publication Table'!AQ64/'Publication Table (%)'!AS$63</f>
        <v>9.1795288383428111E-2</v>
      </c>
      <c r="AT64" s="38">
        <f>'Publication Table'!AR64/'Publication Table (%)'!AT$63</f>
        <v>7.9535299374441468E-2</v>
      </c>
      <c r="AU64" s="38">
        <f>'Publication Table'!AS64/'Publication Table (%)'!AU$63</f>
        <v>9.5652173913043481E-2</v>
      </c>
      <c r="AV64" s="38">
        <f>'Publication Table'!AT64/'Publication Table (%)'!AV$63</f>
        <v>7.235338918507235E-2</v>
      </c>
      <c r="AW64" s="38">
        <f>'Publication Table'!AU64/'Publication Table (%)'!AW$63</f>
        <v>8.3333333333333329E-2</v>
      </c>
      <c r="AX64" s="38">
        <f>'Publication Table'!AV64/'Publication Table (%)'!AX$63</f>
        <v>7.907742998352553E-2</v>
      </c>
      <c r="AY64" s="38">
        <f>'Publication Table'!AW64/'Publication Table (%)'!AY$63</f>
        <v>7.5607560756075609E-2</v>
      </c>
      <c r="AZ64" s="38">
        <f>'Publication Table'!AX64/'Publication Table (%)'!AZ$63</f>
        <v>8.9500860585197933E-2</v>
      </c>
      <c r="BA64" s="38">
        <f>'Publication Table'!AY64/'Publication Table (%)'!BA$63</f>
        <v>7.3858921161825727E-2</v>
      </c>
      <c r="BB64" s="38">
        <f>'Publication Table'!AZ64/'Publication Table (%)'!BB$63</f>
        <v>8.1900081900081897E-2</v>
      </c>
      <c r="BC64" s="38">
        <f>'Publication Table'!BA64/'Publication Table (%)'!BC$63</f>
        <v>7.0446735395189003E-2</v>
      </c>
      <c r="BD64" s="38">
        <f>'Publication Table'!BB64/'Publication Table (%)'!BD$63</f>
        <v>7.2852760736196315E-2</v>
      </c>
      <c r="BE64" s="38">
        <f>'Publication Table'!BC64/'Publication Table (%)'!BE$63</f>
        <v>8.2273112807463952E-2</v>
      </c>
      <c r="BF64" s="38">
        <f>'Publication Table'!BD64/'Publication Table (%)'!BF$63</f>
        <v>8.6513994910941472E-2</v>
      </c>
      <c r="BG64" s="38">
        <f>'Publication Table'!BE64/'Publication Table (%)'!BG$63</f>
        <v>9.3848580441640378E-2</v>
      </c>
      <c r="BH64" s="38">
        <f>'Publication Table'!BF64/'Publication Table (%)'!BH$63</f>
        <v>7.5019952114924182E-2</v>
      </c>
      <c r="BI64" s="38">
        <f>'Publication Table'!BG64/'Publication Table (%)'!BI$63</f>
        <v>7.8947368421052627E-2</v>
      </c>
      <c r="BJ64" s="38">
        <f>'Publication Table'!BH64/'Publication Table (%)'!BJ$63</f>
        <v>7.2933549432739053E-2</v>
      </c>
      <c r="BK64" s="38">
        <f>'Publication Table'!BI64/'Publication Table (%)'!BK$63</f>
        <v>8.4201388888888895E-2</v>
      </c>
      <c r="BL64" s="38">
        <f>'Publication Table'!BJ64/'Publication Table (%)'!BL$63</f>
        <v>0.1031578947368421</v>
      </c>
      <c r="BM64" s="38">
        <f>'Publication Table'!BK64/'Publication Table (%)'!BM$63</f>
        <v>4.2780748663101602E-2</v>
      </c>
      <c r="BN64" s="38">
        <f>'Publication Table'!BL64/'Publication Table (%)'!BN$63</f>
        <v>5.7823129251700682E-2</v>
      </c>
      <c r="BO64" s="38">
        <f>'Publication Table'!BM64/'Publication Table (%)'!BO$63</f>
        <v>6.3492063492063489E-2</v>
      </c>
      <c r="BP64" s="38">
        <f>'Publication Table'!BN64/'Publication Table (%)'!BP$63</f>
        <v>5.593451568894952E-2</v>
      </c>
      <c r="BQ64" s="38">
        <f>'Publication Table'!BO64/'Publication Table (%)'!BQ$63</f>
        <v>5.7613168724279837E-2</v>
      </c>
      <c r="BR64" s="38">
        <f>'Publication Table'!BP64/'Publication Table (%)'!BR$63</f>
        <v>5.1819184123484012E-2</v>
      </c>
      <c r="BS64" s="38">
        <f ca="1">'Publication Table'!BQ64/'Publication Table (%)'!BS$63</f>
        <v>8.4102564102564101E-2</v>
      </c>
    </row>
    <row r="65" spans="2:71" ht="15" hidden="1" customHeight="1" outlineLevel="2" x14ac:dyDescent="0.2">
      <c r="B65" s="84" t="str">
        <f t="shared" si="1"/>
        <v>Dumfries &amp; Galloway Royal InfirmaryCancellation based on clinical reason by hospital %</v>
      </c>
      <c r="C65" s="87" t="str">
        <f t="shared" si="8"/>
        <v>Dumfries &amp; Galloway Royal Infirmary</v>
      </c>
      <c r="D65" s="100"/>
      <c r="E65" s="39" t="s">
        <v>113</v>
      </c>
      <c r="F65" s="38">
        <f>'Publication Table'!D65/'Publication Table (%)'!F$63</f>
        <v>4.1158536585365856E-2</v>
      </c>
      <c r="G65" s="38">
        <f>'Publication Table'!E65/'Publication Table (%)'!G$63</f>
        <v>3.5737491877842753E-2</v>
      </c>
      <c r="H65" s="38">
        <f>'Publication Table'!F65/'Publication Table (%)'!H$63</f>
        <v>3.6303630363036306E-2</v>
      </c>
      <c r="I65" s="38">
        <f>'Publication Table'!G65/'Publication Table (%)'!I$63</f>
        <v>3.7634408602150539E-2</v>
      </c>
      <c r="J65" s="94">
        <f>'Publication Table'!H65/'Publication Table (%)'!J$63</f>
        <v>3.4143138542350626E-2</v>
      </c>
      <c r="K65" s="38">
        <f>'Publication Table'!I65/'Publication Table (%)'!K$63</f>
        <v>4.8160535117056855E-2</v>
      </c>
      <c r="L65" s="38">
        <f>'Publication Table'!J65/'Publication Table (%)'!L$63</f>
        <v>4.1304347826086954E-2</v>
      </c>
      <c r="M65" s="38">
        <f>'Publication Table'!K65/'Publication Table (%)'!M$63</f>
        <v>4.2046250875963559E-2</v>
      </c>
      <c r="N65" s="38">
        <f>'Publication Table'!L65/'Publication Table (%)'!N$63</f>
        <v>4.2801556420233464E-2</v>
      </c>
      <c r="O65" s="38">
        <f>'Publication Table'!M65/'Publication Table (%)'!O$63</f>
        <v>3.8598999285203717E-2</v>
      </c>
      <c r="P65" s="38">
        <f>'Publication Table'!N65/'Publication Table (%)'!P$63</f>
        <v>3.4066713981547196E-2</v>
      </c>
      <c r="Q65" s="38">
        <f>'Publication Table'!O65/'Publication Table (%)'!Q$63</f>
        <v>3.1272210376687988E-2</v>
      </c>
      <c r="R65" s="38">
        <f>'Publication Table'!P65/'Publication Table (%)'!R$63</f>
        <v>3.3875338753387531E-2</v>
      </c>
      <c r="S65" s="38">
        <f>'Publication Table'!Q65/'Publication Table (%)'!S$63</f>
        <v>4.7984644913627639E-2</v>
      </c>
      <c r="T65" s="38">
        <f>'Publication Table'!R65/'Publication Table (%)'!T$63</f>
        <v>2.9268292682926831E-2</v>
      </c>
      <c r="U65" s="38">
        <f>'Publication Table'!S65/'Publication Table (%)'!U$63</f>
        <v>3.1081081081081083E-2</v>
      </c>
      <c r="V65" s="38">
        <f>'Publication Table'!T65/'Publication Table (%)'!V$63</f>
        <v>2.9472241261137764E-2</v>
      </c>
      <c r="W65" s="38">
        <f>'Publication Table'!U65/'Publication Table (%)'!W$63</f>
        <v>4.2792792792792793E-2</v>
      </c>
      <c r="X65" s="38">
        <f>'Publication Table'!V65/'Publication Table (%)'!X$63</f>
        <v>4.1873669268985093E-2</v>
      </c>
      <c r="Y65" s="38">
        <f>'Publication Table'!W65/'Publication Table (%)'!Y$63</f>
        <v>4.1302621127879267E-2</v>
      </c>
      <c r="Z65" s="38">
        <f>'Publication Table'!X65/'Publication Table (%)'!Z$63</f>
        <v>3.5689293212036392E-2</v>
      </c>
      <c r="AA65" s="38">
        <f>'Publication Table'!Y65/'Publication Table (%)'!AA$63</f>
        <v>3.3910533910533912E-2</v>
      </c>
      <c r="AB65" s="38">
        <f>'Publication Table'!Z65/'Publication Table (%)'!AB$63</f>
        <v>2.3419203747072601E-2</v>
      </c>
      <c r="AC65" s="38">
        <f>'Publication Table'!AA65/'Publication Table (%)'!AC$63</f>
        <v>3.6862745098039218E-2</v>
      </c>
      <c r="AD65" s="38">
        <f>'Publication Table'!AB65/'Publication Table (%)'!AD$63</f>
        <v>2.3338048090523339E-2</v>
      </c>
      <c r="AE65" s="38">
        <f>'Publication Table'!AC65/'Publication Table (%)'!AE$63</f>
        <v>2.8017241379310345E-2</v>
      </c>
      <c r="AF65" s="38">
        <f>'Publication Table'!AD65/'Publication Table (%)'!AF$63</f>
        <v>3.239556692242114E-2</v>
      </c>
      <c r="AG65" s="38">
        <f>'Publication Table'!AE65/'Publication Table (%)'!AG$63</f>
        <v>3.3515198752922838E-2</v>
      </c>
      <c r="AH65" s="38">
        <f>'Publication Table'!AF65/'Publication Table (%)'!AH$63</f>
        <v>4.8259493670886076E-2</v>
      </c>
      <c r="AI65" s="38">
        <f>'Publication Table'!AG65/'Publication Table (%)'!AI$63</f>
        <v>1.8853695324283559E-2</v>
      </c>
      <c r="AJ65" s="38">
        <f>'Publication Table'!AH65/'Publication Table (%)'!AJ$63</f>
        <v>3.2069970845481049E-2</v>
      </c>
      <c r="AK65" s="38">
        <f>'Publication Table'!AI65/'Publication Table (%)'!AK$63</f>
        <v>3.1472081218274113E-2</v>
      </c>
      <c r="AL65" s="38">
        <f>'Publication Table'!AJ65/'Publication Table (%)'!AL$63</f>
        <v>0.04</v>
      </c>
      <c r="AM65" s="38">
        <f>'Publication Table'!AK65/'Publication Table (%)'!AM$63</f>
        <v>4.0284360189573459E-2</v>
      </c>
      <c r="AN65" s="38">
        <f>'Publication Table'!AL65/'Publication Table (%)'!AN$63</f>
        <v>3.1601123595505619E-2</v>
      </c>
      <c r="AO65" s="38">
        <f>'Publication Table'!AM65/'Publication Table (%)'!AO$63</f>
        <v>3.430079155672823E-2</v>
      </c>
      <c r="AP65" s="38">
        <f>'Publication Table'!AN65/'Publication Table (%)'!AP$63</f>
        <v>2.3721275018532245E-2</v>
      </c>
      <c r="AQ65" s="38">
        <f>'Publication Table'!AO65/'Publication Table (%)'!AQ$63</f>
        <v>2.6455026455026454E-2</v>
      </c>
      <c r="AR65" s="38">
        <f>'Publication Table'!AP65/'Publication Table (%)'!AR$63</f>
        <v>3.5102739726027399E-2</v>
      </c>
      <c r="AS65" s="38">
        <f>'Publication Table'!AQ65/'Publication Table (%)'!AS$63</f>
        <v>3.6555645816409424E-2</v>
      </c>
      <c r="AT65" s="38">
        <f>'Publication Table'!AR65/'Publication Table (%)'!AT$63</f>
        <v>2.8596961572832886E-2</v>
      </c>
      <c r="AU65" s="38">
        <f>'Publication Table'!AS65/'Publication Table (%)'!AU$63</f>
        <v>4.1897233201581029E-2</v>
      </c>
      <c r="AV65" s="38">
        <f>'Publication Table'!AT65/'Publication Table (%)'!AV$63</f>
        <v>3.2749428789032753E-2</v>
      </c>
      <c r="AW65" s="38">
        <f>'Publication Table'!AU65/'Publication Table (%)'!AW$63</f>
        <v>3.1835205992509365E-2</v>
      </c>
      <c r="AX65" s="38">
        <f>'Publication Table'!AV65/'Publication Table (%)'!AX$63</f>
        <v>3.2948929159802305E-2</v>
      </c>
      <c r="AY65" s="38">
        <f>'Publication Table'!AW65/'Publication Table (%)'!AY$63</f>
        <v>2.8802880288028802E-2</v>
      </c>
      <c r="AZ65" s="38">
        <f>'Publication Table'!AX65/'Publication Table (%)'!AZ$63</f>
        <v>2.6678141135972461E-2</v>
      </c>
      <c r="BA65" s="38">
        <f>'Publication Table'!AY65/'Publication Table (%)'!BA$63</f>
        <v>2.7385892116182572E-2</v>
      </c>
      <c r="BB65" s="38">
        <f>'Publication Table'!AZ65/'Publication Table (%)'!BB$63</f>
        <v>3.4398034398034398E-2</v>
      </c>
      <c r="BC65" s="38">
        <f>'Publication Table'!BA65/'Publication Table (%)'!BC$63</f>
        <v>3.0927835051546393E-2</v>
      </c>
      <c r="BD65" s="38">
        <f>'Publication Table'!BB65/'Publication Table (%)'!BD$63</f>
        <v>2.99079754601227E-2</v>
      </c>
      <c r="BE65" s="38">
        <f>'Publication Table'!BC65/'Publication Table (%)'!BE$63</f>
        <v>2.6293469041560644E-2</v>
      </c>
      <c r="BF65" s="38">
        <f>'Publication Table'!BD65/'Publication Table (%)'!BF$63</f>
        <v>3.2230703986429174E-2</v>
      </c>
      <c r="BG65" s="38">
        <f>'Publication Table'!BE65/'Publication Table (%)'!BG$63</f>
        <v>3.7854889589905363E-2</v>
      </c>
      <c r="BH65" s="38">
        <f>'Publication Table'!BF65/'Publication Table (%)'!BH$63</f>
        <v>1.9952114924181964E-2</v>
      </c>
      <c r="BI65" s="38">
        <f>'Publication Table'!BG65/'Publication Table (%)'!BI$63</f>
        <v>3.5653650254668934E-2</v>
      </c>
      <c r="BJ65" s="38">
        <f>'Publication Table'!BH65/'Publication Table (%)'!BJ$63</f>
        <v>3.2414910858995137E-2</v>
      </c>
      <c r="BK65" s="38">
        <f>'Publication Table'!BI65/'Publication Table (%)'!BK$63</f>
        <v>3.7326388888888888E-2</v>
      </c>
      <c r="BL65" s="38">
        <f>'Publication Table'!BJ65/'Publication Table (%)'!BL$63</f>
        <v>3.4736842105263156E-2</v>
      </c>
      <c r="BM65" s="38">
        <f>'Publication Table'!BK65/'Publication Table (%)'!BM$63</f>
        <v>2.6737967914438502E-2</v>
      </c>
      <c r="BN65" s="38">
        <f>'Publication Table'!BL65/'Publication Table (%)'!BN$63</f>
        <v>3.4013605442176874E-2</v>
      </c>
      <c r="BO65" s="38">
        <f>'Publication Table'!BM65/'Publication Table (%)'!BO$63</f>
        <v>3.650793650793651E-2</v>
      </c>
      <c r="BP65" s="38">
        <f>'Publication Table'!BN65/'Publication Table (%)'!BP$63</f>
        <v>3.0013642564802184E-2</v>
      </c>
      <c r="BQ65" s="38">
        <f>'Publication Table'!BO65/'Publication Table (%)'!BQ$63</f>
        <v>3.5665294924554183E-2</v>
      </c>
      <c r="BR65" s="38">
        <f>'Publication Table'!BP65/'Publication Table (%)'!BR$63</f>
        <v>3.5281146637265712E-2</v>
      </c>
      <c r="BS65" s="38">
        <f ca="1">'Publication Table'!BQ65/'Publication Table (%)'!BS$63</f>
        <v>4.5128205128205132E-2</v>
      </c>
    </row>
    <row r="66" spans="2:71" ht="15" hidden="1" customHeight="1" outlineLevel="2" x14ac:dyDescent="0.2">
      <c r="B66" s="84" t="str">
        <f t="shared" si="1"/>
        <v>Dumfries &amp; Galloway Royal InfirmaryCancellation based on capacity or non-clinical reason by hospital %</v>
      </c>
      <c r="C66" s="87" t="str">
        <f t="shared" si="8"/>
        <v>Dumfries &amp; Galloway Royal Infirmary</v>
      </c>
      <c r="D66" s="100"/>
      <c r="E66" s="39" t="s">
        <v>114</v>
      </c>
      <c r="F66" s="38">
        <f>'Publication Table'!D66/'Publication Table (%)'!F$63</f>
        <v>7.621951219512195E-3</v>
      </c>
      <c r="G66" s="38">
        <f>'Publication Table'!E66/'Publication Table (%)'!G$63</f>
        <v>6.4977257959714096E-3</v>
      </c>
      <c r="H66" s="38">
        <f>'Publication Table'!F66/'Publication Table (%)'!H$63</f>
        <v>1.65016501650165E-2</v>
      </c>
      <c r="I66" s="38">
        <f>'Publication Table'!G66/'Publication Table (%)'!I$63</f>
        <v>4.0322580645161289E-3</v>
      </c>
      <c r="J66" s="94">
        <f>'Publication Table'!H66/'Publication Table (%)'!J$63</f>
        <v>1.1162179908076166E-2</v>
      </c>
      <c r="K66" s="38">
        <f>'Publication Table'!I66/'Publication Table (%)'!K$63</f>
        <v>9.3645484949832769E-3</v>
      </c>
      <c r="L66" s="38">
        <f>'Publication Table'!J66/'Publication Table (%)'!L$63</f>
        <v>8.6956521739130436E-3</v>
      </c>
      <c r="M66" s="38">
        <f>'Publication Table'!K66/'Publication Table (%)'!M$63</f>
        <v>9.8107918710581641E-3</v>
      </c>
      <c r="N66" s="38">
        <f>'Publication Table'!L66/'Publication Table (%)'!N$63</f>
        <v>2.1011673151750974E-2</v>
      </c>
      <c r="O66" s="38">
        <f>'Publication Table'!M66/'Publication Table (%)'!O$63</f>
        <v>1.9299499642601858E-2</v>
      </c>
      <c r="P66" s="38">
        <f>'Publication Table'!N66/'Publication Table (%)'!P$63</f>
        <v>3.1937544357700499E-2</v>
      </c>
      <c r="Q66" s="38">
        <f>'Publication Table'!O66/'Publication Table (%)'!Q$63</f>
        <v>1.5636105188343994E-2</v>
      </c>
      <c r="R66" s="38">
        <f>'Publication Table'!P66/'Publication Table (%)'!R$63</f>
        <v>1.5582655826558265E-2</v>
      </c>
      <c r="S66" s="38">
        <f>'Publication Table'!Q66/'Publication Table (%)'!S$63</f>
        <v>2.6231605886116442E-2</v>
      </c>
      <c r="T66" s="38">
        <f>'Publication Table'!R66/'Publication Table (%)'!T$63</f>
        <v>1.3937282229965157E-2</v>
      </c>
      <c r="U66" s="38">
        <f>'Publication Table'!S66/'Publication Table (%)'!U$63</f>
        <v>1.5540540540540541E-2</v>
      </c>
      <c r="V66" s="38">
        <f>'Publication Table'!T66/'Publication Table (%)'!V$63</f>
        <v>8.9102124742974648E-3</v>
      </c>
      <c r="W66" s="38">
        <f>'Publication Table'!U66/'Publication Table (%)'!W$63</f>
        <v>1.1261261261261261E-2</v>
      </c>
      <c r="X66" s="38">
        <f>'Publication Table'!V66/'Publication Table (%)'!X$63</f>
        <v>8.516678495386799E-3</v>
      </c>
      <c r="Y66" s="38">
        <f>'Publication Table'!W66/'Publication Table (%)'!Y$63</f>
        <v>1.9857029388403495E-2</v>
      </c>
      <c r="Z66" s="38">
        <f>'Publication Table'!X66/'Publication Table (%)'!Z$63</f>
        <v>9.7970608817354796E-3</v>
      </c>
      <c r="AA66" s="38">
        <f>'Publication Table'!Y66/'Publication Table (%)'!AA$63</f>
        <v>1.0101010101010102E-2</v>
      </c>
      <c r="AB66" s="38">
        <f>'Publication Table'!Z66/'Publication Table (%)'!AB$63</f>
        <v>1.2295081967213115E-2</v>
      </c>
      <c r="AC66" s="38">
        <f>'Publication Table'!AA66/'Publication Table (%)'!AC$63</f>
        <v>6.2745098039215684E-3</v>
      </c>
      <c r="AD66" s="38">
        <f>'Publication Table'!AB66/'Publication Table (%)'!AD$63</f>
        <v>1.1315417256011316E-2</v>
      </c>
      <c r="AE66" s="38">
        <f>'Publication Table'!AC66/'Publication Table (%)'!AE$63</f>
        <v>7.1839080459770114E-3</v>
      </c>
      <c r="AF66" s="38">
        <f>'Publication Table'!AD66/'Publication Table (%)'!AF$63</f>
        <v>1.278772378516624E-2</v>
      </c>
      <c r="AG66" s="38">
        <f>'Publication Table'!AE66/'Publication Table (%)'!AG$63</f>
        <v>1.6367887763055339E-2</v>
      </c>
      <c r="AH66" s="38">
        <f>'Publication Table'!AF66/'Publication Table (%)'!AH$63</f>
        <v>5.5379746835443038E-3</v>
      </c>
      <c r="AI66" s="38">
        <f>'Publication Table'!AG66/'Publication Table (%)'!AI$63</f>
        <v>2.3378582202111614E-2</v>
      </c>
      <c r="AJ66" s="38">
        <f>'Publication Table'!AH66/'Publication Table (%)'!AJ$63</f>
        <v>1.4577259475218658E-2</v>
      </c>
      <c r="AK66" s="38">
        <f>'Publication Table'!AI66/'Publication Table (%)'!AK$63</f>
        <v>1.5228426395939087E-2</v>
      </c>
      <c r="AL66" s="38">
        <f>'Publication Table'!AJ66/'Publication Table (%)'!AL$63</f>
        <v>3.2653061224489799E-2</v>
      </c>
      <c r="AM66" s="38">
        <f>'Publication Table'!AK66/'Publication Table (%)'!AM$63</f>
        <v>2.3696682464454975E-2</v>
      </c>
      <c r="AN66" s="38">
        <f>'Publication Table'!AL66/'Publication Table (%)'!AN$63</f>
        <v>1.75561797752809E-2</v>
      </c>
      <c r="AO66" s="38">
        <f>'Publication Table'!AM66/'Publication Table (%)'!AO$63</f>
        <v>2.4626209322779244E-2</v>
      </c>
      <c r="AP66" s="38">
        <f>'Publication Table'!AN66/'Publication Table (%)'!AP$63</f>
        <v>2.1497405485544848E-2</v>
      </c>
      <c r="AQ66" s="38">
        <f>'Publication Table'!AO66/'Publication Table (%)'!AQ$63</f>
        <v>1.146384479717813E-2</v>
      </c>
      <c r="AR66" s="38">
        <f>'Publication Table'!AP66/'Publication Table (%)'!AR$63</f>
        <v>1.8835616438356163E-2</v>
      </c>
      <c r="AS66" s="38">
        <f>'Publication Table'!AQ66/'Publication Table (%)'!AS$63</f>
        <v>1.462225832656377E-2</v>
      </c>
      <c r="AT66" s="38">
        <f>'Publication Table'!AR66/'Publication Table (%)'!AT$63</f>
        <v>1.4298480786416443E-2</v>
      </c>
      <c r="AU66" s="38">
        <f>'Publication Table'!AS66/'Publication Table (%)'!AU$63</f>
        <v>1.7391304347826087E-2</v>
      </c>
      <c r="AV66" s="38">
        <f>'Publication Table'!AT66/'Publication Table (%)'!AV$63</f>
        <v>6.8545316070068541E-3</v>
      </c>
      <c r="AW66" s="38">
        <f>'Publication Table'!AU66/'Publication Table (%)'!AW$63</f>
        <v>1.5917602996254682E-2</v>
      </c>
      <c r="AX66" s="38">
        <f>'Publication Table'!AV66/'Publication Table (%)'!AX$63</f>
        <v>1.070840197693575E-2</v>
      </c>
      <c r="AY66" s="38">
        <f>'Publication Table'!AW66/'Publication Table (%)'!AY$63</f>
        <v>2.5202520252025202E-2</v>
      </c>
      <c r="AZ66" s="38">
        <f>'Publication Table'!AX66/'Publication Table (%)'!AZ$63</f>
        <v>2.323580034423408E-2</v>
      </c>
      <c r="BA66" s="38">
        <f>'Publication Table'!AY66/'Publication Table (%)'!BA$63</f>
        <v>1.6597510373443983E-2</v>
      </c>
      <c r="BB66" s="38">
        <f>'Publication Table'!AZ66/'Publication Table (%)'!BB$63</f>
        <v>1.5561015561015561E-2</v>
      </c>
      <c r="BC66" s="38">
        <f>'Publication Table'!BA66/'Publication Table (%)'!BC$63</f>
        <v>1.4604810996563574E-2</v>
      </c>
      <c r="BD66" s="38">
        <f>'Publication Table'!BB66/'Publication Table (%)'!BD$63</f>
        <v>1.0736196319018405E-2</v>
      </c>
      <c r="BE66" s="38">
        <f>'Publication Table'!BC66/'Publication Table (%)'!BE$63</f>
        <v>2.3748939779474131E-2</v>
      </c>
      <c r="BF66" s="38">
        <f>'Publication Table'!BD66/'Publication Table (%)'!BF$63</f>
        <v>2.3748939779474131E-2</v>
      </c>
      <c r="BG66" s="38">
        <f>'Publication Table'!BE66/'Publication Table (%)'!BG$63</f>
        <v>2.6025236593059938E-2</v>
      </c>
      <c r="BH66" s="38">
        <f>'Publication Table'!BF66/'Publication Table (%)'!BH$63</f>
        <v>2.8731045490822026E-2</v>
      </c>
      <c r="BI66" s="38">
        <f>'Publication Table'!BG66/'Publication Table (%)'!BI$63</f>
        <v>1.4431239388794566E-2</v>
      </c>
      <c r="BJ66" s="38">
        <f>'Publication Table'!BH66/'Publication Table (%)'!BJ$63</f>
        <v>1.7017828200972446E-2</v>
      </c>
      <c r="BK66" s="38">
        <f>'Publication Table'!BI66/'Publication Table (%)'!BK$63</f>
        <v>2.6041666666666668E-2</v>
      </c>
      <c r="BL66" s="38">
        <f>'Publication Table'!BJ66/'Publication Table (%)'!BL$63</f>
        <v>2.6315789473684209E-2</v>
      </c>
      <c r="BM66" s="38">
        <f>'Publication Table'!BK66/'Publication Table (%)'!BM$63</f>
        <v>0</v>
      </c>
      <c r="BN66" s="38">
        <f>'Publication Table'!BL66/'Publication Table (%)'!BN$63</f>
        <v>0</v>
      </c>
      <c r="BO66" s="38">
        <f>'Publication Table'!BM66/'Publication Table (%)'!BO$63</f>
        <v>1.5873015873015873E-3</v>
      </c>
      <c r="BP66" s="38">
        <f>'Publication Table'!BN66/'Publication Table (%)'!BP$63</f>
        <v>8.1855388813096858E-3</v>
      </c>
      <c r="BQ66" s="38">
        <f>'Publication Table'!BO66/'Publication Table (%)'!BQ$63</f>
        <v>9.6021947873799734E-3</v>
      </c>
      <c r="BR66" s="38">
        <f>'Publication Table'!BP66/'Publication Table (%)'!BR$63</f>
        <v>4.410143329658214E-3</v>
      </c>
      <c r="BS66" s="38">
        <f ca="1">'Publication Table'!BQ66/'Publication Table (%)'!BS$63</f>
        <v>1.8461538461538463E-2</v>
      </c>
    </row>
    <row r="67" spans="2:71" ht="15" hidden="1" customHeight="1" outlineLevel="2" x14ac:dyDescent="0.2">
      <c r="B67" s="84" t="str">
        <f t="shared" si="1"/>
        <v>Dumfries &amp; Galloway Royal InfirmaryCancelled by Patient %</v>
      </c>
      <c r="C67" s="87" t="str">
        <f t="shared" si="8"/>
        <v>Dumfries &amp; Galloway Royal Infirmary</v>
      </c>
      <c r="D67" s="100"/>
      <c r="E67" s="39" t="s">
        <v>115</v>
      </c>
      <c r="F67" s="38">
        <f>'Publication Table'!D67/'Publication Table (%)'!F$63</f>
        <v>2.0579268292682928E-2</v>
      </c>
      <c r="G67" s="38">
        <f>'Publication Table'!E67/'Publication Table (%)'!G$63</f>
        <v>2.014294996751137E-2</v>
      </c>
      <c r="H67" s="38">
        <f>'Publication Table'!F67/'Publication Table (%)'!H$63</f>
        <v>2.3102310231023101E-2</v>
      </c>
      <c r="I67" s="38">
        <f>'Publication Table'!G67/'Publication Table (%)'!I$63</f>
        <v>2.7553763440860215E-2</v>
      </c>
      <c r="J67" s="94">
        <f>'Publication Table'!H67/'Publication Table (%)'!J$63</f>
        <v>2.8890347997373604E-2</v>
      </c>
      <c r="K67" s="38">
        <f>'Publication Table'!I67/'Publication Table (%)'!K$63</f>
        <v>2.3411371237458192E-2</v>
      </c>
      <c r="L67" s="38">
        <f>'Publication Table'!J67/'Publication Table (%)'!L$63</f>
        <v>1.8115942028985508E-2</v>
      </c>
      <c r="M67" s="38">
        <f>'Publication Table'!K67/'Publication Table (%)'!M$63</f>
        <v>2.2424667133847231E-2</v>
      </c>
      <c r="N67" s="38">
        <f>'Publication Table'!L67/'Publication Table (%)'!N$63</f>
        <v>3.2684824902723737E-2</v>
      </c>
      <c r="O67" s="38">
        <f>'Publication Table'!M67/'Publication Table (%)'!O$63</f>
        <v>3.2165832737669764E-2</v>
      </c>
      <c r="P67" s="38">
        <f>'Publication Table'!N67/'Publication Table (%)'!P$63</f>
        <v>3.1937544357700499E-2</v>
      </c>
      <c r="Q67" s="38">
        <f>'Publication Table'!O67/'Publication Table (%)'!Q$63</f>
        <v>2.6297085998578537E-2</v>
      </c>
      <c r="R67" s="38">
        <f>'Publication Table'!P67/'Publication Table (%)'!R$63</f>
        <v>3.1165311653116531E-2</v>
      </c>
      <c r="S67" s="38">
        <f>'Publication Table'!Q67/'Publication Table (%)'!S$63</f>
        <v>1.7274472168905951E-2</v>
      </c>
      <c r="T67" s="38">
        <f>'Publication Table'!R67/'Publication Table (%)'!T$63</f>
        <v>3.9024390243902439E-2</v>
      </c>
      <c r="U67" s="38">
        <f>'Publication Table'!S67/'Publication Table (%)'!U$63</f>
        <v>2.9729729729729731E-2</v>
      </c>
      <c r="V67" s="38">
        <f>'Publication Table'!T67/'Publication Table (%)'!V$63</f>
        <v>2.8786840301576421E-2</v>
      </c>
      <c r="W67" s="38">
        <f>'Publication Table'!U67/'Publication Table (%)'!W$63</f>
        <v>1.5015015015015015E-2</v>
      </c>
      <c r="X67" s="38">
        <f>'Publication Table'!V67/'Publication Table (%)'!X$63</f>
        <v>1.9162526614620298E-2</v>
      </c>
      <c r="Y67" s="38">
        <f>'Publication Table'!W67/'Publication Table (%)'!Y$63</f>
        <v>3.0976965845909452E-2</v>
      </c>
      <c r="Z67" s="38">
        <f>'Publication Table'!X67/'Publication Table (%)'!Z$63</f>
        <v>2.5892232330300909E-2</v>
      </c>
      <c r="AA67" s="38">
        <f>'Publication Table'!Y67/'Publication Table (%)'!AA$63</f>
        <v>2.0923520923520924E-2</v>
      </c>
      <c r="AB67" s="38">
        <f>'Publication Table'!Z67/'Publication Table (%)'!AB$63</f>
        <v>1.873536299765808E-2</v>
      </c>
      <c r="AC67" s="38">
        <f>'Publication Table'!AA67/'Publication Table (%)'!AC$63</f>
        <v>2.4313725490196079E-2</v>
      </c>
      <c r="AD67" s="38">
        <f>'Publication Table'!AB67/'Publication Table (%)'!AD$63</f>
        <v>2.1923620933521924E-2</v>
      </c>
      <c r="AE67" s="38">
        <f>'Publication Table'!AC67/'Publication Table (%)'!AE$63</f>
        <v>3.3045977011494254E-2</v>
      </c>
      <c r="AF67" s="38">
        <f>'Publication Table'!AD67/'Publication Table (%)'!AF$63</f>
        <v>2.7280477408354646E-2</v>
      </c>
      <c r="AG67" s="38">
        <f>'Publication Table'!AE67/'Publication Table (%)'!AG$63</f>
        <v>3.4294621979734999E-2</v>
      </c>
      <c r="AH67" s="38">
        <f>'Publication Table'!AF67/'Publication Table (%)'!AH$63</f>
        <v>2.0569620253164556E-2</v>
      </c>
      <c r="AI67" s="38">
        <f>'Publication Table'!AG67/'Publication Table (%)'!AI$63</f>
        <v>3.3182503770739065E-2</v>
      </c>
      <c r="AJ67" s="38">
        <f>'Publication Table'!AH67/'Publication Table (%)'!AJ$63</f>
        <v>2.4052478134110787E-2</v>
      </c>
      <c r="AK67" s="38">
        <f>'Publication Table'!AI67/'Publication Table (%)'!AK$63</f>
        <v>3.3502538071065992E-2</v>
      </c>
      <c r="AL67" s="38">
        <f>'Publication Table'!AJ67/'Publication Table (%)'!AL$63</f>
        <v>3.8367346938775512E-2</v>
      </c>
      <c r="AM67" s="38">
        <f>'Publication Table'!AK67/'Publication Table (%)'!AM$63</f>
        <v>4.5023696682464455E-2</v>
      </c>
      <c r="AN67" s="38">
        <f>'Publication Table'!AL67/'Publication Table (%)'!AN$63</f>
        <v>3.51123595505618E-2</v>
      </c>
      <c r="AO67" s="38">
        <f>'Publication Table'!AM67/'Publication Table (%)'!AO$63</f>
        <v>3.7818821459982409E-2</v>
      </c>
      <c r="AP67" s="38">
        <f>'Publication Table'!AN67/'Publication Table (%)'!AP$63</f>
        <v>3.4099332839140101E-2</v>
      </c>
      <c r="AQ67" s="38">
        <f>'Publication Table'!AO67/'Publication Table (%)'!AQ$63</f>
        <v>3.6155202821869487E-2</v>
      </c>
      <c r="AR67" s="38">
        <f>'Publication Table'!AP67/'Publication Table (%)'!AR$63</f>
        <v>3.5958904109589039E-2</v>
      </c>
      <c r="AS67" s="38">
        <f>'Publication Table'!AQ67/'Publication Table (%)'!AS$63</f>
        <v>3.5743298131600328E-2</v>
      </c>
      <c r="AT67" s="38">
        <f>'Publication Table'!AR67/'Publication Table (%)'!AT$63</f>
        <v>3.4852546916890083E-2</v>
      </c>
      <c r="AU67" s="38">
        <f>'Publication Table'!AS67/'Publication Table (%)'!AU$63</f>
        <v>3.241106719367589E-2</v>
      </c>
      <c r="AV67" s="38">
        <f>'Publication Table'!AT67/'Publication Table (%)'!AV$63</f>
        <v>2.8179741051028179E-2</v>
      </c>
      <c r="AW67" s="38">
        <f>'Publication Table'!AU67/'Publication Table (%)'!AW$63</f>
        <v>3.1835205992509365E-2</v>
      </c>
      <c r="AX67" s="38">
        <f>'Publication Table'!AV67/'Publication Table (%)'!AX$63</f>
        <v>3.2948929159802305E-2</v>
      </c>
      <c r="AY67" s="38">
        <f>'Publication Table'!AW67/'Publication Table (%)'!AY$63</f>
        <v>1.9801980198019802E-2</v>
      </c>
      <c r="AZ67" s="38">
        <f>'Publication Table'!AX67/'Publication Table (%)'!AZ$63</f>
        <v>3.5283993115318414E-2</v>
      </c>
      <c r="BA67" s="38">
        <f>'Publication Table'!AY67/'Publication Table (%)'!BA$63</f>
        <v>2.5726141078838173E-2</v>
      </c>
      <c r="BB67" s="38">
        <f>'Publication Table'!AZ67/'Publication Table (%)'!BB$63</f>
        <v>2.9484029484029485E-2</v>
      </c>
      <c r="BC67" s="38">
        <f>'Publication Table'!BA67/'Publication Table (%)'!BC$63</f>
        <v>2.2336769759450172E-2</v>
      </c>
      <c r="BD67" s="38">
        <f>'Publication Table'!BB67/'Publication Table (%)'!BD$63</f>
        <v>2.6840490797546013E-2</v>
      </c>
      <c r="BE67" s="38">
        <f>'Publication Table'!BC67/'Publication Table (%)'!BE$63</f>
        <v>2.7989821882951654E-2</v>
      </c>
      <c r="BF67" s="38">
        <f>'Publication Table'!BD67/'Publication Table (%)'!BF$63</f>
        <v>2.7989821882951654E-2</v>
      </c>
      <c r="BG67" s="38">
        <f>'Publication Table'!BE67/'Publication Table (%)'!BG$63</f>
        <v>2.4447949526813881E-2</v>
      </c>
      <c r="BH67" s="38">
        <f>'Publication Table'!BF67/'Publication Table (%)'!BH$63</f>
        <v>2.0750199521149242E-2</v>
      </c>
      <c r="BI67" s="38">
        <f>'Publication Table'!BG67/'Publication Table (%)'!BI$63</f>
        <v>2.6315789473684209E-2</v>
      </c>
      <c r="BJ67" s="38">
        <f>'Publication Table'!BH67/'Publication Table (%)'!BJ$63</f>
        <v>2.2690437601296597E-2</v>
      </c>
      <c r="BK67" s="38">
        <f>'Publication Table'!BI67/'Publication Table (%)'!BK$63</f>
        <v>1.6493055555555556E-2</v>
      </c>
      <c r="BL67" s="38">
        <f>'Publication Table'!BJ67/'Publication Table (%)'!BL$63</f>
        <v>3.0526315789473683E-2</v>
      </c>
      <c r="BM67" s="38">
        <f>'Publication Table'!BK67/'Publication Table (%)'!BM$63</f>
        <v>1.6042780748663103E-2</v>
      </c>
      <c r="BN67" s="38">
        <f>'Publication Table'!BL67/'Publication Table (%)'!BN$63</f>
        <v>2.0408163265306121E-2</v>
      </c>
      <c r="BO67" s="38">
        <f>'Publication Table'!BM67/'Publication Table (%)'!BO$63</f>
        <v>2.3809523809523808E-2</v>
      </c>
      <c r="BP67" s="38">
        <f>'Publication Table'!BN67/'Publication Table (%)'!BP$63</f>
        <v>1.5006821282401092E-2</v>
      </c>
      <c r="BQ67" s="38">
        <f>'Publication Table'!BO67/'Publication Table (%)'!BQ$63</f>
        <v>1.0973936899862825E-2</v>
      </c>
      <c r="BR67" s="38">
        <f>'Publication Table'!BP67/'Publication Table (%)'!BR$63</f>
        <v>9.9228224917309819E-3</v>
      </c>
      <c r="BS67" s="38">
        <f ca="1">'Publication Table'!BQ67/'Publication Table (%)'!BS$63</f>
        <v>1.5384615384615385E-2</v>
      </c>
    </row>
    <row r="68" spans="2:71" ht="15" hidden="1" customHeight="1" outlineLevel="2" x14ac:dyDescent="0.2">
      <c r="B68" s="84" t="str">
        <f t="shared" si="1"/>
        <v>Dumfries &amp; Galloway Royal InfirmaryOther reason %</v>
      </c>
      <c r="C68" s="87" t="str">
        <f t="shared" si="8"/>
        <v>Dumfries &amp; Galloway Royal Infirmary</v>
      </c>
      <c r="D68" s="100"/>
      <c r="E68" s="39" t="s">
        <v>116</v>
      </c>
      <c r="F68" s="38">
        <f>'Publication Table'!D68/'Publication Table (%)'!F$63</f>
        <v>6.8597560975609756E-3</v>
      </c>
      <c r="G68" s="38">
        <f>'Publication Table'!E68/'Publication Table (%)'!G$63</f>
        <v>4.5484080571799868E-3</v>
      </c>
      <c r="H68" s="38">
        <f>'Publication Table'!F68/'Publication Table (%)'!H$63</f>
        <v>7.2607260726072608E-3</v>
      </c>
      <c r="I68" s="38">
        <f>'Publication Table'!G68/'Publication Table (%)'!I$63</f>
        <v>6.0483870967741934E-3</v>
      </c>
      <c r="J68" s="94">
        <f>'Publication Table'!H68/'Publication Table (%)'!J$63</f>
        <v>4.5961917268548917E-3</v>
      </c>
      <c r="K68" s="38">
        <f>'Publication Table'!I68/'Publication Table (%)'!K$63</f>
        <v>8.6956521739130436E-3</v>
      </c>
      <c r="L68" s="38">
        <f>'Publication Table'!J68/'Publication Table (%)'!L$63</f>
        <v>1.0869565217391304E-2</v>
      </c>
      <c r="M68" s="38">
        <f>'Publication Table'!K68/'Publication Table (%)'!M$63</f>
        <v>4.905395935529082E-3</v>
      </c>
      <c r="N68" s="38">
        <f>'Publication Table'!L68/'Publication Table (%)'!N$63</f>
        <v>8.5603112840466934E-3</v>
      </c>
      <c r="O68" s="38">
        <f>'Publication Table'!M68/'Publication Table (%)'!O$63</f>
        <v>3.5739814152966403E-3</v>
      </c>
      <c r="P68" s="38">
        <f>'Publication Table'!N68/'Publication Table (%)'!P$63</f>
        <v>2.1291696238466998E-3</v>
      </c>
      <c r="Q68" s="38">
        <f>'Publication Table'!O68/'Publication Table (%)'!Q$63</f>
        <v>4.9751243781094526E-3</v>
      </c>
      <c r="R68" s="38">
        <f>'Publication Table'!P68/'Publication Table (%)'!R$63</f>
        <v>3.3875338753387536E-3</v>
      </c>
      <c r="S68" s="38">
        <f>'Publication Table'!Q68/'Publication Table (%)'!S$63</f>
        <v>1.2795905310300703E-2</v>
      </c>
      <c r="T68" s="38">
        <f>'Publication Table'!R68/'Publication Table (%)'!T$63</f>
        <v>7.6655052264808362E-3</v>
      </c>
      <c r="U68" s="38">
        <f>'Publication Table'!S68/'Publication Table (%)'!U$63</f>
        <v>9.45945945945946E-3</v>
      </c>
      <c r="V68" s="38">
        <f>'Publication Table'!T68/'Publication Table (%)'!V$63</f>
        <v>6.8540095956134339E-3</v>
      </c>
      <c r="W68" s="38">
        <f>'Publication Table'!U68/'Publication Table (%)'!W$63</f>
        <v>9.7597597597597601E-3</v>
      </c>
      <c r="X68" s="38">
        <f>'Publication Table'!V68/'Publication Table (%)'!X$63</f>
        <v>7.0972320794889989E-3</v>
      </c>
      <c r="Y68" s="38">
        <f>'Publication Table'!W68/'Publication Table (%)'!Y$63</f>
        <v>7.9428117553613975E-4</v>
      </c>
      <c r="Z68" s="38">
        <f>'Publication Table'!X68/'Publication Table (%)'!Z$63</f>
        <v>2.0993701889433169E-3</v>
      </c>
      <c r="AA68" s="38">
        <f>'Publication Table'!Y68/'Publication Table (%)'!AA$63</f>
        <v>1.443001443001443E-3</v>
      </c>
      <c r="AB68" s="38">
        <f>'Publication Table'!Z68/'Publication Table (%)'!AB$63</f>
        <v>5.2693208430913347E-3</v>
      </c>
      <c r="AC68" s="38">
        <f>'Publication Table'!AA68/'Publication Table (%)'!AC$63</f>
        <v>7.058823529411765E-3</v>
      </c>
      <c r="AD68" s="38">
        <f>'Publication Table'!AB68/'Publication Table (%)'!AD$63</f>
        <v>6.3649222065063652E-3</v>
      </c>
      <c r="AE68" s="38">
        <f>'Publication Table'!AC68/'Publication Table (%)'!AE$63</f>
        <v>7.1839080459770114E-4</v>
      </c>
      <c r="AF68" s="38">
        <f>'Publication Table'!AD68/'Publication Table (%)'!AF$63</f>
        <v>2.5575447570332483E-3</v>
      </c>
      <c r="AG68" s="38">
        <f>'Publication Table'!AE68/'Publication Table (%)'!AG$63</f>
        <v>5.4559625876851132E-3</v>
      </c>
      <c r="AH68" s="38">
        <f>'Publication Table'!AF68/'Publication Table (%)'!AH$63</f>
        <v>4.7468354430379748E-3</v>
      </c>
      <c r="AI68" s="38">
        <f>'Publication Table'!AG68/'Publication Table (%)'!AI$63</f>
        <v>3.0165912518853697E-3</v>
      </c>
      <c r="AJ68" s="38">
        <f>'Publication Table'!AH68/'Publication Table (%)'!AJ$63</f>
        <v>7.2886297376093291E-3</v>
      </c>
      <c r="AK68" s="38">
        <f>'Publication Table'!AI68/'Publication Table (%)'!AK$63</f>
        <v>4.0609137055837565E-3</v>
      </c>
      <c r="AL68" s="38">
        <f>'Publication Table'!AJ68/'Publication Table (%)'!AL$63</f>
        <v>8.979591836734694E-3</v>
      </c>
      <c r="AM68" s="38">
        <f>'Publication Table'!AK68/'Publication Table (%)'!AM$63</f>
        <v>3.1595576619273301E-3</v>
      </c>
      <c r="AN68" s="38">
        <f>'Publication Table'!AL68/'Publication Table (%)'!AN$63</f>
        <v>5.6179775280898875E-3</v>
      </c>
      <c r="AO68" s="38">
        <f>'Publication Table'!AM68/'Publication Table (%)'!AO$63</f>
        <v>5.2770448548812663E-3</v>
      </c>
      <c r="AP68" s="38">
        <f>'Publication Table'!AN68/'Publication Table (%)'!AP$63</f>
        <v>2.9651593773165306E-3</v>
      </c>
      <c r="AQ68" s="38">
        <f>'Publication Table'!AO68/'Publication Table (%)'!AQ$63</f>
        <v>2.6455026455026454E-3</v>
      </c>
      <c r="AR68" s="38">
        <f>'Publication Table'!AP68/'Publication Table (%)'!AR$63</f>
        <v>0</v>
      </c>
      <c r="AS68" s="38">
        <f>'Publication Table'!AQ68/'Publication Table (%)'!AS$63</f>
        <v>4.87408610885459E-3</v>
      </c>
      <c r="AT68" s="38">
        <f>'Publication Table'!AR68/'Publication Table (%)'!AT$63</f>
        <v>1.7873100983020554E-3</v>
      </c>
      <c r="AU68" s="38">
        <f>'Publication Table'!AS68/'Publication Table (%)'!AU$63</f>
        <v>3.952569169960474E-3</v>
      </c>
      <c r="AV68" s="38">
        <f>'Publication Table'!AT68/'Publication Table (%)'!AV$63</f>
        <v>4.56968773800457E-3</v>
      </c>
      <c r="AW68" s="38">
        <f>'Publication Table'!AU68/'Publication Table (%)'!AW$63</f>
        <v>3.7453183520599251E-3</v>
      </c>
      <c r="AX68" s="38">
        <f>'Publication Table'!AV68/'Publication Table (%)'!AX$63</f>
        <v>2.4711696869851728E-3</v>
      </c>
      <c r="AY68" s="38">
        <f>'Publication Table'!AW68/'Publication Table (%)'!AY$63</f>
        <v>1.8001800180018001E-3</v>
      </c>
      <c r="AZ68" s="38">
        <f>'Publication Table'!AX68/'Publication Table (%)'!AZ$63</f>
        <v>4.3029259896729772E-3</v>
      </c>
      <c r="BA68" s="38">
        <f>'Publication Table'!AY68/'Publication Table (%)'!BA$63</f>
        <v>4.1493775933609959E-3</v>
      </c>
      <c r="BB68" s="38">
        <f>'Publication Table'!AZ68/'Publication Table (%)'!BB$63</f>
        <v>2.4570024570024569E-3</v>
      </c>
      <c r="BC68" s="38">
        <f>'Publication Table'!BA68/'Publication Table (%)'!BC$63</f>
        <v>2.5773195876288659E-3</v>
      </c>
      <c r="BD68" s="38">
        <f>'Publication Table'!BB68/'Publication Table (%)'!BD$63</f>
        <v>5.3680981595092027E-3</v>
      </c>
      <c r="BE68" s="38">
        <f>'Publication Table'!BC68/'Publication Table (%)'!BE$63</f>
        <v>4.2408821034775231E-3</v>
      </c>
      <c r="BF68" s="38">
        <f>'Publication Table'!BD68/'Publication Table (%)'!BF$63</f>
        <v>2.5445292620865142E-3</v>
      </c>
      <c r="BG68" s="38">
        <f>'Publication Table'!BE68/'Publication Table (%)'!BG$63</f>
        <v>5.5205047318611991E-3</v>
      </c>
      <c r="BH68" s="38">
        <f>'Publication Table'!BF68/'Publication Table (%)'!BH$63</f>
        <v>5.5865921787709499E-3</v>
      </c>
      <c r="BI68" s="38">
        <f>'Publication Table'!BG68/'Publication Table (%)'!BI$63</f>
        <v>2.5466893039049238E-3</v>
      </c>
      <c r="BJ68" s="38">
        <f>'Publication Table'!BH68/'Publication Table (%)'!BJ$63</f>
        <v>8.1037277147487841E-4</v>
      </c>
      <c r="BK68" s="38">
        <f>'Publication Table'!BI68/'Publication Table (%)'!BK$63</f>
        <v>4.340277777777778E-3</v>
      </c>
      <c r="BL68" s="38">
        <f>'Publication Table'!BJ68/'Publication Table (%)'!BL$63</f>
        <v>1.1578947368421053E-2</v>
      </c>
      <c r="BM68" s="38">
        <f>'Publication Table'!BK68/'Publication Table (%)'!BM$63</f>
        <v>0</v>
      </c>
      <c r="BN68" s="38">
        <f>'Publication Table'!BL68/'Publication Table (%)'!BN$63</f>
        <v>3.4013605442176869E-3</v>
      </c>
      <c r="BO68" s="38">
        <f>'Publication Table'!BM68/'Publication Table (%)'!BO$63</f>
        <v>1.5873015873015873E-3</v>
      </c>
      <c r="BP68" s="38">
        <f>'Publication Table'!BN68/'Publication Table (%)'!BP$63</f>
        <v>2.7285129604365621E-3</v>
      </c>
      <c r="BQ68" s="38">
        <f>'Publication Table'!BO68/'Publication Table (%)'!BQ$63</f>
        <v>1.3717421124828531E-3</v>
      </c>
      <c r="BR68" s="38">
        <f>'Publication Table'!BP68/'Publication Table (%)'!BR$63</f>
        <v>2.205071664829107E-3</v>
      </c>
      <c r="BS68" s="38">
        <f ca="1">'Publication Table'!BQ68/'Publication Table (%)'!BS$63</f>
        <v>5.1282051282051282E-3</v>
      </c>
    </row>
    <row r="69" spans="2:71" ht="15" hidden="1" customHeight="1" outlineLevel="1" collapsed="1" x14ac:dyDescent="0.2">
      <c r="B69" s="84" t="str">
        <f t="shared" si="1"/>
        <v>Galloway Community HospitalGalloway Community Hospital</v>
      </c>
      <c r="C69" s="87" t="str">
        <f>E69</f>
        <v>Galloway Community Hospital</v>
      </c>
      <c r="D69" s="100" t="s">
        <v>20</v>
      </c>
      <c r="E69" s="43" t="s">
        <v>21</v>
      </c>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row>
    <row r="70" spans="2:71" ht="15" hidden="1" customHeight="1" outlineLevel="2" x14ac:dyDescent="0.2">
      <c r="B70" s="84" t="str">
        <f t="shared" si="1"/>
        <v>Galloway Community HospitalTotal Number of scheduled elective operations in theatre system</v>
      </c>
      <c r="C70" s="87" t="str">
        <f t="shared" ref="C70:C82" si="9">C69</f>
        <v>Galloway Community Hospital</v>
      </c>
      <c r="D70" s="100"/>
      <c r="E70" s="36" t="s">
        <v>3</v>
      </c>
      <c r="F70" s="17">
        <f>'Publication Table'!D70</f>
        <v>121</v>
      </c>
      <c r="G70" s="17">
        <f>'Publication Table'!E70</f>
        <v>135</v>
      </c>
      <c r="H70" s="17">
        <f>'Publication Table'!F70</f>
        <v>165</v>
      </c>
      <c r="I70" s="17">
        <f>'Publication Table'!G70</f>
        <v>169</v>
      </c>
      <c r="J70" s="93">
        <f>'Publication Table'!H70</f>
        <v>136</v>
      </c>
      <c r="K70" s="17">
        <f>'Publication Table'!I70</f>
        <v>172</v>
      </c>
      <c r="L70" s="17">
        <f>'Publication Table'!J70</f>
        <v>131</v>
      </c>
      <c r="M70" s="17">
        <f>'Publication Table'!K70</f>
        <v>125</v>
      </c>
      <c r="N70" s="17">
        <f>'Publication Table'!L70</f>
        <v>125</v>
      </c>
      <c r="O70" s="17">
        <f>'Publication Table'!M70</f>
        <v>176</v>
      </c>
      <c r="P70" s="17">
        <f>'Publication Table'!N70</f>
        <v>163</v>
      </c>
      <c r="Q70" s="17">
        <f>'Publication Table'!O70</f>
        <v>114</v>
      </c>
      <c r="R70" s="17">
        <f>'Publication Table'!P70</f>
        <v>193</v>
      </c>
      <c r="S70" s="17">
        <f>'Publication Table'!Q70</f>
        <v>210</v>
      </c>
      <c r="T70" s="17">
        <f>'Publication Table'!R70</f>
        <v>117</v>
      </c>
      <c r="U70" s="17">
        <f>'Publication Table'!S70</f>
        <v>156</v>
      </c>
      <c r="V70" s="17">
        <f>'Publication Table'!T70</f>
        <v>170</v>
      </c>
      <c r="W70" s="17">
        <f>'Publication Table'!U70</f>
        <v>147</v>
      </c>
      <c r="X70" s="17">
        <f>'Publication Table'!V70</f>
        <v>152</v>
      </c>
      <c r="Y70" s="17">
        <f>'Publication Table'!W70</f>
        <v>129</v>
      </c>
      <c r="Z70" s="17">
        <f>'Publication Table'!X70</f>
        <v>178</v>
      </c>
      <c r="AA70" s="17">
        <f>'Publication Table'!Y70</f>
        <v>162</v>
      </c>
      <c r="AB70" s="17">
        <f>'Publication Table'!Z70</f>
        <v>172</v>
      </c>
      <c r="AC70" s="17">
        <f>'Publication Table'!AA70</f>
        <v>147</v>
      </c>
      <c r="AD70" s="17">
        <f>'Publication Table'!AB70</f>
        <v>147</v>
      </c>
      <c r="AE70" s="17">
        <f>'Publication Table'!AC70</f>
        <v>130</v>
      </c>
      <c r="AF70" s="17">
        <f>'Publication Table'!AD70</f>
        <v>108</v>
      </c>
      <c r="AG70" s="17">
        <f>'Publication Table'!AE70</f>
        <v>131</v>
      </c>
      <c r="AH70" s="17">
        <f>'Publication Table'!AF70</f>
        <v>110</v>
      </c>
      <c r="AI70" s="17">
        <f>'Publication Table'!AG70</f>
        <v>55</v>
      </c>
      <c r="AJ70" s="17">
        <f>'Publication Table'!AH70</f>
        <v>90</v>
      </c>
      <c r="AK70" s="17">
        <f>'Publication Table'!AI70</f>
        <v>73</v>
      </c>
      <c r="AL70" s="17">
        <f>'Publication Table'!AJ70</f>
        <v>167</v>
      </c>
      <c r="AM70" s="17">
        <f>'Publication Table'!AK70</f>
        <v>128</v>
      </c>
      <c r="AN70" s="17">
        <f>'Publication Table'!AL70</f>
        <v>132</v>
      </c>
      <c r="AO70" s="17">
        <f>'Publication Table'!AM70</f>
        <v>142</v>
      </c>
      <c r="AP70" s="17">
        <f>'Publication Table'!AN70</f>
        <v>188</v>
      </c>
      <c r="AQ70" s="17">
        <f>'Publication Table'!AO70</f>
        <v>151</v>
      </c>
      <c r="AR70" s="17">
        <f>'Publication Table'!AP70</f>
        <v>110</v>
      </c>
      <c r="AS70" s="17">
        <f>'Publication Table'!AQ70</f>
        <v>125</v>
      </c>
      <c r="AT70" s="17">
        <f>'Publication Table'!AR70</f>
        <v>135</v>
      </c>
      <c r="AU70" s="17">
        <f>'Publication Table'!AS70</f>
        <v>160</v>
      </c>
      <c r="AV70" s="17">
        <f>'Publication Table'!AT70</f>
        <v>149</v>
      </c>
      <c r="AW70" s="17">
        <f>'Publication Table'!AU70</f>
        <v>92</v>
      </c>
      <c r="AX70" s="17">
        <f>'Publication Table'!AV70</f>
        <v>103</v>
      </c>
      <c r="AY70" s="17">
        <f>'Publication Table'!AW70</f>
        <v>128</v>
      </c>
      <c r="AZ70" s="17">
        <f>'Publication Table'!AX70</f>
        <v>98</v>
      </c>
      <c r="BA70" s="17">
        <f>'Publication Table'!AY70</f>
        <v>121</v>
      </c>
      <c r="BB70" s="17">
        <f>'Publication Table'!AZ70</f>
        <v>131</v>
      </c>
      <c r="BC70" s="17">
        <f>'Publication Table'!BA70</f>
        <v>118</v>
      </c>
      <c r="BD70" s="17">
        <f>'Publication Table'!BB70</f>
        <v>103</v>
      </c>
      <c r="BE70" s="17">
        <f>'Publication Table'!BC70</f>
        <v>142</v>
      </c>
      <c r="BF70" s="17">
        <f>'Publication Table'!BD70</f>
        <v>119</v>
      </c>
      <c r="BG70" s="17">
        <f>'Publication Table'!BE70</f>
        <v>117</v>
      </c>
      <c r="BH70" s="17">
        <f>'Publication Table'!BF70</f>
        <v>169</v>
      </c>
      <c r="BI70" s="17">
        <f>'Publication Table'!BG70</f>
        <v>85</v>
      </c>
      <c r="BJ70" s="17">
        <f>'Publication Table'!BH70</f>
        <v>153</v>
      </c>
      <c r="BK70" s="17">
        <f>'Publication Table'!BI70</f>
        <v>147</v>
      </c>
      <c r="BL70" s="17">
        <f>'Publication Table'!BJ70</f>
        <v>61</v>
      </c>
      <c r="BM70" s="17">
        <f>'Publication Table'!BK70</f>
        <v>0</v>
      </c>
      <c r="BN70" s="17">
        <f>'Publication Table'!BL70</f>
        <v>0</v>
      </c>
      <c r="BO70" s="17">
        <f>'Publication Table'!BM70</f>
        <v>0</v>
      </c>
      <c r="BP70" s="17">
        <f>'Publication Table'!BN70</f>
        <v>0</v>
      </c>
      <c r="BQ70" s="17">
        <f>'Publication Table'!BO70</f>
        <v>50</v>
      </c>
      <c r="BR70" s="17">
        <f>'Publication Table'!BP70</f>
        <v>100</v>
      </c>
      <c r="BS70" s="17">
        <f ca="1">'Publication Table'!BQ70</f>
        <v>75</v>
      </c>
    </row>
    <row r="71" spans="2:71" ht="15" hidden="1" customHeight="1" outlineLevel="2" x14ac:dyDescent="0.2">
      <c r="B71" s="84" t="str">
        <f t="shared" si="1"/>
        <v>Galloway Community HospitalPercent of total scheduled elective cancellations in theatre systems</v>
      </c>
      <c r="C71" s="87" t="str">
        <f t="shared" si="9"/>
        <v>Galloway Community Hospital</v>
      </c>
      <c r="D71" s="100"/>
      <c r="E71" s="37" t="s">
        <v>112</v>
      </c>
      <c r="F71" s="38">
        <f>'Publication Table'!D71/'Publication Table (%)'!F$70</f>
        <v>0.10743801652892562</v>
      </c>
      <c r="G71" s="38">
        <f>'Publication Table'!E71/'Publication Table (%)'!G$70</f>
        <v>7.407407407407407E-2</v>
      </c>
      <c r="H71" s="38">
        <f>'Publication Table'!F71/'Publication Table (%)'!H$70</f>
        <v>0.15151515151515152</v>
      </c>
      <c r="I71" s="38">
        <f>'Publication Table'!G71/'Publication Table (%)'!I$70</f>
        <v>0.14201183431952663</v>
      </c>
      <c r="J71" s="94">
        <f>'Publication Table'!H71/'Publication Table (%)'!J$70</f>
        <v>0.16176470588235295</v>
      </c>
      <c r="K71" s="38">
        <f>'Publication Table'!I71/'Publication Table (%)'!K$70</f>
        <v>0.11046511627906977</v>
      </c>
      <c r="L71" s="38">
        <f>'Publication Table'!J71/'Publication Table (%)'!L$70</f>
        <v>4.5801526717557252E-2</v>
      </c>
      <c r="M71" s="38">
        <f>'Publication Table'!K71/'Publication Table (%)'!M$70</f>
        <v>6.4000000000000001E-2</v>
      </c>
      <c r="N71" s="38">
        <f>'Publication Table'!L71/'Publication Table (%)'!N$70</f>
        <v>0.23200000000000001</v>
      </c>
      <c r="O71" s="38">
        <f>'Publication Table'!M71/'Publication Table (%)'!O$70</f>
        <v>5.113636363636364E-2</v>
      </c>
      <c r="P71" s="38">
        <f>'Publication Table'!N71/'Publication Table (%)'!P$70</f>
        <v>0.1165644171779141</v>
      </c>
      <c r="Q71" s="38">
        <f>'Publication Table'!O71/'Publication Table (%)'!Q$70</f>
        <v>0.14912280701754385</v>
      </c>
      <c r="R71" s="38">
        <f>'Publication Table'!P71/'Publication Table (%)'!R$70</f>
        <v>0.15544041450777202</v>
      </c>
      <c r="S71" s="38">
        <f>'Publication Table'!Q71/'Publication Table (%)'!S$70</f>
        <v>8.5714285714285715E-2</v>
      </c>
      <c r="T71" s="38">
        <f>'Publication Table'!R71/'Publication Table (%)'!T$70</f>
        <v>0.11965811965811966</v>
      </c>
      <c r="U71" s="38">
        <f>'Publication Table'!S71/'Publication Table (%)'!U$70</f>
        <v>0.11538461538461539</v>
      </c>
      <c r="V71" s="38">
        <f>'Publication Table'!T71/'Publication Table (%)'!V$70</f>
        <v>0.10588235294117647</v>
      </c>
      <c r="W71" s="38">
        <f>'Publication Table'!U71/'Publication Table (%)'!W$70</f>
        <v>9.5238095238095233E-2</v>
      </c>
      <c r="X71" s="38">
        <f>'Publication Table'!V71/'Publication Table (%)'!X$70</f>
        <v>7.2368421052631582E-2</v>
      </c>
      <c r="Y71" s="38">
        <f>'Publication Table'!W71/'Publication Table (%)'!Y$70</f>
        <v>5.4263565891472867E-2</v>
      </c>
      <c r="Z71" s="38">
        <f>'Publication Table'!X71/'Publication Table (%)'!Z$70</f>
        <v>0.10112359550561797</v>
      </c>
      <c r="AA71" s="38">
        <f>'Publication Table'!Y71/'Publication Table (%)'!AA$70</f>
        <v>9.2592592592592587E-2</v>
      </c>
      <c r="AB71" s="38">
        <f>'Publication Table'!Z71/'Publication Table (%)'!AB$70</f>
        <v>0.13953488372093023</v>
      </c>
      <c r="AC71" s="38">
        <f>'Publication Table'!AA71/'Publication Table (%)'!AC$70</f>
        <v>9.5238095238095233E-2</v>
      </c>
      <c r="AD71" s="38">
        <f>'Publication Table'!AB71/'Publication Table (%)'!AD$70</f>
        <v>0.12925170068027211</v>
      </c>
      <c r="AE71" s="38">
        <f>'Publication Table'!AC71/'Publication Table (%)'!AE$70</f>
        <v>6.9230769230769235E-2</v>
      </c>
      <c r="AF71" s="38">
        <f>'Publication Table'!AD71/'Publication Table (%)'!AF$70</f>
        <v>9.2592592592592587E-2</v>
      </c>
      <c r="AG71" s="38">
        <f>'Publication Table'!AE71/'Publication Table (%)'!AG$70</f>
        <v>7.6335877862595422E-2</v>
      </c>
      <c r="AH71" s="38">
        <f>'Publication Table'!AF71/'Publication Table (%)'!AH$70</f>
        <v>0.2</v>
      </c>
      <c r="AI71" s="38">
        <f>'Publication Table'!AG71/'Publication Table (%)'!AI$70</f>
        <v>3.6363636363636362E-2</v>
      </c>
      <c r="AJ71" s="38">
        <f>'Publication Table'!AH71/'Publication Table (%)'!AJ$70</f>
        <v>0.16666666666666666</v>
      </c>
      <c r="AK71" s="38">
        <f>'Publication Table'!AI71/'Publication Table (%)'!AK$70</f>
        <v>0.13698630136986301</v>
      </c>
      <c r="AL71" s="38">
        <f>'Publication Table'!AJ71/'Publication Table (%)'!AL$70</f>
        <v>0.12574850299401197</v>
      </c>
      <c r="AM71" s="38">
        <f>'Publication Table'!AK71/'Publication Table (%)'!AM$70</f>
        <v>0.140625</v>
      </c>
      <c r="AN71" s="38">
        <f>'Publication Table'!AL71/'Publication Table (%)'!AN$70</f>
        <v>9.0909090909090912E-2</v>
      </c>
      <c r="AO71" s="38">
        <f>'Publication Table'!AM71/'Publication Table (%)'!AO$70</f>
        <v>0.14084507042253522</v>
      </c>
      <c r="AP71" s="38">
        <f>'Publication Table'!AN71/'Publication Table (%)'!AP$70</f>
        <v>7.4468085106382975E-2</v>
      </c>
      <c r="AQ71" s="38">
        <f>'Publication Table'!AO71/'Publication Table (%)'!AQ$70</f>
        <v>0.11258278145695365</v>
      </c>
      <c r="AR71" s="38">
        <f>'Publication Table'!AP71/'Publication Table (%)'!AR$70</f>
        <v>4.5454545454545456E-2</v>
      </c>
      <c r="AS71" s="38">
        <f>'Publication Table'!AQ71/'Publication Table (%)'!AS$70</f>
        <v>0.14399999999999999</v>
      </c>
      <c r="AT71" s="38">
        <f>'Publication Table'!AR71/'Publication Table (%)'!AT$70</f>
        <v>0.2074074074074074</v>
      </c>
      <c r="AU71" s="38">
        <f>'Publication Table'!AS71/'Publication Table (%)'!AU$70</f>
        <v>0.1</v>
      </c>
      <c r="AV71" s="38">
        <f>'Publication Table'!AT71/'Publication Table (%)'!AV$70</f>
        <v>8.7248322147651006E-2</v>
      </c>
      <c r="AW71" s="38">
        <f>'Publication Table'!AU71/'Publication Table (%)'!AW$70</f>
        <v>9.7826086956521743E-2</v>
      </c>
      <c r="AX71" s="38">
        <f>'Publication Table'!AV71/'Publication Table (%)'!AX$70</f>
        <v>0.11650485436893204</v>
      </c>
      <c r="AY71" s="38">
        <f>'Publication Table'!AW71/'Publication Table (%)'!AY$70</f>
        <v>9.375E-2</v>
      </c>
      <c r="AZ71" s="38">
        <f>'Publication Table'!AX71/'Publication Table (%)'!AZ$70</f>
        <v>5.1020408163265307E-2</v>
      </c>
      <c r="BA71" s="38">
        <f>'Publication Table'!AY71/'Publication Table (%)'!BA$70</f>
        <v>8.2644628099173556E-2</v>
      </c>
      <c r="BB71" s="38">
        <f>'Publication Table'!AZ71/'Publication Table (%)'!BB$70</f>
        <v>9.1603053435114504E-2</v>
      </c>
      <c r="BC71" s="38">
        <f>'Publication Table'!BA71/'Publication Table (%)'!BC$70</f>
        <v>5.9322033898305086E-2</v>
      </c>
      <c r="BD71" s="38">
        <f>'Publication Table'!BB71/'Publication Table (%)'!BD$70</f>
        <v>8.7378640776699032E-2</v>
      </c>
      <c r="BE71" s="38">
        <f>'Publication Table'!BC71/'Publication Table (%)'!BE$70</f>
        <v>9.8591549295774641E-2</v>
      </c>
      <c r="BF71" s="38">
        <f>'Publication Table'!BD71/'Publication Table (%)'!BF$70</f>
        <v>0.10084033613445378</v>
      </c>
      <c r="BG71" s="38">
        <f>'Publication Table'!BE71/'Publication Table (%)'!BG$70</f>
        <v>0.10256410256410256</v>
      </c>
      <c r="BH71" s="38">
        <f>'Publication Table'!BF71/'Publication Table (%)'!BH$70</f>
        <v>8.8757396449704137E-2</v>
      </c>
      <c r="BI71" s="38">
        <f>'Publication Table'!BG71/'Publication Table (%)'!BI$70</f>
        <v>4.7058823529411764E-2</v>
      </c>
      <c r="BJ71" s="38">
        <f>'Publication Table'!BH71/'Publication Table (%)'!BJ$70</f>
        <v>5.8823529411764705E-2</v>
      </c>
      <c r="BK71" s="38">
        <f>'Publication Table'!BI71/'Publication Table (%)'!BK$70</f>
        <v>9.5238095238095233E-2</v>
      </c>
      <c r="BL71" s="38">
        <f>'Publication Table'!BJ71/'Publication Table (%)'!BL$70</f>
        <v>0.14754098360655737</v>
      </c>
      <c r="BM71" s="38" t="e">
        <f>'Publication Table'!BK71/'Publication Table (%)'!BM$70</f>
        <v>#DIV/0!</v>
      </c>
      <c r="BN71" s="38" t="e">
        <f>'Publication Table'!BL71/'Publication Table (%)'!BN$70</f>
        <v>#DIV/0!</v>
      </c>
      <c r="BO71" s="38" t="e">
        <f>'Publication Table'!BM71/'Publication Table (%)'!BO$70</f>
        <v>#DIV/0!</v>
      </c>
      <c r="BP71" s="38" t="e">
        <f>'Publication Table'!BN71/'Publication Table (%)'!BP$70</f>
        <v>#DIV/0!</v>
      </c>
      <c r="BQ71" s="38">
        <f>'Publication Table'!BO71/'Publication Table (%)'!BQ$70</f>
        <v>0.12</v>
      </c>
      <c r="BR71" s="38">
        <f>'Publication Table'!BP71/'Publication Table (%)'!BR$70</f>
        <v>0.09</v>
      </c>
      <c r="BS71" s="38">
        <f ca="1">'Publication Table'!BQ71/'Publication Table (%)'!BS$70</f>
        <v>6.6666666666666666E-2</v>
      </c>
    </row>
    <row r="72" spans="2:71" ht="15" hidden="1" customHeight="1" outlineLevel="2" x14ac:dyDescent="0.2">
      <c r="B72" s="84" t="str">
        <f t="shared" si="1"/>
        <v>Galloway Community HospitalCancellation based on clinical reason by hospital %</v>
      </c>
      <c r="C72" s="87" t="str">
        <f t="shared" si="9"/>
        <v>Galloway Community Hospital</v>
      </c>
      <c r="D72" s="100"/>
      <c r="E72" s="39" t="s">
        <v>113</v>
      </c>
      <c r="F72" s="38">
        <f>'Publication Table'!D72/'Publication Table (%)'!F$70</f>
        <v>1.6528925619834711E-2</v>
      </c>
      <c r="G72" s="38">
        <f>'Publication Table'!E72/'Publication Table (%)'!G$70</f>
        <v>3.7037037037037035E-2</v>
      </c>
      <c r="H72" s="38">
        <f>'Publication Table'!F72/'Publication Table (%)'!H$70</f>
        <v>5.4545454545454543E-2</v>
      </c>
      <c r="I72" s="38">
        <f>'Publication Table'!G72/'Publication Table (%)'!I$70</f>
        <v>8.2840236686390539E-2</v>
      </c>
      <c r="J72" s="94">
        <f>'Publication Table'!H72/'Publication Table (%)'!J$70</f>
        <v>5.1470588235294115E-2</v>
      </c>
      <c r="K72" s="38">
        <f>'Publication Table'!I72/'Publication Table (%)'!K$70</f>
        <v>6.3953488372093026E-2</v>
      </c>
      <c r="L72" s="38">
        <f>'Publication Table'!J72/'Publication Table (%)'!L$70</f>
        <v>3.8167938931297711E-2</v>
      </c>
      <c r="M72" s="38">
        <f>'Publication Table'!K72/'Publication Table (%)'!M$70</f>
        <v>2.4E-2</v>
      </c>
      <c r="N72" s="38">
        <f>'Publication Table'!L72/'Publication Table (%)'!N$70</f>
        <v>3.2000000000000001E-2</v>
      </c>
      <c r="O72" s="38">
        <f>'Publication Table'!M72/'Publication Table (%)'!O$70</f>
        <v>1.7045454545454544E-2</v>
      </c>
      <c r="P72" s="38">
        <f>'Publication Table'!N72/'Publication Table (%)'!P$70</f>
        <v>5.5214723926380369E-2</v>
      </c>
      <c r="Q72" s="38">
        <f>'Publication Table'!O72/'Publication Table (%)'!Q$70</f>
        <v>8.771929824561403E-2</v>
      </c>
      <c r="R72" s="38">
        <f>'Publication Table'!P72/'Publication Table (%)'!R$70</f>
        <v>5.6994818652849742E-2</v>
      </c>
      <c r="S72" s="38">
        <f>'Publication Table'!Q72/'Publication Table (%)'!S$70</f>
        <v>3.3333333333333333E-2</v>
      </c>
      <c r="T72" s="38">
        <f>'Publication Table'!R72/'Publication Table (%)'!T$70</f>
        <v>5.128205128205128E-2</v>
      </c>
      <c r="U72" s="38">
        <f>'Publication Table'!S72/'Publication Table (%)'!U$70</f>
        <v>3.8461538461538464E-2</v>
      </c>
      <c r="V72" s="38">
        <f>'Publication Table'!T72/'Publication Table (%)'!V$70</f>
        <v>2.9411764705882353E-2</v>
      </c>
      <c r="W72" s="38">
        <f>'Publication Table'!U72/'Publication Table (%)'!W$70</f>
        <v>4.7619047619047616E-2</v>
      </c>
      <c r="X72" s="38">
        <f>'Publication Table'!V72/'Publication Table (%)'!X$70</f>
        <v>3.9473684210526314E-2</v>
      </c>
      <c r="Y72" s="38">
        <f>'Publication Table'!W72/'Publication Table (%)'!Y$70</f>
        <v>7.7519379844961239E-3</v>
      </c>
      <c r="Z72" s="38">
        <f>'Publication Table'!X72/'Publication Table (%)'!Z$70</f>
        <v>2.8089887640449437E-2</v>
      </c>
      <c r="AA72" s="38">
        <f>'Publication Table'!Y72/'Publication Table (%)'!AA$70</f>
        <v>6.1728395061728392E-2</v>
      </c>
      <c r="AB72" s="38">
        <f>'Publication Table'!Z72/'Publication Table (%)'!AB$70</f>
        <v>5.232558139534884E-2</v>
      </c>
      <c r="AC72" s="38">
        <f>'Publication Table'!AA72/'Publication Table (%)'!AC$70</f>
        <v>2.7210884353741496E-2</v>
      </c>
      <c r="AD72" s="38">
        <f>'Publication Table'!AB72/'Publication Table (%)'!AD$70</f>
        <v>9.5238095238095233E-2</v>
      </c>
      <c r="AE72" s="38">
        <f>'Publication Table'!AC72/'Publication Table (%)'!AE$70</f>
        <v>2.3076923076923078E-2</v>
      </c>
      <c r="AF72" s="38">
        <f>'Publication Table'!AD72/'Publication Table (%)'!AF$70</f>
        <v>5.5555555555555552E-2</v>
      </c>
      <c r="AG72" s="38">
        <f>'Publication Table'!AE72/'Publication Table (%)'!AG$70</f>
        <v>3.0534351145038167E-2</v>
      </c>
      <c r="AH72" s="38">
        <f>'Publication Table'!AF72/'Publication Table (%)'!AH$70</f>
        <v>9.0909090909090905E-3</v>
      </c>
      <c r="AI72" s="38">
        <f>'Publication Table'!AG72/'Publication Table (%)'!AI$70</f>
        <v>1.8181818181818181E-2</v>
      </c>
      <c r="AJ72" s="38">
        <f>'Publication Table'!AH72/'Publication Table (%)'!AJ$70</f>
        <v>0.1</v>
      </c>
      <c r="AK72" s="38">
        <f>'Publication Table'!AI72/'Publication Table (%)'!AK$70</f>
        <v>6.8493150684931503E-2</v>
      </c>
      <c r="AL72" s="38">
        <f>'Publication Table'!AJ72/'Publication Table (%)'!AL$70</f>
        <v>7.7844311377245512E-2</v>
      </c>
      <c r="AM72" s="38">
        <f>'Publication Table'!AK72/'Publication Table (%)'!AM$70</f>
        <v>8.59375E-2</v>
      </c>
      <c r="AN72" s="38">
        <f>'Publication Table'!AL72/'Publication Table (%)'!AN$70</f>
        <v>3.0303030303030304E-2</v>
      </c>
      <c r="AO72" s="38">
        <f>'Publication Table'!AM72/'Publication Table (%)'!AO$70</f>
        <v>6.3380281690140844E-2</v>
      </c>
      <c r="AP72" s="38">
        <f>'Publication Table'!AN72/'Publication Table (%)'!AP$70</f>
        <v>4.7872340425531915E-2</v>
      </c>
      <c r="AQ72" s="38">
        <f>'Publication Table'!AO72/'Publication Table (%)'!AQ$70</f>
        <v>5.9602649006622516E-2</v>
      </c>
      <c r="AR72" s="38">
        <f>'Publication Table'!AP72/'Publication Table (%)'!AR$70</f>
        <v>9.0909090909090905E-3</v>
      </c>
      <c r="AS72" s="38">
        <f>'Publication Table'!AQ72/'Publication Table (%)'!AS$70</f>
        <v>4.8000000000000001E-2</v>
      </c>
      <c r="AT72" s="38">
        <f>'Publication Table'!AR72/'Publication Table (%)'!AT$70</f>
        <v>0.11851851851851852</v>
      </c>
      <c r="AU72" s="38">
        <f>'Publication Table'!AS72/'Publication Table (%)'!AU$70</f>
        <v>5.6250000000000001E-2</v>
      </c>
      <c r="AV72" s="38">
        <f>'Publication Table'!AT72/'Publication Table (%)'!AV$70</f>
        <v>3.3557046979865772E-2</v>
      </c>
      <c r="AW72" s="38">
        <f>'Publication Table'!AU72/'Publication Table (%)'!AW$70</f>
        <v>7.6086956521739135E-2</v>
      </c>
      <c r="AX72" s="38">
        <f>'Publication Table'!AV72/'Publication Table (%)'!AX$70</f>
        <v>5.8252427184466021E-2</v>
      </c>
      <c r="AY72" s="38">
        <f>'Publication Table'!AW72/'Publication Table (%)'!AY$70</f>
        <v>5.46875E-2</v>
      </c>
      <c r="AZ72" s="38">
        <f>'Publication Table'!AX72/'Publication Table (%)'!AZ$70</f>
        <v>3.0612244897959183E-2</v>
      </c>
      <c r="BA72" s="38">
        <f>'Publication Table'!AY72/'Publication Table (%)'!BA$70</f>
        <v>4.9586776859504134E-2</v>
      </c>
      <c r="BB72" s="38">
        <f>'Publication Table'!AZ72/'Publication Table (%)'!BB$70</f>
        <v>4.5801526717557252E-2</v>
      </c>
      <c r="BC72" s="38">
        <f>'Publication Table'!BA72/'Publication Table (%)'!BC$70</f>
        <v>3.3898305084745763E-2</v>
      </c>
      <c r="BD72" s="38">
        <f>'Publication Table'!BB72/'Publication Table (%)'!BD$70</f>
        <v>4.8543689320388349E-2</v>
      </c>
      <c r="BE72" s="38">
        <f>'Publication Table'!BC72/'Publication Table (%)'!BE$70</f>
        <v>4.2253521126760563E-2</v>
      </c>
      <c r="BF72" s="38">
        <f>'Publication Table'!BD72/'Publication Table (%)'!BF$70</f>
        <v>5.0420168067226892E-2</v>
      </c>
      <c r="BG72" s="38">
        <f>'Publication Table'!BE72/'Publication Table (%)'!BG$70</f>
        <v>5.128205128205128E-2</v>
      </c>
      <c r="BH72" s="38">
        <f>'Publication Table'!BF72/'Publication Table (%)'!BH$70</f>
        <v>4.7337278106508875E-2</v>
      </c>
      <c r="BI72" s="38">
        <f>'Publication Table'!BG72/'Publication Table (%)'!BI$70</f>
        <v>3.5294117647058823E-2</v>
      </c>
      <c r="BJ72" s="38">
        <f>'Publication Table'!BH72/'Publication Table (%)'!BJ$70</f>
        <v>4.5751633986928102E-2</v>
      </c>
      <c r="BK72" s="38">
        <f>'Publication Table'!BI72/'Publication Table (%)'!BK$70</f>
        <v>5.4421768707482991E-2</v>
      </c>
      <c r="BL72" s="38">
        <f>'Publication Table'!BJ72/'Publication Table (%)'!BL$70</f>
        <v>6.5573770491803282E-2</v>
      </c>
      <c r="BM72" s="38" t="e">
        <f>'Publication Table'!BK72/'Publication Table (%)'!BM$70</f>
        <v>#DIV/0!</v>
      </c>
      <c r="BN72" s="38" t="e">
        <f>'Publication Table'!BL72/'Publication Table (%)'!BN$70</f>
        <v>#DIV/0!</v>
      </c>
      <c r="BO72" s="38" t="e">
        <f>'Publication Table'!BM72/'Publication Table (%)'!BO$70</f>
        <v>#DIV/0!</v>
      </c>
      <c r="BP72" s="38" t="e">
        <f>'Publication Table'!BN72/'Publication Table (%)'!BP$70</f>
        <v>#DIV/0!</v>
      </c>
      <c r="BQ72" s="38">
        <f>'Publication Table'!BO72/'Publication Table (%)'!BQ$70</f>
        <v>0.06</v>
      </c>
      <c r="BR72" s="38">
        <f>'Publication Table'!BP72/'Publication Table (%)'!BR$70</f>
        <v>0.05</v>
      </c>
      <c r="BS72" s="38">
        <f ca="1">'Publication Table'!BQ72/'Publication Table (%)'!BS$70</f>
        <v>2.6666666666666668E-2</v>
      </c>
    </row>
    <row r="73" spans="2:71" ht="15" hidden="1" customHeight="1" outlineLevel="2" x14ac:dyDescent="0.2">
      <c r="B73" s="84" t="str">
        <f t="shared" ref="B73:B79" si="10">CONCATENATE(C73,E73)</f>
        <v>Galloway Community HospitalCancellation based on capacity or non-clinical reason by hospital %</v>
      </c>
      <c r="C73" s="87" t="str">
        <f t="shared" si="9"/>
        <v>Galloway Community Hospital</v>
      </c>
      <c r="D73" s="100"/>
      <c r="E73" s="39" t="s">
        <v>114</v>
      </c>
      <c r="F73" s="38">
        <f>'Publication Table'!D73/'Publication Table (%)'!F$70</f>
        <v>4.1322314049586778E-2</v>
      </c>
      <c r="G73" s="38">
        <f>'Publication Table'!E73/'Publication Table (%)'!G$70</f>
        <v>0</v>
      </c>
      <c r="H73" s="38">
        <f>'Publication Table'!F73/'Publication Table (%)'!H$70</f>
        <v>6.0606060606060606E-3</v>
      </c>
      <c r="I73" s="38">
        <f>'Publication Table'!G73/'Publication Table (%)'!I$70</f>
        <v>0</v>
      </c>
      <c r="J73" s="94">
        <f>'Publication Table'!H73/'Publication Table (%)'!J$70</f>
        <v>1.4705882352941176E-2</v>
      </c>
      <c r="K73" s="38">
        <f>'Publication Table'!I73/'Publication Table (%)'!K$70</f>
        <v>0</v>
      </c>
      <c r="L73" s="38">
        <f>'Publication Table'!J73/'Publication Table (%)'!L$70</f>
        <v>0</v>
      </c>
      <c r="M73" s="38">
        <f>'Publication Table'!K73/'Publication Table (%)'!M$70</f>
        <v>0</v>
      </c>
      <c r="N73" s="38">
        <f>'Publication Table'!L73/'Publication Table (%)'!N$70</f>
        <v>0.08</v>
      </c>
      <c r="O73" s="38">
        <f>'Publication Table'!M73/'Publication Table (%)'!O$70</f>
        <v>0</v>
      </c>
      <c r="P73" s="38">
        <f>'Publication Table'!N73/'Publication Table (%)'!P$70</f>
        <v>0</v>
      </c>
      <c r="Q73" s="38">
        <f>'Publication Table'!O73/'Publication Table (%)'!Q$70</f>
        <v>0</v>
      </c>
      <c r="R73" s="38">
        <f>'Publication Table'!P73/'Publication Table (%)'!R$70</f>
        <v>1.5544041450777202E-2</v>
      </c>
      <c r="S73" s="38">
        <f>'Publication Table'!Q73/'Publication Table (%)'!S$70</f>
        <v>9.5238095238095247E-3</v>
      </c>
      <c r="T73" s="38">
        <f>'Publication Table'!R73/'Publication Table (%)'!T$70</f>
        <v>0</v>
      </c>
      <c r="U73" s="38">
        <f>'Publication Table'!S73/'Publication Table (%)'!U$70</f>
        <v>0</v>
      </c>
      <c r="V73" s="38">
        <f>'Publication Table'!T73/'Publication Table (%)'!V$70</f>
        <v>1.7647058823529412E-2</v>
      </c>
      <c r="W73" s="38">
        <f>'Publication Table'!U73/'Publication Table (%)'!W$70</f>
        <v>1.3605442176870748E-2</v>
      </c>
      <c r="X73" s="38">
        <f>'Publication Table'!V73/'Publication Table (%)'!X$70</f>
        <v>0</v>
      </c>
      <c r="Y73" s="38">
        <f>'Publication Table'!W73/'Publication Table (%)'!Y$70</f>
        <v>0</v>
      </c>
      <c r="Z73" s="38">
        <f>'Publication Table'!X73/'Publication Table (%)'!Z$70</f>
        <v>1.1235955056179775E-2</v>
      </c>
      <c r="AA73" s="38">
        <f>'Publication Table'!Y73/'Publication Table (%)'!AA$70</f>
        <v>0</v>
      </c>
      <c r="AB73" s="38">
        <f>'Publication Table'!Z73/'Publication Table (%)'!AB$70</f>
        <v>5.232558139534884E-2</v>
      </c>
      <c r="AC73" s="38">
        <f>'Publication Table'!AA73/'Publication Table (%)'!AC$70</f>
        <v>6.8027210884353739E-3</v>
      </c>
      <c r="AD73" s="38">
        <f>'Publication Table'!AB73/'Publication Table (%)'!AD$70</f>
        <v>0</v>
      </c>
      <c r="AE73" s="38">
        <f>'Publication Table'!AC73/'Publication Table (%)'!AE$70</f>
        <v>0</v>
      </c>
      <c r="AF73" s="38">
        <f>'Publication Table'!AD73/'Publication Table (%)'!AF$70</f>
        <v>9.2592592592592587E-3</v>
      </c>
      <c r="AG73" s="38">
        <f>'Publication Table'!AE73/'Publication Table (%)'!AG$70</f>
        <v>0</v>
      </c>
      <c r="AH73" s="38">
        <f>'Publication Table'!AF73/'Publication Table (%)'!AH$70</f>
        <v>0.12727272727272726</v>
      </c>
      <c r="AI73" s="38">
        <f>'Publication Table'!AG73/'Publication Table (%)'!AI$70</f>
        <v>0</v>
      </c>
      <c r="AJ73" s="38">
        <f>'Publication Table'!AH73/'Publication Table (%)'!AJ$70</f>
        <v>1.1111111111111112E-2</v>
      </c>
      <c r="AK73" s="38">
        <f>'Publication Table'!AI73/'Publication Table (%)'!AK$70</f>
        <v>5.4794520547945202E-2</v>
      </c>
      <c r="AL73" s="38">
        <f>'Publication Table'!AJ73/'Publication Table (%)'!AL$70</f>
        <v>5.9880239520958087E-3</v>
      </c>
      <c r="AM73" s="38">
        <f>'Publication Table'!AK73/'Publication Table (%)'!AM$70</f>
        <v>0</v>
      </c>
      <c r="AN73" s="38">
        <f>'Publication Table'!AL73/'Publication Table (%)'!AN$70</f>
        <v>0</v>
      </c>
      <c r="AO73" s="38">
        <f>'Publication Table'!AM73/'Publication Table (%)'!AO$70</f>
        <v>0</v>
      </c>
      <c r="AP73" s="38">
        <f>'Publication Table'!AN73/'Publication Table (%)'!AP$70</f>
        <v>0</v>
      </c>
      <c r="AQ73" s="38">
        <f>'Publication Table'!AO73/'Publication Table (%)'!AQ$70</f>
        <v>0</v>
      </c>
      <c r="AR73" s="38">
        <f>'Publication Table'!AP73/'Publication Table (%)'!AR$70</f>
        <v>1.8181818181818181E-2</v>
      </c>
      <c r="AS73" s="38">
        <f>'Publication Table'!AQ73/'Publication Table (%)'!AS$70</f>
        <v>8.0000000000000002E-3</v>
      </c>
      <c r="AT73" s="38">
        <f>'Publication Table'!AR73/'Publication Table (%)'!AT$70</f>
        <v>0</v>
      </c>
      <c r="AU73" s="38">
        <f>'Publication Table'!AS73/'Publication Table (%)'!AU$70</f>
        <v>0</v>
      </c>
      <c r="AV73" s="38">
        <f>'Publication Table'!AT73/'Publication Table (%)'!AV$70</f>
        <v>6.7114093959731542E-3</v>
      </c>
      <c r="AW73" s="38">
        <f>'Publication Table'!AU73/'Publication Table (%)'!AW$70</f>
        <v>0</v>
      </c>
      <c r="AX73" s="38">
        <f>'Publication Table'!AV73/'Publication Table (%)'!AX$70</f>
        <v>9.7087378640776691E-3</v>
      </c>
      <c r="AY73" s="38">
        <f>'Publication Table'!AW73/'Publication Table (%)'!AY$70</f>
        <v>0</v>
      </c>
      <c r="AZ73" s="38">
        <f>'Publication Table'!AX73/'Publication Table (%)'!AZ$70</f>
        <v>0</v>
      </c>
      <c r="BA73" s="38">
        <f>'Publication Table'!AY73/'Publication Table (%)'!BA$70</f>
        <v>0</v>
      </c>
      <c r="BB73" s="38">
        <f>'Publication Table'!AZ73/'Publication Table (%)'!BB$70</f>
        <v>0</v>
      </c>
      <c r="BC73" s="38">
        <f>'Publication Table'!BA73/'Publication Table (%)'!BC$70</f>
        <v>0</v>
      </c>
      <c r="BD73" s="38">
        <f>'Publication Table'!BB73/'Publication Table (%)'!BD$70</f>
        <v>0</v>
      </c>
      <c r="BE73" s="38">
        <f>'Publication Table'!BC73/'Publication Table (%)'!BE$70</f>
        <v>0</v>
      </c>
      <c r="BF73" s="38">
        <f>'Publication Table'!BD73/'Publication Table (%)'!BF$70</f>
        <v>8.4033613445378148E-3</v>
      </c>
      <c r="BG73" s="38">
        <f>'Publication Table'!BE73/'Publication Table (%)'!BG$70</f>
        <v>8.5470085470085479E-3</v>
      </c>
      <c r="BH73" s="38">
        <f>'Publication Table'!BF73/'Publication Table (%)'!BH$70</f>
        <v>0</v>
      </c>
      <c r="BI73" s="38">
        <f>'Publication Table'!BG73/'Publication Table (%)'!BI$70</f>
        <v>0</v>
      </c>
      <c r="BJ73" s="38">
        <f>'Publication Table'!BH73/'Publication Table (%)'!BJ$70</f>
        <v>0</v>
      </c>
      <c r="BK73" s="38">
        <f>'Publication Table'!BI73/'Publication Table (%)'!BK$70</f>
        <v>0</v>
      </c>
      <c r="BL73" s="38">
        <f>'Publication Table'!BJ73/'Publication Table (%)'!BL$70</f>
        <v>4.9180327868852458E-2</v>
      </c>
      <c r="BM73" s="38" t="e">
        <f>'Publication Table'!BK73/'Publication Table (%)'!BM$70</f>
        <v>#DIV/0!</v>
      </c>
      <c r="BN73" s="38" t="e">
        <f>'Publication Table'!BL73/'Publication Table (%)'!BN$70</f>
        <v>#DIV/0!</v>
      </c>
      <c r="BO73" s="38" t="e">
        <f>'Publication Table'!BM73/'Publication Table (%)'!BO$70</f>
        <v>#DIV/0!</v>
      </c>
      <c r="BP73" s="38" t="e">
        <f>'Publication Table'!BN73/'Publication Table (%)'!BP$70</f>
        <v>#DIV/0!</v>
      </c>
      <c r="BQ73" s="38">
        <f>'Publication Table'!BO73/'Publication Table (%)'!BQ$70</f>
        <v>0</v>
      </c>
      <c r="BR73" s="38">
        <f>'Publication Table'!BP73/'Publication Table (%)'!BR$70</f>
        <v>0</v>
      </c>
      <c r="BS73" s="38">
        <f ca="1">'Publication Table'!BQ73/'Publication Table (%)'!BS$70</f>
        <v>0</v>
      </c>
    </row>
    <row r="74" spans="2:71" ht="15" hidden="1" customHeight="1" outlineLevel="2" x14ac:dyDescent="0.2">
      <c r="B74" s="84" t="str">
        <f t="shared" si="10"/>
        <v>Galloway Community HospitalCancelled by Patient %</v>
      </c>
      <c r="C74" s="87" t="str">
        <f t="shared" si="9"/>
        <v>Galloway Community Hospital</v>
      </c>
      <c r="D74" s="100"/>
      <c r="E74" s="39" t="s">
        <v>115</v>
      </c>
      <c r="F74" s="38">
        <f>'Publication Table'!D74/'Publication Table (%)'!F$70</f>
        <v>4.9586776859504134E-2</v>
      </c>
      <c r="G74" s="38">
        <f>'Publication Table'!E74/'Publication Table (%)'!G$70</f>
        <v>3.7037037037037035E-2</v>
      </c>
      <c r="H74" s="38">
        <f>'Publication Table'!F74/'Publication Table (%)'!H$70</f>
        <v>8.4848484848484854E-2</v>
      </c>
      <c r="I74" s="38">
        <f>'Publication Table'!G74/'Publication Table (%)'!I$70</f>
        <v>4.7337278106508875E-2</v>
      </c>
      <c r="J74" s="94">
        <f>'Publication Table'!H74/'Publication Table (%)'!J$70</f>
        <v>9.5588235294117641E-2</v>
      </c>
      <c r="K74" s="38">
        <f>'Publication Table'!I74/'Publication Table (%)'!K$70</f>
        <v>3.4883720930232558E-2</v>
      </c>
      <c r="L74" s="38">
        <f>'Publication Table'!J74/'Publication Table (%)'!L$70</f>
        <v>0</v>
      </c>
      <c r="M74" s="38">
        <f>'Publication Table'!K74/'Publication Table (%)'!M$70</f>
        <v>2.4E-2</v>
      </c>
      <c r="N74" s="38">
        <f>'Publication Table'!L74/'Publication Table (%)'!N$70</f>
        <v>9.6000000000000002E-2</v>
      </c>
      <c r="O74" s="38">
        <f>'Publication Table'!M74/'Publication Table (%)'!O$70</f>
        <v>2.2727272727272728E-2</v>
      </c>
      <c r="P74" s="38">
        <f>'Publication Table'!N74/'Publication Table (%)'!P$70</f>
        <v>4.9079754601226995E-2</v>
      </c>
      <c r="Q74" s="38">
        <f>'Publication Table'!O74/'Publication Table (%)'!Q$70</f>
        <v>5.2631578947368418E-2</v>
      </c>
      <c r="R74" s="38">
        <f>'Publication Table'!P74/'Publication Table (%)'!R$70</f>
        <v>6.7357512953367879E-2</v>
      </c>
      <c r="S74" s="38">
        <f>'Publication Table'!Q74/'Publication Table (%)'!S$70</f>
        <v>3.3333333333333333E-2</v>
      </c>
      <c r="T74" s="38">
        <f>'Publication Table'!R74/'Publication Table (%)'!T$70</f>
        <v>6.8376068376068383E-2</v>
      </c>
      <c r="U74" s="38">
        <f>'Publication Table'!S74/'Publication Table (%)'!U$70</f>
        <v>5.128205128205128E-2</v>
      </c>
      <c r="V74" s="38">
        <f>'Publication Table'!T74/'Publication Table (%)'!V$70</f>
        <v>4.7058823529411764E-2</v>
      </c>
      <c r="W74" s="38">
        <f>'Publication Table'!U74/'Publication Table (%)'!W$70</f>
        <v>3.4013605442176874E-2</v>
      </c>
      <c r="X74" s="38">
        <f>'Publication Table'!V74/'Publication Table (%)'!X$70</f>
        <v>3.2894736842105261E-2</v>
      </c>
      <c r="Y74" s="38">
        <f>'Publication Table'!W74/'Publication Table (%)'!Y$70</f>
        <v>3.875968992248062E-2</v>
      </c>
      <c r="Z74" s="38">
        <f>'Publication Table'!X74/'Publication Table (%)'!Z$70</f>
        <v>2.8089887640449437E-2</v>
      </c>
      <c r="AA74" s="38">
        <f>'Publication Table'!Y74/'Publication Table (%)'!AA$70</f>
        <v>1.8518518518518517E-2</v>
      </c>
      <c r="AB74" s="38">
        <f>'Publication Table'!Z74/'Publication Table (%)'!AB$70</f>
        <v>1.1627906976744186E-2</v>
      </c>
      <c r="AC74" s="38">
        <f>'Publication Table'!AA74/'Publication Table (%)'!AC$70</f>
        <v>5.4421768707482991E-2</v>
      </c>
      <c r="AD74" s="38">
        <f>'Publication Table'!AB74/'Publication Table (%)'!AD$70</f>
        <v>3.4013605442176874E-2</v>
      </c>
      <c r="AE74" s="38">
        <f>'Publication Table'!AC74/'Publication Table (%)'!AE$70</f>
        <v>4.6153846153846156E-2</v>
      </c>
      <c r="AF74" s="38">
        <f>'Publication Table'!AD74/'Publication Table (%)'!AF$70</f>
        <v>9.2592592592592587E-3</v>
      </c>
      <c r="AG74" s="38">
        <f>'Publication Table'!AE74/'Publication Table (%)'!AG$70</f>
        <v>3.8167938931297711E-2</v>
      </c>
      <c r="AH74" s="38">
        <f>'Publication Table'!AF74/'Publication Table (%)'!AH$70</f>
        <v>6.363636363636363E-2</v>
      </c>
      <c r="AI74" s="38">
        <f>'Publication Table'!AG74/'Publication Table (%)'!AI$70</f>
        <v>1.8181818181818181E-2</v>
      </c>
      <c r="AJ74" s="38">
        <f>'Publication Table'!AH74/'Publication Table (%)'!AJ$70</f>
        <v>4.4444444444444446E-2</v>
      </c>
      <c r="AK74" s="38">
        <f>'Publication Table'!AI74/'Publication Table (%)'!AK$70</f>
        <v>1.3698630136986301E-2</v>
      </c>
      <c r="AL74" s="38">
        <f>'Publication Table'!AJ74/'Publication Table (%)'!AL$70</f>
        <v>3.5928143712574849E-2</v>
      </c>
      <c r="AM74" s="38">
        <f>'Publication Table'!AK74/'Publication Table (%)'!AM$70</f>
        <v>3.90625E-2</v>
      </c>
      <c r="AN74" s="38">
        <f>'Publication Table'!AL74/'Publication Table (%)'!AN$70</f>
        <v>5.3030303030303032E-2</v>
      </c>
      <c r="AO74" s="38">
        <f>'Publication Table'!AM74/'Publication Table (%)'!AO$70</f>
        <v>7.0422535211267609E-2</v>
      </c>
      <c r="AP74" s="38">
        <f>'Publication Table'!AN74/'Publication Table (%)'!AP$70</f>
        <v>2.1276595744680851E-2</v>
      </c>
      <c r="AQ74" s="38">
        <f>'Publication Table'!AO74/'Publication Table (%)'!AQ$70</f>
        <v>3.9735099337748346E-2</v>
      </c>
      <c r="AR74" s="38">
        <f>'Publication Table'!AP74/'Publication Table (%)'!AR$70</f>
        <v>1.8181818181818181E-2</v>
      </c>
      <c r="AS74" s="38">
        <f>'Publication Table'!AQ74/'Publication Table (%)'!AS$70</f>
        <v>7.1999999999999995E-2</v>
      </c>
      <c r="AT74" s="38">
        <f>'Publication Table'!AR74/'Publication Table (%)'!AT$70</f>
        <v>8.8888888888888892E-2</v>
      </c>
      <c r="AU74" s="38">
        <f>'Publication Table'!AS74/'Publication Table (%)'!AU$70</f>
        <v>4.3749999999999997E-2</v>
      </c>
      <c r="AV74" s="38">
        <f>'Publication Table'!AT74/'Publication Table (%)'!AV$70</f>
        <v>3.3557046979865772E-2</v>
      </c>
      <c r="AW74" s="38">
        <f>'Publication Table'!AU74/'Publication Table (%)'!AW$70</f>
        <v>2.1739130434782608E-2</v>
      </c>
      <c r="AX74" s="38">
        <f>'Publication Table'!AV74/'Publication Table (%)'!AX$70</f>
        <v>3.8834951456310676E-2</v>
      </c>
      <c r="AY74" s="38">
        <f>'Publication Table'!AW74/'Publication Table (%)'!AY$70</f>
        <v>3.90625E-2</v>
      </c>
      <c r="AZ74" s="38">
        <f>'Publication Table'!AX74/'Publication Table (%)'!AZ$70</f>
        <v>2.0408163265306121E-2</v>
      </c>
      <c r="BA74" s="38">
        <f>'Publication Table'!AY74/'Publication Table (%)'!BA$70</f>
        <v>3.3057851239669422E-2</v>
      </c>
      <c r="BB74" s="38">
        <f>'Publication Table'!AZ74/'Publication Table (%)'!BB$70</f>
        <v>3.8167938931297711E-2</v>
      </c>
      <c r="BC74" s="38">
        <f>'Publication Table'!BA74/'Publication Table (%)'!BC$70</f>
        <v>2.5423728813559324E-2</v>
      </c>
      <c r="BD74" s="38">
        <f>'Publication Table'!BB74/'Publication Table (%)'!BD$70</f>
        <v>3.8834951456310676E-2</v>
      </c>
      <c r="BE74" s="38">
        <f>'Publication Table'!BC74/'Publication Table (%)'!BE$70</f>
        <v>5.6338028169014086E-2</v>
      </c>
      <c r="BF74" s="38">
        <f>'Publication Table'!BD74/'Publication Table (%)'!BF$70</f>
        <v>4.2016806722689079E-2</v>
      </c>
      <c r="BG74" s="38">
        <f>'Publication Table'!BE74/'Publication Table (%)'!BG$70</f>
        <v>4.2735042735042736E-2</v>
      </c>
      <c r="BH74" s="38">
        <f>'Publication Table'!BF74/'Publication Table (%)'!BH$70</f>
        <v>3.5502958579881658E-2</v>
      </c>
      <c r="BI74" s="38">
        <f>'Publication Table'!BG74/'Publication Table (%)'!BI$70</f>
        <v>1.1764705882352941E-2</v>
      </c>
      <c r="BJ74" s="38">
        <f>'Publication Table'!BH74/'Publication Table (%)'!BJ$70</f>
        <v>1.3071895424836602E-2</v>
      </c>
      <c r="BK74" s="38">
        <f>'Publication Table'!BI74/'Publication Table (%)'!BK$70</f>
        <v>4.0816326530612242E-2</v>
      </c>
      <c r="BL74" s="38">
        <f>'Publication Table'!BJ74/'Publication Table (%)'!BL$70</f>
        <v>0</v>
      </c>
      <c r="BM74" s="38" t="e">
        <f>'Publication Table'!BK74/'Publication Table (%)'!BM$70</f>
        <v>#DIV/0!</v>
      </c>
      <c r="BN74" s="38" t="e">
        <f>'Publication Table'!BL74/'Publication Table (%)'!BN$70</f>
        <v>#DIV/0!</v>
      </c>
      <c r="BO74" s="38" t="e">
        <f>'Publication Table'!BM74/'Publication Table (%)'!BO$70</f>
        <v>#DIV/0!</v>
      </c>
      <c r="BP74" s="38" t="e">
        <f>'Publication Table'!BN74/'Publication Table (%)'!BP$70</f>
        <v>#DIV/0!</v>
      </c>
      <c r="BQ74" s="38">
        <f>'Publication Table'!BO74/'Publication Table (%)'!BQ$70</f>
        <v>0.06</v>
      </c>
      <c r="BR74" s="38">
        <f>'Publication Table'!BP74/'Publication Table (%)'!BR$70</f>
        <v>0.03</v>
      </c>
      <c r="BS74" s="38">
        <f ca="1">'Publication Table'!BQ74/'Publication Table (%)'!BS$70</f>
        <v>0.04</v>
      </c>
    </row>
    <row r="75" spans="2:71" ht="15" hidden="1" customHeight="1" outlineLevel="2" x14ac:dyDescent="0.2">
      <c r="B75" s="84" t="str">
        <f t="shared" si="10"/>
        <v>Galloway Community HospitalOther reason %</v>
      </c>
      <c r="C75" s="87" t="str">
        <f t="shared" si="9"/>
        <v>Galloway Community Hospital</v>
      </c>
      <c r="D75" s="100"/>
      <c r="E75" s="39" t="s">
        <v>116</v>
      </c>
      <c r="F75" s="38">
        <f>'Publication Table'!D75/'Publication Table (%)'!F$70</f>
        <v>0</v>
      </c>
      <c r="G75" s="38">
        <f>'Publication Table'!E75/'Publication Table (%)'!G$70</f>
        <v>0</v>
      </c>
      <c r="H75" s="38">
        <f>'Publication Table'!F75/'Publication Table (%)'!H$70</f>
        <v>6.0606060606060606E-3</v>
      </c>
      <c r="I75" s="38">
        <f>'Publication Table'!G75/'Publication Table (%)'!I$70</f>
        <v>1.1834319526627219E-2</v>
      </c>
      <c r="J75" s="94">
        <f>'Publication Table'!H75/'Publication Table (%)'!J$70</f>
        <v>0</v>
      </c>
      <c r="K75" s="38">
        <f>'Publication Table'!I75/'Publication Table (%)'!K$70</f>
        <v>1.1627906976744186E-2</v>
      </c>
      <c r="L75" s="38">
        <f>'Publication Table'!J75/'Publication Table (%)'!L$70</f>
        <v>7.6335877862595417E-3</v>
      </c>
      <c r="M75" s="38">
        <f>'Publication Table'!K75/'Publication Table (%)'!M$70</f>
        <v>1.6E-2</v>
      </c>
      <c r="N75" s="38">
        <f>'Publication Table'!L75/'Publication Table (%)'!N$70</f>
        <v>2.4E-2</v>
      </c>
      <c r="O75" s="38">
        <f>'Publication Table'!M75/'Publication Table (%)'!O$70</f>
        <v>1.1363636363636364E-2</v>
      </c>
      <c r="P75" s="38">
        <f>'Publication Table'!N75/'Publication Table (%)'!P$70</f>
        <v>1.2269938650306749E-2</v>
      </c>
      <c r="Q75" s="38">
        <f>'Publication Table'!O75/'Publication Table (%)'!Q$70</f>
        <v>8.771929824561403E-3</v>
      </c>
      <c r="R75" s="38">
        <f>'Publication Table'!P75/'Publication Table (%)'!R$70</f>
        <v>1.5544041450777202E-2</v>
      </c>
      <c r="S75" s="38">
        <f>'Publication Table'!Q75/'Publication Table (%)'!S$70</f>
        <v>9.5238095238095247E-3</v>
      </c>
      <c r="T75" s="38">
        <f>'Publication Table'!R75/'Publication Table (%)'!T$70</f>
        <v>0</v>
      </c>
      <c r="U75" s="38">
        <f>'Publication Table'!S75/'Publication Table (%)'!U$70</f>
        <v>2.564102564102564E-2</v>
      </c>
      <c r="V75" s="38">
        <f>'Publication Table'!T75/'Publication Table (%)'!V$70</f>
        <v>1.1764705882352941E-2</v>
      </c>
      <c r="W75" s="38">
        <f>'Publication Table'!U75/'Publication Table (%)'!W$70</f>
        <v>0</v>
      </c>
      <c r="X75" s="38">
        <f>'Publication Table'!V75/'Publication Table (%)'!X$70</f>
        <v>0</v>
      </c>
      <c r="Y75" s="38">
        <f>'Publication Table'!W75/'Publication Table (%)'!Y$70</f>
        <v>7.7519379844961239E-3</v>
      </c>
      <c r="Z75" s="38">
        <f>'Publication Table'!X75/'Publication Table (%)'!Z$70</f>
        <v>3.3707865168539325E-2</v>
      </c>
      <c r="AA75" s="38">
        <f>'Publication Table'!Y75/'Publication Table (%)'!AA$70</f>
        <v>1.2345679012345678E-2</v>
      </c>
      <c r="AB75" s="38">
        <f>'Publication Table'!Z75/'Publication Table (%)'!AB$70</f>
        <v>2.3255813953488372E-2</v>
      </c>
      <c r="AC75" s="38">
        <f>'Publication Table'!AA75/'Publication Table (%)'!AC$70</f>
        <v>6.8027210884353739E-3</v>
      </c>
      <c r="AD75" s="38">
        <f>'Publication Table'!AB75/'Publication Table (%)'!AD$70</f>
        <v>0</v>
      </c>
      <c r="AE75" s="38">
        <f>'Publication Table'!AC75/'Publication Table (%)'!AE$70</f>
        <v>0</v>
      </c>
      <c r="AF75" s="38">
        <f>'Publication Table'!AD75/'Publication Table (%)'!AF$70</f>
        <v>1.8518518518518517E-2</v>
      </c>
      <c r="AG75" s="38">
        <f>'Publication Table'!AE75/'Publication Table (%)'!AG$70</f>
        <v>7.6335877862595417E-3</v>
      </c>
      <c r="AH75" s="38">
        <f>'Publication Table'!AF75/'Publication Table (%)'!AH$70</f>
        <v>0</v>
      </c>
      <c r="AI75" s="38">
        <f>'Publication Table'!AG75/'Publication Table (%)'!AI$70</f>
        <v>0</v>
      </c>
      <c r="AJ75" s="38">
        <f>'Publication Table'!AH75/'Publication Table (%)'!AJ$70</f>
        <v>1.1111111111111112E-2</v>
      </c>
      <c r="AK75" s="38">
        <f>'Publication Table'!AI75/'Publication Table (%)'!AK$70</f>
        <v>0</v>
      </c>
      <c r="AL75" s="38">
        <f>'Publication Table'!AJ75/'Publication Table (%)'!AL$70</f>
        <v>5.9880239520958087E-3</v>
      </c>
      <c r="AM75" s="38">
        <f>'Publication Table'!AK75/'Publication Table (%)'!AM$70</f>
        <v>1.5625E-2</v>
      </c>
      <c r="AN75" s="38">
        <f>'Publication Table'!AL75/'Publication Table (%)'!AN$70</f>
        <v>7.575757575757576E-3</v>
      </c>
      <c r="AO75" s="38">
        <f>'Publication Table'!AM75/'Publication Table (%)'!AO$70</f>
        <v>7.0422535211267607E-3</v>
      </c>
      <c r="AP75" s="38">
        <f>'Publication Table'!AN75/'Publication Table (%)'!AP$70</f>
        <v>5.3191489361702126E-3</v>
      </c>
      <c r="AQ75" s="38">
        <f>'Publication Table'!AO75/'Publication Table (%)'!AQ$70</f>
        <v>1.3245033112582781E-2</v>
      </c>
      <c r="AR75" s="38">
        <f>'Publication Table'!AP75/'Publication Table (%)'!AR$70</f>
        <v>0</v>
      </c>
      <c r="AS75" s="38">
        <f>'Publication Table'!AQ75/'Publication Table (%)'!AS$70</f>
        <v>1.6E-2</v>
      </c>
      <c r="AT75" s="38">
        <f>'Publication Table'!AR75/'Publication Table (%)'!AT$70</f>
        <v>0</v>
      </c>
      <c r="AU75" s="38">
        <f>'Publication Table'!AS75/'Publication Table (%)'!AU$70</f>
        <v>0</v>
      </c>
      <c r="AV75" s="38">
        <f>'Publication Table'!AT75/'Publication Table (%)'!AV$70</f>
        <v>1.3422818791946308E-2</v>
      </c>
      <c r="AW75" s="38">
        <f>'Publication Table'!AU75/'Publication Table (%)'!AW$70</f>
        <v>0</v>
      </c>
      <c r="AX75" s="38">
        <f>'Publication Table'!AV75/'Publication Table (%)'!AX$70</f>
        <v>9.7087378640776691E-3</v>
      </c>
      <c r="AY75" s="38">
        <f>'Publication Table'!AW75/'Publication Table (%)'!AY$70</f>
        <v>0</v>
      </c>
      <c r="AZ75" s="38">
        <f>'Publication Table'!AX75/'Publication Table (%)'!AZ$70</f>
        <v>0</v>
      </c>
      <c r="BA75" s="38">
        <f>'Publication Table'!AY75/'Publication Table (%)'!BA$70</f>
        <v>0</v>
      </c>
      <c r="BB75" s="38">
        <f>'Publication Table'!AZ75/'Publication Table (%)'!BB$70</f>
        <v>7.6335877862595417E-3</v>
      </c>
      <c r="BC75" s="38">
        <f>'Publication Table'!BA75/'Publication Table (%)'!BC$70</f>
        <v>0</v>
      </c>
      <c r="BD75" s="38">
        <f>'Publication Table'!BB75/'Publication Table (%)'!BD$70</f>
        <v>0</v>
      </c>
      <c r="BE75" s="38">
        <f>'Publication Table'!BC75/'Publication Table (%)'!BE$70</f>
        <v>0</v>
      </c>
      <c r="BF75" s="38">
        <f>'Publication Table'!BD75/'Publication Table (%)'!BF$70</f>
        <v>0</v>
      </c>
      <c r="BG75" s="38">
        <f>'Publication Table'!BE75/'Publication Table (%)'!BG$70</f>
        <v>0</v>
      </c>
      <c r="BH75" s="38">
        <f>'Publication Table'!BF75/'Publication Table (%)'!BH$70</f>
        <v>5.9171597633136093E-3</v>
      </c>
      <c r="BI75" s="38">
        <f>'Publication Table'!BG75/'Publication Table (%)'!BI$70</f>
        <v>0</v>
      </c>
      <c r="BJ75" s="38">
        <f>'Publication Table'!BH75/'Publication Table (%)'!BJ$70</f>
        <v>0</v>
      </c>
      <c r="BK75" s="38">
        <f>'Publication Table'!BI75/'Publication Table (%)'!BK$70</f>
        <v>0</v>
      </c>
      <c r="BL75" s="38">
        <f>'Publication Table'!BJ75/'Publication Table (%)'!BL$70</f>
        <v>3.2786885245901641E-2</v>
      </c>
      <c r="BM75" s="38" t="e">
        <f>'Publication Table'!BK75/'Publication Table (%)'!BM$70</f>
        <v>#DIV/0!</v>
      </c>
      <c r="BN75" s="38" t="e">
        <f>'Publication Table'!BL75/'Publication Table (%)'!BN$70</f>
        <v>#DIV/0!</v>
      </c>
      <c r="BO75" s="38" t="e">
        <f>'Publication Table'!BM75/'Publication Table (%)'!BO$70</f>
        <v>#DIV/0!</v>
      </c>
      <c r="BP75" s="38" t="e">
        <f>'Publication Table'!BN75/'Publication Table (%)'!BP$70</f>
        <v>#DIV/0!</v>
      </c>
      <c r="BQ75" s="38">
        <f>'Publication Table'!BO75/'Publication Table (%)'!BQ$70</f>
        <v>0</v>
      </c>
      <c r="BR75" s="38">
        <f>'Publication Table'!BP75/'Publication Table (%)'!BR$70</f>
        <v>0.01</v>
      </c>
      <c r="BS75" s="38">
        <f ca="1">'Publication Table'!BQ75/'Publication Table (%)'!BS$70</f>
        <v>0</v>
      </c>
    </row>
    <row r="76" spans="2:71" s="157" customFormat="1" ht="15" hidden="1" customHeight="1" outlineLevel="1" collapsed="1" x14ac:dyDescent="0.2">
      <c r="B76" s="84" t="str">
        <f t="shared" si="10"/>
        <v>Mountainhall Treatment CentreMountainhall Treatment Centre</v>
      </c>
      <c r="C76" s="159" t="str">
        <f>E76</f>
        <v>Mountainhall Treatment Centre</v>
      </c>
      <c r="D76" s="160" t="s">
        <v>536</v>
      </c>
      <c r="E76" s="158" t="s">
        <v>537</v>
      </c>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4"/>
      <c r="BH76" s="14"/>
      <c r="BI76" s="14"/>
      <c r="BJ76" s="14"/>
      <c r="BK76" s="14"/>
      <c r="BL76" s="14"/>
      <c r="BM76" s="14"/>
      <c r="BN76" s="14"/>
      <c r="BO76" s="14"/>
      <c r="BP76" s="14"/>
      <c r="BQ76" s="14"/>
      <c r="BR76" s="14"/>
      <c r="BS76" s="14"/>
    </row>
    <row r="77" spans="2:71" s="157" customFormat="1" ht="15" hidden="1" customHeight="1" outlineLevel="2" x14ac:dyDescent="0.2">
      <c r="B77" s="84" t="str">
        <f t="shared" si="10"/>
        <v>Mountainhall Treatment CentreTotal Number of scheduled elective operations in theatre system</v>
      </c>
      <c r="C77" s="159" t="str">
        <f t="shared" si="9"/>
        <v>Mountainhall Treatment Centre</v>
      </c>
      <c r="D77" s="100"/>
      <c r="E77" s="36" t="s">
        <v>3</v>
      </c>
      <c r="F77" s="17"/>
      <c r="G77" s="17"/>
      <c r="H77" s="17"/>
      <c r="I77" s="17"/>
      <c r="J77" s="93"/>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f>'Publication Table'!AM77</f>
        <v>163</v>
      </c>
      <c r="AP77" s="17">
        <f>'Publication Table'!AN77</f>
        <v>175</v>
      </c>
      <c r="AQ77" s="17">
        <f>'Publication Table'!AO77</f>
        <v>135</v>
      </c>
      <c r="AR77" s="17">
        <f>'Publication Table'!AP77</f>
        <v>163</v>
      </c>
      <c r="AS77" s="17">
        <f>'Publication Table'!AQ77</f>
        <v>164</v>
      </c>
      <c r="AT77" s="17">
        <f>'Publication Table'!AR77</f>
        <v>111</v>
      </c>
      <c r="AU77" s="17">
        <f>'Publication Table'!AS77</f>
        <v>151</v>
      </c>
      <c r="AV77" s="17">
        <f>'Publication Table'!AT77</f>
        <v>151</v>
      </c>
      <c r="AW77" s="17">
        <f>'Publication Table'!AU77</f>
        <v>113</v>
      </c>
      <c r="AX77" s="17">
        <f>'Publication Table'!AV77</f>
        <v>182</v>
      </c>
      <c r="AY77" s="17">
        <f>'Publication Table'!AW77</f>
        <v>182</v>
      </c>
      <c r="AZ77" s="17">
        <f>'Publication Table'!AX77</f>
        <v>151</v>
      </c>
      <c r="BA77" s="17">
        <f>'Publication Table'!AY77</f>
        <v>157</v>
      </c>
      <c r="BB77" s="17">
        <f>'Publication Table'!AZ77</f>
        <v>224</v>
      </c>
      <c r="BC77" s="17">
        <f>'Publication Table'!BA77</f>
        <v>157</v>
      </c>
      <c r="BD77" s="17">
        <f>'Publication Table'!BB77</f>
        <v>187</v>
      </c>
      <c r="BE77" s="17">
        <f>'Publication Table'!BC77</f>
        <v>150</v>
      </c>
      <c r="BF77" s="17">
        <f>'Publication Table'!BD77</f>
        <v>133</v>
      </c>
      <c r="BG77" s="17">
        <f>'Publication Table'!BE77</f>
        <v>254</v>
      </c>
      <c r="BH77" s="17">
        <f>'Publication Table'!BF77</f>
        <v>199</v>
      </c>
      <c r="BI77" s="17">
        <f>'Publication Table'!BG77</f>
        <v>132</v>
      </c>
      <c r="BJ77" s="17">
        <f>'Publication Table'!BH77</f>
        <v>157</v>
      </c>
      <c r="BK77" s="17">
        <f>'Publication Table'!BI77</f>
        <v>199</v>
      </c>
      <c r="BL77" s="17">
        <f>'Publication Table'!BJ77</f>
        <v>89</v>
      </c>
      <c r="BM77" s="17">
        <f>'Publication Table'!BK77</f>
        <v>0</v>
      </c>
      <c r="BN77" s="17">
        <f>'Publication Table'!BL77</f>
        <v>4</v>
      </c>
      <c r="BO77" s="17">
        <f>'Publication Table'!BM77</f>
        <v>22</v>
      </c>
      <c r="BP77" s="17">
        <f>'Publication Table'!BN77</f>
        <v>100</v>
      </c>
      <c r="BQ77" s="17">
        <f>'Publication Table'!BO77</f>
        <v>125</v>
      </c>
      <c r="BR77" s="17">
        <f>'Publication Table'!BP77</f>
        <v>115</v>
      </c>
      <c r="BS77" s="17">
        <f ca="1">'Publication Table'!BQ77</f>
        <v>94</v>
      </c>
    </row>
    <row r="78" spans="2:71" s="157" customFormat="1" ht="15" hidden="1" customHeight="1" outlineLevel="2" x14ac:dyDescent="0.2">
      <c r="B78" s="84" t="str">
        <f t="shared" si="10"/>
        <v>Mountainhall Treatment CentrePercent of total scheduled elective cancellations in theatre systems</v>
      </c>
      <c r="C78" s="159" t="str">
        <f t="shared" si="9"/>
        <v>Mountainhall Treatment Centre</v>
      </c>
      <c r="D78" s="100"/>
      <c r="E78" s="37" t="s">
        <v>112</v>
      </c>
      <c r="F78" s="38"/>
      <c r="G78" s="38"/>
      <c r="H78" s="38"/>
      <c r="I78" s="38"/>
      <c r="J78" s="94"/>
      <c r="K78" s="38"/>
      <c r="L78" s="38"/>
      <c r="M78" s="38"/>
      <c r="N78" s="38"/>
      <c r="O78" s="38"/>
      <c r="P78" s="38"/>
      <c r="Q78" s="38"/>
      <c r="R78" s="38"/>
      <c r="S78" s="38"/>
      <c r="T78" s="38"/>
      <c r="U78" s="38"/>
      <c r="V78" s="38"/>
      <c r="W78" s="38"/>
      <c r="X78" s="38"/>
      <c r="Y78" s="38"/>
      <c r="Z78" s="38"/>
      <c r="AA78" s="38"/>
      <c r="AB78" s="38"/>
      <c r="AC78" s="38"/>
      <c r="AD78" s="38"/>
      <c r="AE78" s="38"/>
      <c r="AF78" s="38"/>
      <c r="AG78" s="38"/>
      <c r="AH78" s="38"/>
      <c r="AI78" s="38"/>
      <c r="AJ78" s="38"/>
      <c r="AK78" s="38"/>
      <c r="AL78" s="38"/>
      <c r="AM78" s="38"/>
      <c r="AN78" s="38"/>
      <c r="AO78" s="38">
        <f>'Publication Table'!AM78/'Publication Table (%)'!AO$77</f>
        <v>4.2944785276073622E-2</v>
      </c>
      <c r="AP78" s="38">
        <f>'Publication Table'!AN78/'Publication Table (%)'!AP$77</f>
        <v>0.04</v>
      </c>
      <c r="AQ78" s="38">
        <f>'Publication Table'!AO78/'Publication Table (%)'!AQ$77</f>
        <v>5.9259259259259262E-2</v>
      </c>
      <c r="AR78" s="38">
        <f>'Publication Table'!AP78/'Publication Table (%)'!AR$77</f>
        <v>3.6809815950920248E-2</v>
      </c>
      <c r="AS78" s="38">
        <f>'Publication Table'!AQ78/'Publication Table (%)'!AS$77</f>
        <v>6.7073170731707321E-2</v>
      </c>
      <c r="AT78" s="38">
        <f>'Publication Table'!AR78/'Publication Table (%)'!AT$77</f>
        <v>7.2072072072072071E-2</v>
      </c>
      <c r="AU78" s="38">
        <f>'Publication Table'!AS78/'Publication Table (%)'!AU$77</f>
        <v>7.2847682119205295E-2</v>
      </c>
      <c r="AV78" s="38">
        <f>'Publication Table'!AT78/'Publication Table (%)'!AV$77</f>
        <v>0.11258278145695365</v>
      </c>
      <c r="AW78" s="38">
        <f>'Publication Table'!AU78/'Publication Table (%)'!AW$77</f>
        <v>1.7699115044247787E-2</v>
      </c>
      <c r="AX78" s="38">
        <f>'Publication Table'!AV78/'Publication Table (%)'!AX$77</f>
        <v>6.5934065934065936E-2</v>
      </c>
      <c r="AY78" s="38">
        <f>'Publication Table'!AW78/'Publication Table (%)'!AY$77</f>
        <v>3.8461538461538464E-2</v>
      </c>
      <c r="AZ78" s="38">
        <f>'Publication Table'!AX78/'Publication Table (%)'!AZ$77</f>
        <v>7.2847682119205295E-2</v>
      </c>
      <c r="BA78" s="38">
        <f>'Publication Table'!AY78/'Publication Table (%)'!BA$77</f>
        <v>8.9171974522292988E-2</v>
      </c>
      <c r="BB78" s="38">
        <f>'Publication Table'!AZ78/'Publication Table (%)'!BB$77</f>
        <v>8.9285714285714288E-2</v>
      </c>
      <c r="BC78" s="38">
        <f>'Publication Table'!BA78/'Publication Table (%)'!BC$77</f>
        <v>0.10828025477707007</v>
      </c>
      <c r="BD78" s="38">
        <f>'Publication Table'!BB78/'Publication Table (%)'!BD$77</f>
        <v>8.0213903743315509E-2</v>
      </c>
      <c r="BE78" s="38">
        <f>'Publication Table'!BC78/'Publication Table (%)'!BE$77</f>
        <v>0.10666666666666667</v>
      </c>
      <c r="BF78" s="38">
        <f>'Publication Table'!BD78/'Publication Table (%)'!BF$77</f>
        <v>9.0225563909774431E-2</v>
      </c>
      <c r="BG78" s="38">
        <f>'Publication Table'!BE78/'Publication Table (%)'!BG$77</f>
        <v>5.1181102362204724E-2</v>
      </c>
      <c r="BH78" s="38">
        <f>'Publication Table'!BF78/'Publication Table (%)'!BH$77</f>
        <v>8.0402010050251257E-2</v>
      </c>
      <c r="BI78" s="38">
        <f>'Publication Table'!BG78/'Publication Table (%)'!BI$77</f>
        <v>6.0606060606060608E-2</v>
      </c>
      <c r="BJ78" s="38">
        <f>'Publication Table'!BH78/'Publication Table (%)'!BJ$77</f>
        <v>8.2802547770700632E-2</v>
      </c>
      <c r="BK78" s="38">
        <f>'Publication Table'!BI78/'Publication Table (%)'!BK$77</f>
        <v>7.0351758793969849E-2</v>
      </c>
      <c r="BL78" s="38">
        <f>'Publication Table'!BJ78/'Publication Table (%)'!BL$77</f>
        <v>8.98876404494382E-2</v>
      </c>
      <c r="BM78" s="38" t="e">
        <f>'Publication Table'!BK78/'Publication Table (%)'!BM$77</f>
        <v>#DIV/0!</v>
      </c>
      <c r="BN78" s="38">
        <f>'Publication Table'!BL78/'Publication Table (%)'!BN$77</f>
        <v>0</v>
      </c>
      <c r="BO78" s="38">
        <f>'Publication Table'!BM78/'Publication Table (%)'!BO$77</f>
        <v>4.5454545454545456E-2</v>
      </c>
      <c r="BP78" s="38">
        <f>'Publication Table'!BN78/'Publication Table (%)'!BP$77</f>
        <v>0.1</v>
      </c>
      <c r="BQ78" s="38">
        <f>'Publication Table'!BO78/'Publication Table (%)'!BQ$77</f>
        <v>2.4E-2</v>
      </c>
      <c r="BR78" s="38">
        <f>'Publication Table'!BP78/'Publication Table (%)'!BR$77</f>
        <v>5.2173913043478258E-2</v>
      </c>
      <c r="BS78" s="38">
        <f ca="1">'Publication Table'!BQ78/'Publication Table (%)'!BS$77</f>
        <v>8.5106382978723402E-2</v>
      </c>
    </row>
    <row r="79" spans="2:71" s="157" customFormat="1" ht="15" hidden="1" customHeight="1" outlineLevel="2" x14ac:dyDescent="0.2">
      <c r="B79" s="84" t="str">
        <f t="shared" si="10"/>
        <v>Mountainhall Treatment CentreCancellation based on clinical reason by hospital %</v>
      </c>
      <c r="C79" s="159" t="str">
        <f t="shared" si="9"/>
        <v>Mountainhall Treatment Centre</v>
      </c>
      <c r="D79" s="100"/>
      <c r="E79" s="39" t="s">
        <v>113</v>
      </c>
      <c r="F79" s="38"/>
      <c r="G79" s="38"/>
      <c r="H79" s="38"/>
      <c r="I79" s="38"/>
      <c r="J79" s="94"/>
      <c r="K79" s="38"/>
      <c r="L79" s="38"/>
      <c r="M79" s="38"/>
      <c r="N79" s="38"/>
      <c r="O79" s="38"/>
      <c r="P79" s="38"/>
      <c r="Q79" s="38"/>
      <c r="R79" s="38"/>
      <c r="S79" s="38"/>
      <c r="T79" s="38"/>
      <c r="U79" s="38"/>
      <c r="V79" s="38"/>
      <c r="W79" s="38"/>
      <c r="X79" s="38"/>
      <c r="Y79" s="38"/>
      <c r="Z79" s="38"/>
      <c r="AA79" s="38"/>
      <c r="AB79" s="38"/>
      <c r="AC79" s="38"/>
      <c r="AD79" s="38"/>
      <c r="AE79" s="38"/>
      <c r="AF79" s="38"/>
      <c r="AG79" s="38"/>
      <c r="AH79" s="38"/>
      <c r="AI79" s="38"/>
      <c r="AJ79" s="38"/>
      <c r="AK79" s="38"/>
      <c r="AL79" s="38"/>
      <c r="AM79" s="38"/>
      <c r="AN79" s="38"/>
      <c r="AO79" s="38">
        <f>'Publication Table'!AM79/'Publication Table (%)'!AO$77</f>
        <v>3.0674846625766871E-2</v>
      </c>
      <c r="AP79" s="38">
        <f>'Publication Table'!AN79/'Publication Table (%)'!AP$77</f>
        <v>2.2857142857142857E-2</v>
      </c>
      <c r="AQ79" s="38">
        <f>'Publication Table'!AO79/'Publication Table (%)'!AQ$77</f>
        <v>2.9629629629629631E-2</v>
      </c>
      <c r="AR79" s="38">
        <f>'Publication Table'!AP79/'Publication Table (%)'!AR$77</f>
        <v>2.4539877300613498E-2</v>
      </c>
      <c r="AS79" s="38">
        <f>'Publication Table'!AQ79/'Publication Table (%)'!AS$77</f>
        <v>4.2682926829268296E-2</v>
      </c>
      <c r="AT79" s="38">
        <f>'Publication Table'!AR79/'Publication Table (%)'!AT$77</f>
        <v>6.3063063063063057E-2</v>
      </c>
      <c r="AU79" s="38">
        <f>'Publication Table'!AS79/'Publication Table (%)'!AU$77</f>
        <v>6.6225165562913912E-2</v>
      </c>
      <c r="AV79" s="38">
        <f>'Publication Table'!AT79/'Publication Table (%)'!AV$77</f>
        <v>7.9470198675496692E-2</v>
      </c>
      <c r="AW79" s="38">
        <f>'Publication Table'!AU79/'Publication Table (%)'!AW$77</f>
        <v>1.7699115044247787E-2</v>
      </c>
      <c r="AX79" s="38">
        <f>'Publication Table'!AV79/'Publication Table (%)'!AX$77</f>
        <v>3.2967032967032968E-2</v>
      </c>
      <c r="AY79" s="38">
        <f>'Publication Table'!AW79/'Publication Table (%)'!AY$77</f>
        <v>2.7472527472527472E-2</v>
      </c>
      <c r="AZ79" s="38">
        <f>'Publication Table'!AX79/'Publication Table (%)'!AZ$77</f>
        <v>5.9602649006622516E-2</v>
      </c>
      <c r="BA79" s="38">
        <f>'Publication Table'!AY79/'Publication Table (%)'!BA$77</f>
        <v>6.3694267515923567E-2</v>
      </c>
      <c r="BB79" s="38">
        <f>'Publication Table'!AZ79/'Publication Table (%)'!BB$77</f>
        <v>6.25E-2</v>
      </c>
      <c r="BC79" s="38">
        <f>'Publication Table'!BA79/'Publication Table (%)'!BC$77</f>
        <v>6.3694267515923567E-2</v>
      </c>
      <c r="BD79" s="38">
        <f>'Publication Table'!BB79/'Publication Table (%)'!BD$77</f>
        <v>4.2780748663101602E-2</v>
      </c>
      <c r="BE79" s="38">
        <f>'Publication Table'!BC79/'Publication Table (%)'!BE$77</f>
        <v>0.08</v>
      </c>
      <c r="BF79" s="38">
        <f>'Publication Table'!BD79/'Publication Table (%)'!BF$77</f>
        <v>7.5187969924812026E-2</v>
      </c>
      <c r="BG79" s="38">
        <f>'Publication Table'!BE79/'Publication Table (%)'!BG$77</f>
        <v>4.3307086614173228E-2</v>
      </c>
      <c r="BH79" s="38">
        <f>'Publication Table'!BF79/'Publication Table (%)'!BH$77</f>
        <v>6.030150753768844E-2</v>
      </c>
      <c r="BI79" s="38">
        <f>'Publication Table'!BG79/'Publication Table (%)'!BI$77</f>
        <v>3.787878787878788E-2</v>
      </c>
      <c r="BJ79" s="38">
        <f>'Publication Table'!BH79/'Publication Table (%)'!BJ$77</f>
        <v>4.4585987261146494E-2</v>
      </c>
      <c r="BK79" s="38">
        <f>'Publication Table'!BI79/'Publication Table (%)'!BK$77</f>
        <v>4.0201005025125629E-2</v>
      </c>
      <c r="BL79" s="38">
        <f>'Publication Table'!BJ79/'Publication Table (%)'!BL$77</f>
        <v>7.8651685393258425E-2</v>
      </c>
      <c r="BM79" s="38" t="e">
        <f>'Publication Table'!BK79/'Publication Table (%)'!BM$77</f>
        <v>#DIV/0!</v>
      </c>
      <c r="BN79" s="38">
        <f>'Publication Table'!BL79/'Publication Table (%)'!BN$77</f>
        <v>0</v>
      </c>
      <c r="BO79" s="38">
        <f>'Publication Table'!BM79/'Publication Table (%)'!BO$77</f>
        <v>0</v>
      </c>
      <c r="BP79" s="38">
        <f>'Publication Table'!BN79/'Publication Table (%)'!BP$77</f>
        <v>0.05</v>
      </c>
      <c r="BQ79" s="38">
        <f>'Publication Table'!BO79/'Publication Table (%)'!BQ$77</f>
        <v>1.6E-2</v>
      </c>
      <c r="BR79" s="38">
        <f>'Publication Table'!BP79/'Publication Table (%)'!BR$77</f>
        <v>3.4782608695652174E-2</v>
      </c>
      <c r="BS79" s="38">
        <f ca="1">'Publication Table'!BQ79/'Publication Table (%)'!BS$77</f>
        <v>6.3829787234042548E-2</v>
      </c>
    </row>
    <row r="80" spans="2:71" s="157" customFormat="1" ht="15" hidden="1" customHeight="1" outlineLevel="2" x14ac:dyDescent="0.2">
      <c r="B80" s="84" t="str">
        <f>CONCATENATE(C80,E80)</f>
        <v>Mountainhall Treatment CentreCancellation based on capacity or non-clinical reason by hospital %</v>
      </c>
      <c r="C80" s="159" t="str">
        <f t="shared" si="9"/>
        <v>Mountainhall Treatment Centre</v>
      </c>
      <c r="D80" s="100"/>
      <c r="E80" s="39" t="s">
        <v>114</v>
      </c>
      <c r="F80" s="38"/>
      <c r="G80" s="38"/>
      <c r="H80" s="38"/>
      <c r="I80" s="38"/>
      <c r="J80" s="94"/>
      <c r="K80" s="38"/>
      <c r="L80" s="38"/>
      <c r="M80" s="38"/>
      <c r="N80" s="38"/>
      <c r="O80" s="38"/>
      <c r="P80" s="38"/>
      <c r="Q80" s="38"/>
      <c r="R80" s="38"/>
      <c r="S80" s="38"/>
      <c r="T80" s="38"/>
      <c r="U80" s="38"/>
      <c r="V80" s="38"/>
      <c r="W80" s="38"/>
      <c r="X80" s="38"/>
      <c r="Y80" s="38"/>
      <c r="Z80" s="38"/>
      <c r="AA80" s="38"/>
      <c r="AB80" s="38"/>
      <c r="AC80" s="38"/>
      <c r="AD80" s="38"/>
      <c r="AE80" s="38"/>
      <c r="AF80" s="38"/>
      <c r="AG80" s="38"/>
      <c r="AH80" s="38"/>
      <c r="AI80" s="38"/>
      <c r="AJ80" s="38"/>
      <c r="AK80" s="38"/>
      <c r="AL80" s="38"/>
      <c r="AM80" s="38"/>
      <c r="AN80" s="38"/>
      <c r="AO80" s="38">
        <f>'Publication Table'!AM80/'Publication Table (%)'!AO$77</f>
        <v>0</v>
      </c>
      <c r="AP80" s="38">
        <f>'Publication Table'!AN80/'Publication Table (%)'!AP$77</f>
        <v>0</v>
      </c>
      <c r="AQ80" s="38">
        <f>'Publication Table'!AO80/'Publication Table (%)'!AQ$77</f>
        <v>7.4074074074074077E-3</v>
      </c>
      <c r="AR80" s="38">
        <f>'Publication Table'!AP80/'Publication Table (%)'!AR$77</f>
        <v>0</v>
      </c>
      <c r="AS80" s="38">
        <f>'Publication Table'!AQ80/'Publication Table (%)'!AS$77</f>
        <v>1.2195121951219513E-2</v>
      </c>
      <c r="AT80" s="38">
        <f>'Publication Table'!AR80/'Publication Table (%)'!AT$77</f>
        <v>0</v>
      </c>
      <c r="AU80" s="38">
        <f>'Publication Table'!AS80/'Publication Table (%)'!AU$77</f>
        <v>0</v>
      </c>
      <c r="AV80" s="38">
        <f>'Publication Table'!AT80/'Publication Table (%)'!AV$77</f>
        <v>2.6490066225165563E-2</v>
      </c>
      <c r="AW80" s="38">
        <f>'Publication Table'!AU80/'Publication Table (%)'!AW$77</f>
        <v>0</v>
      </c>
      <c r="AX80" s="38">
        <f>'Publication Table'!AV80/'Publication Table (%)'!AX$77</f>
        <v>2.197802197802198E-2</v>
      </c>
      <c r="AY80" s="38">
        <f>'Publication Table'!AW80/'Publication Table (%)'!AY$77</f>
        <v>1.098901098901099E-2</v>
      </c>
      <c r="AZ80" s="38">
        <f>'Publication Table'!AX80/'Publication Table (%)'!AZ$77</f>
        <v>0</v>
      </c>
      <c r="BA80" s="38">
        <f>'Publication Table'!AY80/'Publication Table (%)'!BA$77</f>
        <v>0</v>
      </c>
      <c r="BB80" s="38">
        <f>'Publication Table'!AZ80/'Publication Table (%)'!BB$77</f>
        <v>8.9285714285714281E-3</v>
      </c>
      <c r="BC80" s="38">
        <f>'Publication Table'!BA80/'Publication Table (%)'!BC$77</f>
        <v>1.9108280254777069E-2</v>
      </c>
      <c r="BD80" s="38">
        <f>'Publication Table'!BB80/'Publication Table (%)'!BD$77</f>
        <v>0</v>
      </c>
      <c r="BE80" s="38">
        <f>'Publication Table'!BC80/'Publication Table (%)'!BE$77</f>
        <v>1.3333333333333334E-2</v>
      </c>
      <c r="BF80" s="38">
        <f>'Publication Table'!BD80/'Publication Table (%)'!BF$77</f>
        <v>0</v>
      </c>
      <c r="BG80" s="38">
        <f>'Publication Table'!BE80/'Publication Table (%)'!BG$77</f>
        <v>0</v>
      </c>
      <c r="BH80" s="38">
        <f>'Publication Table'!BF80/'Publication Table (%)'!BH$77</f>
        <v>0</v>
      </c>
      <c r="BI80" s="38">
        <f>'Publication Table'!BG80/'Publication Table (%)'!BI$77</f>
        <v>0</v>
      </c>
      <c r="BJ80" s="38">
        <f>'Publication Table'!BH80/'Publication Table (%)'!BJ$77</f>
        <v>3.1847133757961783E-2</v>
      </c>
      <c r="BK80" s="38">
        <f>'Publication Table'!BI80/'Publication Table (%)'!BK$77</f>
        <v>5.0251256281407036E-3</v>
      </c>
      <c r="BL80" s="38">
        <f>'Publication Table'!BJ80/'Publication Table (%)'!BL$77</f>
        <v>0</v>
      </c>
      <c r="BM80" s="38" t="e">
        <f>'Publication Table'!BK80/'Publication Table (%)'!BM$77</f>
        <v>#DIV/0!</v>
      </c>
      <c r="BN80" s="38">
        <f>'Publication Table'!BL80/'Publication Table (%)'!BN$77</f>
        <v>0</v>
      </c>
      <c r="BO80" s="38">
        <f>'Publication Table'!BM80/'Publication Table (%)'!BO$77</f>
        <v>4.5454545454545456E-2</v>
      </c>
      <c r="BP80" s="38">
        <f>'Publication Table'!BN80/'Publication Table (%)'!BP$77</f>
        <v>0.05</v>
      </c>
      <c r="BQ80" s="38">
        <f>'Publication Table'!BO80/'Publication Table (%)'!BQ$77</f>
        <v>0</v>
      </c>
      <c r="BR80" s="38">
        <f>'Publication Table'!BP80/'Publication Table (%)'!BR$77</f>
        <v>8.6956521739130436E-3</v>
      </c>
      <c r="BS80" s="38">
        <f ca="1">'Publication Table'!BQ80/'Publication Table (%)'!BS$77</f>
        <v>1.0638297872340425E-2</v>
      </c>
    </row>
    <row r="81" spans="2:71" s="157" customFormat="1" ht="15" hidden="1" customHeight="1" outlineLevel="2" x14ac:dyDescent="0.2">
      <c r="B81" s="84" t="str">
        <f>CONCATENATE(C81,E81)</f>
        <v>Mountainhall Treatment CentreCancelled by Patient %</v>
      </c>
      <c r="C81" s="159" t="str">
        <f t="shared" si="9"/>
        <v>Mountainhall Treatment Centre</v>
      </c>
      <c r="D81" s="100"/>
      <c r="E81" s="39" t="s">
        <v>115</v>
      </c>
      <c r="F81" s="38"/>
      <c r="G81" s="38"/>
      <c r="H81" s="38"/>
      <c r="I81" s="38"/>
      <c r="J81" s="94"/>
      <c r="K81" s="38"/>
      <c r="L81" s="38"/>
      <c r="M81" s="38"/>
      <c r="N81" s="38"/>
      <c r="O81" s="38"/>
      <c r="P81" s="38"/>
      <c r="Q81" s="38"/>
      <c r="R81" s="38"/>
      <c r="S81" s="38"/>
      <c r="T81" s="38"/>
      <c r="U81" s="38"/>
      <c r="V81" s="38"/>
      <c r="W81" s="38"/>
      <c r="X81" s="38"/>
      <c r="Y81" s="38"/>
      <c r="Z81" s="38"/>
      <c r="AA81" s="38"/>
      <c r="AB81" s="38"/>
      <c r="AC81" s="38"/>
      <c r="AD81" s="38"/>
      <c r="AE81" s="38"/>
      <c r="AF81" s="38"/>
      <c r="AG81" s="38"/>
      <c r="AH81" s="38"/>
      <c r="AI81" s="38"/>
      <c r="AJ81" s="38"/>
      <c r="AK81" s="38"/>
      <c r="AL81" s="38"/>
      <c r="AM81" s="38"/>
      <c r="AN81" s="38"/>
      <c r="AO81" s="38">
        <f>'Publication Table'!AM81/'Publication Table (%)'!AO$77</f>
        <v>1.2269938650306749E-2</v>
      </c>
      <c r="AP81" s="38">
        <f>'Publication Table'!AN81/'Publication Table (%)'!AP$77</f>
        <v>1.7142857142857144E-2</v>
      </c>
      <c r="AQ81" s="38">
        <f>'Publication Table'!AO81/'Publication Table (%)'!AQ$77</f>
        <v>2.2222222222222223E-2</v>
      </c>
      <c r="AR81" s="38">
        <f>'Publication Table'!AP81/'Publication Table (%)'!AR$77</f>
        <v>1.2269938650306749E-2</v>
      </c>
      <c r="AS81" s="38">
        <f>'Publication Table'!AQ81/'Publication Table (%)'!AS$77</f>
        <v>1.2195121951219513E-2</v>
      </c>
      <c r="AT81" s="38">
        <f>'Publication Table'!AR81/'Publication Table (%)'!AT$77</f>
        <v>9.0090090090090089E-3</v>
      </c>
      <c r="AU81" s="38">
        <f>'Publication Table'!AS81/'Publication Table (%)'!AU$77</f>
        <v>6.6225165562913907E-3</v>
      </c>
      <c r="AV81" s="38">
        <f>'Publication Table'!AT81/'Publication Table (%)'!AV$77</f>
        <v>6.6225165562913907E-3</v>
      </c>
      <c r="AW81" s="38">
        <f>'Publication Table'!AU81/'Publication Table (%)'!AW$77</f>
        <v>0</v>
      </c>
      <c r="AX81" s="38">
        <f>'Publication Table'!AV81/'Publication Table (%)'!AX$77</f>
        <v>1.098901098901099E-2</v>
      </c>
      <c r="AY81" s="38">
        <f>'Publication Table'!AW81/'Publication Table (%)'!AY$77</f>
        <v>0</v>
      </c>
      <c r="AZ81" s="38">
        <f>'Publication Table'!AX81/'Publication Table (%)'!AZ$77</f>
        <v>1.3245033112582781E-2</v>
      </c>
      <c r="BA81" s="38">
        <f>'Publication Table'!AY81/'Publication Table (%)'!BA$77</f>
        <v>2.5477707006369428E-2</v>
      </c>
      <c r="BB81" s="38">
        <f>'Publication Table'!AZ81/'Publication Table (%)'!BB$77</f>
        <v>1.7857142857142856E-2</v>
      </c>
      <c r="BC81" s="38">
        <f>'Publication Table'!BA81/'Publication Table (%)'!BC$77</f>
        <v>2.5477707006369428E-2</v>
      </c>
      <c r="BD81" s="38">
        <f>'Publication Table'!BB81/'Publication Table (%)'!BD$77</f>
        <v>3.7433155080213901E-2</v>
      </c>
      <c r="BE81" s="38">
        <f>'Publication Table'!BC81/'Publication Table (%)'!BE$77</f>
        <v>1.3333333333333334E-2</v>
      </c>
      <c r="BF81" s="38">
        <f>'Publication Table'!BD81/'Publication Table (%)'!BF$77</f>
        <v>1.5037593984962405E-2</v>
      </c>
      <c r="BG81" s="38">
        <f>'Publication Table'!BE81/'Publication Table (%)'!BG$77</f>
        <v>7.874015748031496E-3</v>
      </c>
      <c r="BH81" s="38">
        <f>'Publication Table'!BF81/'Publication Table (%)'!BH$77</f>
        <v>2.0100502512562814E-2</v>
      </c>
      <c r="BI81" s="38">
        <f>'Publication Table'!BG81/'Publication Table (%)'!BI$77</f>
        <v>2.2727272727272728E-2</v>
      </c>
      <c r="BJ81" s="38">
        <f>'Publication Table'!BH81/'Publication Table (%)'!BJ$77</f>
        <v>6.369426751592357E-3</v>
      </c>
      <c r="BK81" s="38">
        <f>'Publication Table'!BI81/'Publication Table (%)'!BK$77</f>
        <v>1.507537688442211E-2</v>
      </c>
      <c r="BL81" s="38">
        <f>'Publication Table'!BJ81/'Publication Table (%)'!BL$77</f>
        <v>1.1235955056179775E-2</v>
      </c>
      <c r="BM81" s="38" t="e">
        <f>'Publication Table'!BK81/'Publication Table (%)'!BM$77</f>
        <v>#DIV/0!</v>
      </c>
      <c r="BN81" s="38">
        <f>'Publication Table'!BL81/'Publication Table (%)'!BN$77</f>
        <v>0</v>
      </c>
      <c r="BO81" s="38">
        <f>'Publication Table'!BM81/'Publication Table (%)'!BO$77</f>
        <v>0</v>
      </c>
      <c r="BP81" s="38">
        <f>'Publication Table'!BN81/'Publication Table (%)'!BP$77</f>
        <v>0</v>
      </c>
      <c r="BQ81" s="38">
        <f>'Publication Table'!BO81/'Publication Table (%)'!BQ$77</f>
        <v>8.0000000000000002E-3</v>
      </c>
      <c r="BR81" s="38">
        <f>'Publication Table'!BP81/'Publication Table (%)'!BR$77</f>
        <v>8.6956521739130436E-3</v>
      </c>
      <c r="BS81" s="38">
        <f ca="1">'Publication Table'!BQ81/'Publication Table (%)'!BS$77</f>
        <v>0</v>
      </c>
    </row>
    <row r="82" spans="2:71" s="157" customFormat="1" ht="15" hidden="1" customHeight="1" outlineLevel="2" x14ac:dyDescent="0.2">
      <c r="B82" s="84" t="str">
        <f>CONCATENATE(C82,E82)</f>
        <v>Mountainhall Treatment CentreOther reason %</v>
      </c>
      <c r="C82" s="159" t="str">
        <f t="shared" si="9"/>
        <v>Mountainhall Treatment Centre</v>
      </c>
      <c r="D82" s="100"/>
      <c r="E82" s="39" t="s">
        <v>116</v>
      </c>
      <c r="F82" s="38"/>
      <c r="G82" s="38"/>
      <c r="H82" s="38"/>
      <c r="I82" s="38"/>
      <c r="J82" s="94"/>
      <c r="K82" s="38"/>
      <c r="L82" s="38"/>
      <c r="M82" s="38"/>
      <c r="N82" s="38"/>
      <c r="O82" s="38"/>
      <c r="P82" s="38"/>
      <c r="Q82" s="38"/>
      <c r="R82" s="38"/>
      <c r="S82" s="38"/>
      <c r="T82" s="38"/>
      <c r="U82" s="38"/>
      <c r="V82" s="38"/>
      <c r="W82" s="38"/>
      <c r="X82" s="38"/>
      <c r="Y82" s="38"/>
      <c r="Z82" s="38"/>
      <c r="AA82" s="38"/>
      <c r="AB82" s="38"/>
      <c r="AC82" s="38"/>
      <c r="AD82" s="38"/>
      <c r="AE82" s="38"/>
      <c r="AF82" s="38"/>
      <c r="AG82" s="38"/>
      <c r="AH82" s="38"/>
      <c r="AI82" s="38"/>
      <c r="AJ82" s="38"/>
      <c r="AK82" s="38"/>
      <c r="AL82" s="38"/>
      <c r="AM82" s="38"/>
      <c r="AN82" s="38"/>
      <c r="AO82" s="38">
        <f>'Publication Table'!AM82/'Publication Table (%)'!AO$77</f>
        <v>0</v>
      </c>
      <c r="AP82" s="38">
        <f>'Publication Table'!AN82/'Publication Table (%)'!AP$77</f>
        <v>0</v>
      </c>
      <c r="AQ82" s="38">
        <f>'Publication Table'!AO82/'Publication Table (%)'!AQ$77</f>
        <v>0</v>
      </c>
      <c r="AR82" s="38">
        <f>'Publication Table'!AP82/'Publication Table (%)'!AR$77</f>
        <v>0</v>
      </c>
      <c r="AS82" s="38">
        <f>'Publication Table'!AQ82/'Publication Table (%)'!AS$77</f>
        <v>0</v>
      </c>
      <c r="AT82" s="38">
        <f>'Publication Table'!AR82/'Publication Table (%)'!AT$77</f>
        <v>0</v>
      </c>
      <c r="AU82" s="38">
        <f>'Publication Table'!AS82/'Publication Table (%)'!AU$77</f>
        <v>0</v>
      </c>
      <c r="AV82" s="38">
        <f>'Publication Table'!AT82/'Publication Table (%)'!AV$77</f>
        <v>0</v>
      </c>
      <c r="AW82" s="38">
        <f>'Publication Table'!AU82/'Publication Table (%)'!AW$77</f>
        <v>0</v>
      </c>
      <c r="AX82" s="38">
        <f>'Publication Table'!AV82/'Publication Table (%)'!AX$77</f>
        <v>0</v>
      </c>
      <c r="AY82" s="38">
        <f>'Publication Table'!AW82/'Publication Table (%)'!AY$77</f>
        <v>0</v>
      </c>
      <c r="AZ82" s="38">
        <f>'Publication Table'!AX82/'Publication Table (%)'!AZ$77</f>
        <v>0</v>
      </c>
      <c r="BA82" s="38">
        <f>'Publication Table'!AY82/'Publication Table (%)'!BA$77</f>
        <v>0</v>
      </c>
      <c r="BB82" s="38">
        <f>'Publication Table'!AZ82/'Publication Table (%)'!BB$77</f>
        <v>0</v>
      </c>
      <c r="BC82" s="38">
        <f>'Publication Table'!BA82/'Publication Table (%)'!BC$77</f>
        <v>0</v>
      </c>
      <c r="BD82" s="38">
        <f>'Publication Table'!BB82/'Publication Table (%)'!BD$77</f>
        <v>0</v>
      </c>
      <c r="BE82" s="38">
        <f>'Publication Table'!BC82/'Publication Table (%)'!BE$77</f>
        <v>0</v>
      </c>
      <c r="BF82" s="38">
        <f>'Publication Table'!BD82/'Publication Table (%)'!BF$77</f>
        <v>0</v>
      </c>
      <c r="BG82" s="38">
        <f>'Publication Table'!BE82/'Publication Table (%)'!BG$77</f>
        <v>0</v>
      </c>
      <c r="BH82" s="38">
        <f>'Publication Table'!BF82/'Publication Table (%)'!BH$77</f>
        <v>0</v>
      </c>
      <c r="BI82" s="38">
        <f>'Publication Table'!BG82/'Publication Table (%)'!BI$77</f>
        <v>0</v>
      </c>
      <c r="BJ82" s="38">
        <f>'Publication Table'!BH82/'Publication Table (%)'!BJ$77</f>
        <v>0</v>
      </c>
      <c r="BK82" s="38">
        <f>'Publication Table'!BI82/'Publication Table (%)'!BK$77</f>
        <v>1.0050251256281407E-2</v>
      </c>
      <c r="BL82" s="38">
        <f>'Publication Table'!BJ82/'Publication Table (%)'!BL$77</f>
        <v>0</v>
      </c>
      <c r="BM82" s="38" t="e">
        <f>'Publication Table'!BK82/'Publication Table (%)'!BM$77</f>
        <v>#DIV/0!</v>
      </c>
      <c r="BN82" s="38">
        <f>'Publication Table'!BL82/'Publication Table (%)'!BN$77</f>
        <v>0</v>
      </c>
      <c r="BO82" s="38">
        <f>'Publication Table'!BM82/'Publication Table (%)'!BO$77</f>
        <v>0</v>
      </c>
      <c r="BP82" s="38">
        <f>'Publication Table'!BN82/'Publication Table (%)'!BP$77</f>
        <v>0</v>
      </c>
      <c r="BQ82" s="38">
        <f>'Publication Table'!BO82/'Publication Table (%)'!BQ$77</f>
        <v>0</v>
      </c>
      <c r="BR82" s="38">
        <f>'Publication Table'!BP82/'Publication Table (%)'!BR$77</f>
        <v>0</v>
      </c>
      <c r="BS82" s="38">
        <f ca="1">'Publication Table'!BQ82/'Publication Table (%)'!BS$77</f>
        <v>1.0638297872340425E-2</v>
      </c>
    </row>
    <row r="83" spans="2:71" ht="15" customHeight="1" x14ac:dyDescent="0.2">
      <c r="B83" s="84" t="str">
        <f t="shared" ref="B83:B146" si="11">CONCATENATE(C83,E83)</f>
        <v>Galloway Community Hospital</v>
      </c>
      <c r="C83" s="87" t="str">
        <f>C75</f>
        <v>Galloway Community Hospital</v>
      </c>
      <c r="D83" s="100"/>
      <c r="E83" s="46"/>
      <c r="F83" s="13"/>
      <c r="G83" s="13"/>
      <c r="H83" s="13"/>
      <c r="I83" s="13"/>
      <c r="J83" s="13"/>
      <c r="K83" s="13"/>
      <c r="L83" s="13"/>
      <c r="M83" s="13"/>
      <c r="N83" s="13"/>
      <c r="O83" s="13"/>
      <c r="P83" s="13"/>
      <c r="Q83" s="13"/>
      <c r="R83" s="13"/>
      <c r="S83" s="13"/>
      <c r="T83" s="13"/>
      <c r="U83" s="13"/>
      <c r="V83" s="13"/>
      <c r="W83" s="13"/>
      <c r="X83" s="13"/>
      <c r="Y83" s="13"/>
      <c r="Z83" s="13"/>
      <c r="AA83" s="13"/>
      <c r="AB83" s="13"/>
      <c r="AC83" s="13"/>
      <c r="AD83" s="13"/>
      <c r="AE83" s="13"/>
      <c r="AF83" s="13"/>
      <c r="AG83" s="13"/>
      <c r="AH83" s="13"/>
      <c r="AI83" s="13"/>
      <c r="AJ83" s="13"/>
      <c r="AK83" s="13"/>
      <c r="AL83" s="13"/>
      <c r="AM83" s="13"/>
      <c r="AN83" s="13"/>
      <c r="AO83" s="13"/>
      <c r="AP83" s="13"/>
      <c r="AQ83" s="13"/>
      <c r="AR83" s="13"/>
      <c r="AS83" s="13"/>
      <c r="AT83" s="13"/>
      <c r="AU83" s="13"/>
      <c r="AV83" s="13"/>
      <c r="AW83" s="13"/>
      <c r="AX83" s="13"/>
      <c r="AY83" s="13"/>
      <c r="AZ83" s="13"/>
      <c r="BA83" s="13"/>
      <c r="BB83" s="13"/>
      <c r="BC83" s="13"/>
      <c r="BD83" s="13"/>
      <c r="BE83" s="13"/>
      <c r="BF83" s="13"/>
      <c r="BG83" s="13"/>
      <c r="BH83" s="13"/>
      <c r="BI83" s="13"/>
      <c r="BJ83" s="13"/>
      <c r="BK83" s="13"/>
      <c r="BL83" s="13"/>
      <c r="BM83" s="13"/>
      <c r="BN83" s="13"/>
      <c r="BO83" s="13"/>
      <c r="BP83" s="13"/>
      <c r="BQ83" s="13"/>
      <c r="BR83" s="13"/>
      <c r="BS83" s="13"/>
    </row>
    <row r="84" spans="2:71" ht="15" customHeight="1" x14ac:dyDescent="0.25">
      <c r="B84" s="84" t="str">
        <f t="shared" si="11"/>
        <v>NHS FifeNHS Fife</v>
      </c>
      <c r="C84" s="87" t="str">
        <f>E84</f>
        <v>NHS Fife</v>
      </c>
      <c r="D84" s="100"/>
      <c r="E84" s="42" t="s">
        <v>22</v>
      </c>
      <c r="F84" s="14"/>
      <c r="G84" s="14"/>
      <c r="H84" s="14"/>
      <c r="I84" s="14"/>
      <c r="J84" s="14"/>
      <c r="K84" s="14"/>
      <c r="L84" s="14"/>
      <c r="M84" s="14"/>
      <c r="N84" s="14"/>
      <c r="O84" s="14"/>
      <c r="P84" s="14"/>
      <c r="Q84" s="14"/>
      <c r="R84" s="14"/>
      <c r="S84" s="14"/>
      <c r="T84" s="14"/>
      <c r="U84" s="14"/>
      <c r="V84" s="14"/>
      <c r="W84" s="14"/>
      <c r="X84" s="14"/>
      <c r="Y84" s="14"/>
      <c r="Z84" s="14"/>
      <c r="AA84" s="14"/>
      <c r="AB84" s="14"/>
      <c r="AC84" s="14"/>
      <c r="AD84" s="14"/>
      <c r="AE84" s="14"/>
      <c r="AF84" s="14"/>
      <c r="AG84" s="14"/>
      <c r="AH84" s="14"/>
      <c r="AI84" s="14"/>
      <c r="AJ84" s="14"/>
      <c r="AK84" s="14"/>
      <c r="AL84" s="14"/>
      <c r="AM84" s="14"/>
      <c r="AN84" s="14"/>
      <c r="AO84" s="14"/>
      <c r="AP84" s="14"/>
      <c r="AQ84" s="14"/>
      <c r="AR84" s="14"/>
      <c r="AS84" s="14"/>
      <c r="AT84" s="14"/>
      <c r="AU84" s="14"/>
      <c r="AV84" s="14"/>
      <c r="AW84" s="14"/>
      <c r="AX84" s="14"/>
      <c r="AY84" s="14"/>
      <c r="AZ84" s="14"/>
      <c r="BA84" s="14"/>
      <c r="BB84" s="14"/>
      <c r="BC84" s="14"/>
      <c r="BD84" s="14"/>
      <c r="BE84" s="14"/>
      <c r="BF84" s="14"/>
      <c r="BG84" s="14"/>
      <c r="BH84" s="14"/>
      <c r="BI84" s="14"/>
      <c r="BJ84" s="14"/>
      <c r="BK84" s="14"/>
      <c r="BL84" s="14"/>
      <c r="BM84" s="14"/>
      <c r="BN84" s="14"/>
      <c r="BO84" s="14"/>
      <c r="BP84" s="14"/>
      <c r="BQ84" s="14"/>
      <c r="BR84" s="14"/>
      <c r="BS84" s="14"/>
    </row>
    <row r="85" spans="2:71" ht="15" customHeight="1" x14ac:dyDescent="0.2">
      <c r="B85" s="84" t="str">
        <f t="shared" si="11"/>
        <v>NHS FifeTotal Number of scheduled elective operations in theatre system</v>
      </c>
      <c r="C85" s="87" t="str">
        <f t="shared" ref="C85:C91" si="12">C84</f>
        <v>NHS Fife</v>
      </c>
      <c r="D85" s="100"/>
      <c r="E85" s="36" t="s">
        <v>3</v>
      </c>
      <c r="F85" s="11">
        <f>'Publication Table'!D85</f>
        <v>1291</v>
      </c>
      <c r="G85" s="11">
        <f>'Publication Table'!E85</f>
        <v>1438</v>
      </c>
      <c r="H85" s="11">
        <f>'Publication Table'!F85</f>
        <v>1291</v>
      </c>
      <c r="I85" s="11">
        <f>'Publication Table'!G85</f>
        <v>1149</v>
      </c>
      <c r="J85" s="11">
        <f>'Publication Table'!H85</f>
        <v>1436</v>
      </c>
      <c r="K85" s="11">
        <f>'Publication Table'!I85</f>
        <v>1335</v>
      </c>
      <c r="L85" s="11">
        <f>'Publication Table'!J85</f>
        <v>1488</v>
      </c>
      <c r="M85" s="11">
        <f>'Publication Table'!K85</f>
        <v>1367</v>
      </c>
      <c r="N85" s="11">
        <f>'Publication Table'!L85</f>
        <v>1405</v>
      </c>
      <c r="O85" s="11">
        <f>'Publication Table'!M85</f>
        <v>1522</v>
      </c>
      <c r="P85" s="11">
        <f>'Publication Table'!N85</f>
        <v>1552</v>
      </c>
      <c r="Q85" s="11">
        <f>'Publication Table'!O85</f>
        <v>1416</v>
      </c>
      <c r="R85" s="11">
        <f>'Publication Table'!P85</f>
        <v>1549</v>
      </c>
      <c r="S85" s="11">
        <f>'Publication Table'!Q85</f>
        <v>1506</v>
      </c>
      <c r="T85" s="11">
        <f>'Publication Table'!R85</f>
        <v>1168</v>
      </c>
      <c r="U85" s="11">
        <f>'Publication Table'!S85</f>
        <v>1476</v>
      </c>
      <c r="V85" s="11">
        <f>'Publication Table'!T85</f>
        <v>1403</v>
      </c>
      <c r="W85" s="11">
        <f>'Publication Table'!U85</f>
        <v>1677</v>
      </c>
      <c r="X85" s="11">
        <f>'Publication Table'!V85</f>
        <v>1445</v>
      </c>
      <c r="Y85" s="11">
        <f>'Publication Table'!W85</f>
        <v>1209</v>
      </c>
      <c r="Z85" s="11">
        <f>'Publication Table'!X85</f>
        <v>1409</v>
      </c>
      <c r="AA85" s="11">
        <f>'Publication Table'!Y85</f>
        <v>1255</v>
      </c>
      <c r="AB85" s="11">
        <f>'Publication Table'!Z85</f>
        <v>1480</v>
      </c>
      <c r="AC85" s="11">
        <f>'Publication Table'!AA85</f>
        <v>1158</v>
      </c>
      <c r="AD85" s="11">
        <f>'Publication Table'!AB85</f>
        <v>1360</v>
      </c>
      <c r="AE85" s="11">
        <f>'Publication Table'!AC85</f>
        <v>1366</v>
      </c>
      <c r="AF85" s="11">
        <f>'Publication Table'!AD85</f>
        <v>1185</v>
      </c>
      <c r="AG85" s="11">
        <f>'Publication Table'!AE85</f>
        <v>1349</v>
      </c>
      <c r="AH85" s="11">
        <f>'Publication Table'!AF85</f>
        <v>1335</v>
      </c>
      <c r="AI85" s="11">
        <f>'Publication Table'!AG85</f>
        <v>1416</v>
      </c>
      <c r="AJ85" s="11">
        <f>'Publication Table'!AH85</f>
        <v>1506</v>
      </c>
      <c r="AK85" s="11">
        <f>'Publication Table'!AI85</f>
        <v>1108</v>
      </c>
      <c r="AL85" s="11">
        <f>'Publication Table'!AJ85</f>
        <v>1320</v>
      </c>
      <c r="AM85" s="11">
        <f>'Publication Table'!AK85</f>
        <v>1246</v>
      </c>
      <c r="AN85" s="11">
        <f>'Publication Table'!AL85</f>
        <v>1263</v>
      </c>
      <c r="AO85" s="11">
        <f>'Publication Table'!AM85</f>
        <v>1196</v>
      </c>
      <c r="AP85" s="11">
        <f>'Publication Table'!AN85</f>
        <v>1474</v>
      </c>
      <c r="AQ85" s="11">
        <f>'Publication Table'!AO85</f>
        <v>1283</v>
      </c>
      <c r="AR85" s="11">
        <f>'Publication Table'!AP85</f>
        <v>1154</v>
      </c>
      <c r="AS85" s="11">
        <f>'Publication Table'!AQ85</f>
        <v>1323</v>
      </c>
      <c r="AT85" s="11">
        <f>'Publication Table'!AR85</f>
        <v>1284</v>
      </c>
      <c r="AU85" s="11">
        <f>'Publication Table'!AS85</f>
        <v>1392</v>
      </c>
      <c r="AV85" s="11">
        <f>'Publication Table'!AT85</f>
        <v>1389</v>
      </c>
      <c r="AW85" s="11">
        <f>'Publication Table'!AU85</f>
        <v>1173</v>
      </c>
      <c r="AX85" s="11">
        <f>'Publication Table'!AV85</f>
        <v>1391</v>
      </c>
      <c r="AY85" s="11">
        <f>'Publication Table'!AW85</f>
        <v>1689</v>
      </c>
      <c r="AZ85" s="11">
        <f>'Publication Table'!AX85</f>
        <v>1633</v>
      </c>
      <c r="BA85" s="11">
        <f>'Publication Table'!AY85</f>
        <v>1353</v>
      </c>
      <c r="BB85" s="11">
        <f>'Publication Table'!AZ85</f>
        <v>1423</v>
      </c>
      <c r="BC85" s="11">
        <f>'Publication Table'!BA85</f>
        <v>1288</v>
      </c>
      <c r="BD85" s="11">
        <f>'Publication Table'!BB85</f>
        <v>1180</v>
      </c>
      <c r="BE85" s="11">
        <f>'Publication Table'!BC85</f>
        <v>1250</v>
      </c>
      <c r="BF85" s="11">
        <f>'Publication Table'!BD85</f>
        <v>1442</v>
      </c>
      <c r="BG85" s="11">
        <f>'Publication Table'!BE85</f>
        <v>1375</v>
      </c>
      <c r="BH85" s="11">
        <f>'Publication Table'!BF85</f>
        <v>1559</v>
      </c>
      <c r="BI85" s="11">
        <f>'Publication Table'!BG85</f>
        <v>1287</v>
      </c>
      <c r="BJ85" s="11">
        <f>'Publication Table'!BH85</f>
        <v>1394</v>
      </c>
      <c r="BK85" s="11">
        <f>'Publication Table'!BI85</f>
        <v>1407</v>
      </c>
      <c r="BL85" s="11">
        <f>'Publication Table'!BJ85</f>
        <v>1054</v>
      </c>
      <c r="BM85" s="11">
        <f>'Publication Table'!BK85</f>
        <v>196</v>
      </c>
      <c r="BN85" s="11">
        <f>'Publication Table'!BL85</f>
        <v>158</v>
      </c>
      <c r="BO85" s="11">
        <f>'Publication Table'!BM85</f>
        <v>260</v>
      </c>
      <c r="BP85" s="11">
        <f>'Publication Table'!BN85</f>
        <v>706</v>
      </c>
      <c r="BQ85" s="11">
        <f>'Publication Table'!BO85</f>
        <v>854</v>
      </c>
      <c r="BR85" s="11">
        <f>'Publication Table'!BP85</f>
        <v>1132</v>
      </c>
      <c r="BS85" s="11">
        <f ca="1">'Publication Table'!BQ85</f>
        <v>1117</v>
      </c>
    </row>
    <row r="86" spans="2:71" ht="15" customHeight="1" x14ac:dyDescent="0.2">
      <c r="B86" s="84" t="str">
        <f t="shared" si="11"/>
        <v>NHS FifePercent of total scheduled elective cancellations in theatre systems</v>
      </c>
      <c r="C86" s="87" t="str">
        <f t="shared" si="12"/>
        <v>NHS Fife</v>
      </c>
      <c r="D86" s="100"/>
      <c r="E86" s="37" t="s">
        <v>112</v>
      </c>
      <c r="F86" s="66">
        <f>'Publication Table'!D86/'Publication Table (%)'!F$85</f>
        <v>7.9783113865220759E-2</v>
      </c>
      <c r="G86" s="66">
        <f>'Publication Table'!E86/'Publication Table (%)'!G$85</f>
        <v>9.2489568845618916E-2</v>
      </c>
      <c r="H86" s="66">
        <f>'Publication Table'!F86/'Publication Table (%)'!H$85</f>
        <v>6.9713400464756006E-2</v>
      </c>
      <c r="I86" s="66">
        <f>'Publication Table'!G86/'Publication Table (%)'!I$85</f>
        <v>7.7458659704090507E-2</v>
      </c>
      <c r="J86" s="66">
        <f>'Publication Table'!H86/'Publication Table (%)'!J$85</f>
        <v>6.1977715877437327E-2</v>
      </c>
      <c r="K86" s="66">
        <f>'Publication Table'!I86/'Publication Table (%)'!K$85</f>
        <v>7.8651685393258425E-2</v>
      </c>
      <c r="L86" s="66">
        <f>'Publication Table'!J86/'Publication Table (%)'!L$85</f>
        <v>7.5940860215053765E-2</v>
      </c>
      <c r="M86" s="66">
        <f>'Publication Table'!K86/'Publication Table (%)'!M$85</f>
        <v>6.1448427212874905E-2</v>
      </c>
      <c r="N86" s="66">
        <f>'Publication Table'!L86/'Publication Table (%)'!N$85</f>
        <v>9.8220640569395015E-2</v>
      </c>
      <c r="O86" s="66">
        <f>'Publication Table'!M86/'Publication Table (%)'!O$85</f>
        <v>6.4388961892247049E-2</v>
      </c>
      <c r="P86" s="66">
        <f>'Publication Table'!N86/'Publication Table (%)'!P$85</f>
        <v>8.0541237113402067E-2</v>
      </c>
      <c r="Q86" s="66">
        <f>'Publication Table'!O86/'Publication Table (%)'!Q$85</f>
        <v>6.1440677966101698E-2</v>
      </c>
      <c r="R86" s="66">
        <f>'Publication Table'!P86/'Publication Table (%)'!R$85</f>
        <v>7.1659134925758552E-2</v>
      </c>
      <c r="S86" s="66">
        <f>'Publication Table'!Q86/'Publication Table (%)'!S$85</f>
        <v>6.5737051792828682E-2</v>
      </c>
      <c r="T86" s="66">
        <f>'Publication Table'!R86/'Publication Table (%)'!T$85</f>
        <v>7.1061643835616445E-2</v>
      </c>
      <c r="U86" s="66">
        <f>'Publication Table'!S86/'Publication Table (%)'!U$85</f>
        <v>7.8590785907859076E-2</v>
      </c>
      <c r="V86" s="66">
        <f>'Publication Table'!T86/'Publication Table (%)'!V$85</f>
        <v>6.486101211689238E-2</v>
      </c>
      <c r="W86" s="66">
        <f>'Publication Table'!U86/'Publication Table (%)'!W$85</f>
        <v>5.6648777579010136E-2</v>
      </c>
      <c r="X86" s="66">
        <f>'Publication Table'!V86/'Publication Table (%)'!X$85</f>
        <v>9.2733564013840836E-2</v>
      </c>
      <c r="Y86" s="66">
        <f>'Publication Table'!W86/'Publication Table (%)'!Y$85</f>
        <v>0.11745244003308519</v>
      </c>
      <c r="Z86" s="66">
        <f>'Publication Table'!X86/'Publication Table (%)'!Z$85</f>
        <v>0.1050390347764372</v>
      </c>
      <c r="AA86" s="66">
        <f>'Publication Table'!Y86/'Publication Table (%)'!AA$85</f>
        <v>8.9243027888446222E-2</v>
      </c>
      <c r="AB86" s="66">
        <f>'Publication Table'!Z86/'Publication Table (%)'!AB$85</f>
        <v>8.6486486486486491E-2</v>
      </c>
      <c r="AC86" s="66">
        <f>'Publication Table'!AA86/'Publication Table (%)'!AC$85</f>
        <v>0.1001727115716753</v>
      </c>
      <c r="AD86" s="66">
        <f>'Publication Table'!AB86/'Publication Table (%)'!AD$85</f>
        <v>8.5294117647058826E-2</v>
      </c>
      <c r="AE86" s="66">
        <f>'Publication Table'!AC86/'Publication Table (%)'!AE$85</f>
        <v>6.6617862371888728E-2</v>
      </c>
      <c r="AF86" s="66">
        <f>'Publication Table'!AD86/'Publication Table (%)'!AF$85</f>
        <v>7.763713080168777E-2</v>
      </c>
      <c r="AG86" s="66">
        <f>'Publication Table'!AE86/'Publication Table (%)'!AG$85</f>
        <v>6.2268346923647147E-2</v>
      </c>
      <c r="AH86" s="66">
        <f>'Publication Table'!AF86/'Publication Table (%)'!AH$85</f>
        <v>7.116104868913857E-2</v>
      </c>
      <c r="AI86" s="66">
        <f>'Publication Table'!AG86/'Publication Table (%)'!AI$85</f>
        <v>5.9322033898305086E-2</v>
      </c>
      <c r="AJ86" s="66">
        <f>'Publication Table'!AH86/'Publication Table (%)'!AJ$85</f>
        <v>9.0969455511288183E-2</v>
      </c>
      <c r="AK86" s="66">
        <f>'Publication Table'!AI86/'Publication Table (%)'!AK$85</f>
        <v>0.1164259927797834</v>
      </c>
      <c r="AL86" s="66">
        <f>'Publication Table'!AJ86/'Publication Table (%)'!AL$85</f>
        <v>0.15833333333333333</v>
      </c>
      <c r="AM86" s="66">
        <f>'Publication Table'!AK86/'Publication Table (%)'!AM$85</f>
        <v>9.3097913322632425E-2</v>
      </c>
      <c r="AN86" s="66">
        <f>'Publication Table'!AL86/'Publication Table (%)'!AN$85</f>
        <v>0.14014251781472684</v>
      </c>
      <c r="AO86" s="66">
        <f>'Publication Table'!AM86/'Publication Table (%)'!AO$85</f>
        <v>8.8628762541806017E-2</v>
      </c>
      <c r="AP86" s="66">
        <f>'Publication Table'!AN86/'Publication Table (%)'!AP$85</f>
        <v>8.0732700135685204E-2</v>
      </c>
      <c r="AQ86" s="66">
        <f>'Publication Table'!AO86/'Publication Table (%)'!AQ$85</f>
        <v>7.3265783320342948E-2</v>
      </c>
      <c r="AR86" s="66">
        <f>'Publication Table'!AP86/'Publication Table (%)'!AR$85</f>
        <v>7.452339688041594E-2</v>
      </c>
      <c r="AS86" s="66">
        <f>'Publication Table'!AQ86/'Publication Table (%)'!AS$85</f>
        <v>6.8783068783068779E-2</v>
      </c>
      <c r="AT86" s="66">
        <f>'Publication Table'!AR86/'Publication Table (%)'!AT$85</f>
        <v>8.0996884735202487E-2</v>
      </c>
      <c r="AU86" s="66">
        <f>'Publication Table'!AS86/'Publication Table (%)'!AU$85</f>
        <v>8.0459770114942528E-2</v>
      </c>
      <c r="AV86" s="66">
        <f>'Publication Table'!AT86/'Publication Table (%)'!AV$85</f>
        <v>7.415406767458603E-2</v>
      </c>
      <c r="AW86" s="66">
        <f>'Publication Table'!AU86/'Publication Table (%)'!AW$85</f>
        <v>7.5021312872975282E-2</v>
      </c>
      <c r="AX86" s="66">
        <f>'Publication Table'!AV86/'Publication Table (%)'!AX$85</f>
        <v>8.4112149532710276E-2</v>
      </c>
      <c r="AY86" s="66">
        <f>'Publication Table'!AW86/'Publication Table (%)'!AY$85</f>
        <v>6.4535227945529905E-2</v>
      </c>
      <c r="AZ86" s="66">
        <f>'Publication Table'!AX86/'Publication Table (%)'!AZ$85</f>
        <v>6.3074096754439687E-2</v>
      </c>
      <c r="BA86" s="66">
        <f>'Publication Table'!AY86/'Publication Table (%)'!BA$85</f>
        <v>8.3518107908351805E-2</v>
      </c>
      <c r="BB86" s="66">
        <f>'Publication Table'!AZ86/'Publication Table (%)'!BB$85</f>
        <v>7.6598735066760362E-2</v>
      </c>
      <c r="BC86" s="66">
        <f>'Publication Table'!BA86/'Publication Table (%)'!BC$85</f>
        <v>6.5993788819875776E-2</v>
      </c>
      <c r="BD86" s="66">
        <f>'Publication Table'!BB86/'Publication Table (%)'!BD$85</f>
        <v>6.4406779661016947E-2</v>
      </c>
      <c r="BE86" s="66">
        <f>'Publication Table'!BC86/'Publication Table (%)'!BE$85</f>
        <v>6.2399999999999997E-2</v>
      </c>
      <c r="BF86" s="66">
        <f>'Publication Table'!BD86/'Publication Table (%)'!BF$85</f>
        <v>7.2122052704576972E-2</v>
      </c>
      <c r="BG86" s="66">
        <f>'Publication Table'!BE86/'Publication Table (%)'!BG$85</f>
        <v>7.8545454545454543E-2</v>
      </c>
      <c r="BH86" s="66">
        <f>'Publication Table'!BF86/'Publication Table (%)'!BH$85</f>
        <v>8.14624759461193E-2</v>
      </c>
      <c r="BI86" s="66">
        <f>'Publication Table'!BG86/'Publication Table (%)'!BI$85</f>
        <v>7.847707847707848E-2</v>
      </c>
      <c r="BJ86" s="66">
        <f>'Publication Table'!BH86/'Publication Table (%)'!BJ$85</f>
        <v>8.3931133428981355E-2</v>
      </c>
      <c r="BK86" s="66">
        <f>'Publication Table'!BI86/'Publication Table (%)'!BK$85</f>
        <v>7.6759061833688705E-2</v>
      </c>
      <c r="BL86" s="66">
        <f>'Publication Table'!BJ86/'Publication Table (%)'!BL$85</f>
        <v>0.11195445920303605</v>
      </c>
      <c r="BM86" s="66">
        <f>'Publication Table'!BK86/'Publication Table (%)'!BM$85</f>
        <v>8.673469387755102E-2</v>
      </c>
      <c r="BN86" s="66">
        <f>'Publication Table'!BL86/'Publication Table (%)'!BN$85</f>
        <v>3.1645569620253167E-2</v>
      </c>
      <c r="BO86" s="66">
        <f>'Publication Table'!BM86/'Publication Table (%)'!BO$85</f>
        <v>8.0769230769230774E-2</v>
      </c>
      <c r="BP86" s="66">
        <f>'Publication Table'!BN86/'Publication Table (%)'!BP$85</f>
        <v>6.0906515580736544E-2</v>
      </c>
      <c r="BQ86" s="66">
        <f>'Publication Table'!BO86/'Publication Table (%)'!BQ$85</f>
        <v>4.5667447306791571E-2</v>
      </c>
      <c r="BR86" s="66">
        <f>'Publication Table'!BP86/'Publication Table (%)'!BR$85</f>
        <v>5.0353356890459361E-2</v>
      </c>
      <c r="BS86" s="66">
        <f ca="1">'Publication Table'!BQ86/'Publication Table (%)'!BS$85</f>
        <v>4.7448522829006266E-2</v>
      </c>
    </row>
    <row r="87" spans="2:71" ht="15" customHeight="1" x14ac:dyDescent="0.2">
      <c r="B87" s="84" t="str">
        <f t="shared" si="11"/>
        <v>NHS FifeCancellation based on clinical reason by hospital %</v>
      </c>
      <c r="C87" s="87" t="str">
        <f t="shared" si="12"/>
        <v>NHS Fife</v>
      </c>
      <c r="D87" s="100"/>
      <c r="E87" s="39" t="s">
        <v>113</v>
      </c>
      <c r="F87" s="66">
        <f>'Publication Table'!D87/'Publication Table (%)'!F$85</f>
        <v>4.4151820294345466E-2</v>
      </c>
      <c r="G87" s="66">
        <f>'Publication Table'!E87/'Publication Table (%)'!G$85</f>
        <v>3.5465924895688457E-2</v>
      </c>
      <c r="H87" s="66">
        <f>'Publication Table'!F87/'Publication Table (%)'!H$85</f>
        <v>3.0983733539891558E-2</v>
      </c>
      <c r="I87" s="66">
        <f>'Publication Table'!G87/'Publication Table (%)'!I$85</f>
        <v>3.6553524804177548E-2</v>
      </c>
      <c r="J87" s="66">
        <f>'Publication Table'!H87/'Publication Table (%)'!J$85</f>
        <v>2.9944289693593314E-2</v>
      </c>
      <c r="K87" s="66">
        <f>'Publication Table'!I87/'Publication Table (%)'!K$85</f>
        <v>3.4456928838951309E-2</v>
      </c>
      <c r="L87" s="66">
        <f>'Publication Table'!J87/'Publication Table (%)'!L$85</f>
        <v>3.6290322580645164E-2</v>
      </c>
      <c r="M87" s="66">
        <f>'Publication Table'!K87/'Publication Table (%)'!M$85</f>
        <v>2.6335040234089245E-2</v>
      </c>
      <c r="N87" s="66">
        <f>'Publication Table'!L87/'Publication Table (%)'!N$85</f>
        <v>4.3416370106761568E-2</v>
      </c>
      <c r="O87" s="66">
        <f>'Publication Table'!M87/'Publication Table (%)'!O$85</f>
        <v>2.8252299605781867E-2</v>
      </c>
      <c r="P87" s="66">
        <f>'Publication Table'!N87/'Publication Table (%)'!P$85</f>
        <v>2.8994845360824743E-2</v>
      </c>
      <c r="Q87" s="66">
        <f>'Publication Table'!O87/'Publication Table (%)'!Q$85</f>
        <v>2.7542372881355932E-2</v>
      </c>
      <c r="R87" s="66">
        <f>'Publication Table'!P87/'Publication Table (%)'!R$85</f>
        <v>2.1949644932214331E-2</v>
      </c>
      <c r="S87" s="66">
        <f>'Publication Table'!Q87/'Publication Table (%)'!S$85</f>
        <v>2.6560424966799469E-2</v>
      </c>
      <c r="T87" s="66">
        <f>'Publication Table'!R87/'Publication Table (%)'!T$85</f>
        <v>3.2534246575342464E-2</v>
      </c>
      <c r="U87" s="66">
        <f>'Publication Table'!S87/'Publication Table (%)'!U$85</f>
        <v>2.9132791327913278E-2</v>
      </c>
      <c r="V87" s="66">
        <f>'Publication Table'!T87/'Publication Table (%)'!V$85</f>
        <v>2.4233784746970778E-2</v>
      </c>
      <c r="W87" s="66">
        <f>'Publication Table'!U87/'Publication Table (%)'!W$85</f>
        <v>2.5044722719141325E-2</v>
      </c>
      <c r="X87" s="66">
        <f>'Publication Table'!V87/'Publication Table (%)'!X$85</f>
        <v>3.9446366782006921E-2</v>
      </c>
      <c r="Y87" s="66">
        <f>'Publication Table'!W87/'Publication Table (%)'!Y$85</f>
        <v>3.556658395368073E-2</v>
      </c>
      <c r="Z87" s="66">
        <f>'Publication Table'!X87/'Publication Table (%)'!Z$85</f>
        <v>3.2647267565649396E-2</v>
      </c>
      <c r="AA87" s="66">
        <f>'Publication Table'!Y87/'Publication Table (%)'!AA$85</f>
        <v>3.9840637450199202E-2</v>
      </c>
      <c r="AB87" s="66">
        <f>'Publication Table'!Z87/'Publication Table (%)'!AB$85</f>
        <v>3.8513513513513516E-2</v>
      </c>
      <c r="AC87" s="66">
        <f>'Publication Table'!AA87/'Publication Table (%)'!AC$85</f>
        <v>4.317789291882556E-2</v>
      </c>
      <c r="AD87" s="66">
        <f>'Publication Table'!AB87/'Publication Table (%)'!AD$85</f>
        <v>3.2352941176470591E-2</v>
      </c>
      <c r="AE87" s="66">
        <f>'Publication Table'!AC87/'Publication Table (%)'!AE$85</f>
        <v>2.9282576866764276E-2</v>
      </c>
      <c r="AF87" s="66">
        <f>'Publication Table'!AD87/'Publication Table (%)'!AF$85</f>
        <v>3.9662447257383965E-2</v>
      </c>
      <c r="AG87" s="66">
        <f>'Publication Table'!AE87/'Publication Table (%)'!AG$85</f>
        <v>2.9651593773165306E-2</v>
      </c>
      <c r="AH87" s="66">
        <f>'Publication Table'!AF87/'Publication Table (%)'!AH$85</f>
        <v>3.2209737827715357E-2</v>
      </c>
      <c r="AI87" s="66">
        <f>'Publication Table'!AG87/'Publication Table (%)'!AI$85</f>
        <v>2.6836158192090395E-2</v>
      </c>
      <c r="AJ87" s="66">
        <f>'Publication Table'!AH87/'Publication Table (%)'!AJ$85</f>
        <v>3.4528552456839307E-2</v>
      </c>
      <c r="AK87" s="66">
        <f>'Publication Table'!AI87/'Publication Table (%)'!AK$85</f>
        <v>3.6101083032490974E-2</v>
      </c>
      <c r="AL87" s="66">
        <f>'Publication Table'!AJ87/'Publication Table (%)'!AL$85</f>
        <v>2.803030303030303E-2</v>
      </c>
      <c r="AM87" s="66">
        <f>'Publication Table'!AK87/'Publication Table (%)'!AM$85</f>
        <v>2.5682182985553772E-2</v>
      </c>
      <c r="AN87" s="66">
        <f>'Publication Table'!AL87/'Publication Table (%)'!AN$85</f>
        <v>2.8503562945368172E-2</v>
      </c>
      <c r="AO87" s="66">
        <f>'Publication Table'!AM87/'Publication Table (%)'!AO$85</f>
        <v>2.6755852842809364E-2</v>
      </c>
      <c r="AP87" s="66">
        <f>'Publication Table'!AN87/'Publication Table (%)'!AP$85</f>
        <v>3.4599728629579378E-2</v>
      </c>
      <c r="AQ87" s="66">
        <f>'Publication Table'!AO87/'Publication Table (%)'!AQ$85</f>
        <v>2.9618082618862042E-2</v>
      </c>
      <c r="AR87" s="66">
        <f>'Publication Table'!AP87/'Publication Table (%)'!AR$85</f>
        <v>3.0329289428076257E-2</v>
      </c>
      <c r="AS87" s="66">
        <f>'Publication Table'!AQ87/'Publication Table (%)'!AS$85</f>
        <v>3.4013605442176874E-2</v>
      </c>
      <c r="AT87" s="66">
        <f>'Publication Table'!AR87/'Publication Table (%)'!AT$85</f>
        <v>4.0498442367601244E-2</v>
      </c>
      <c r="AU87" s="66">
        <f>'Publication Table'!AS87/'Publication Table (%)'!AU$85</f>
        <v>2.7298850574712645E-2</v>
      </c>
      <c r="AV87" s="66">
        <f>'Publication Table'!AT87/'Publication Table (%)'!AV$85</f>
        <v>3.8876889848812095E-2</v>
      </c>
      <c r="AW87" s="66">
        <f>'Publication Table'!AU87/'Publication Table (%)'!AW$85</f>
        <v>3.0690537084398978E-2</v>
      </c>
      <c r="AX87" s="66">
        <f>'Publication Table'!AV87/'Publication Table (%)'!AX$85</f>
        <v>2.7318475916606758E-2</v>
      </c>
      <c r="AY87" s="66">
        <f>'Publication Table'!AW87/'Publication Table (%)'!AY$85</f>
        <v>2.3090586145648313E-2</v>
      </c>
      <c r="AZ87" s="66">
        <f>'Publication Table'!AX87/'Publication Table (%)'!AZ$85</f>
        <v>2.2045315370483771E-2</v>
      </c>
      <c r="BA87" s="66">
        <f>'Publication Table'!AY87/'Publication Table (%)'!BA$85</f>
        <v>3.6215816703621583E-2</v>
      </c>
      <c r="BB87" s="66">
        <f>'Publication Table'!AZ87/'Publication Table (%)'!BB$85</f>
        <v>3.1623330990864368E-2</v>
      </c>
      <c r="BC87" s="66">
        <f>'Publication Table'!BA87/'Publication Table (%)'!BC$85</f>
        <v>2.1739130434782608E-2</v>
      </c>
      <c r="BD87" s="66">
        <f>'Publication Table'!BB87/'Publication Table (%)'!BD$85</f>
        <v>3.2203389830508473E-2</v>
      </c>
      <c r="BE87" s="66">
        <f>'Publication Table'!BC87/'Publication Table (%)'!BE$85</f>
        <v>2.0799999999999999E-2</v>
      </c>
      <c r="BF87" s="66">
        <f>'Publication Table'!BD87/'Publication Table (%)'!BF$85</f>
        <v>3.2593619972260748E-2</v>
      </c>
      <c r="BG87" s="66">
        <f>'Publication Table'!BE87/'Publication Table (%)'!BG$85</f>
        <v>2.0363636363636365E-2</v>
      </c>
      <c r="BH87" s="66">
        <f>'Publication Table'!BF87/'Publication Table (%)'!BH$85</f>
        <v>4.5542014111610005E-2</v>
      </c>
      <c r="BI87" s="66">
        <f>'Publication Table'!BG87/'Publication Table (%)'!BI$85</f>
        <v>3.4188034188034191E-2</v>
      </c>
      <c r="BJ87" s="66">
        <f>'Publication Table'!BH87/'Publication Table (%)'!BJ$85</f>
        <v>4.0172166427546625E-2</v>
      </c>
      <c r="BK87" s="66">
        <f>'Publication Table'!BI87/'Publication Table (%)'!BK$85</f>
        <v>3.0561478322672354E-2</v>
      </c>
      <c r="BL87" s="66">
        <f>'Publication Table'!BJ87/'Publication Table (%)'!BL$85</f>
        <v>1.9924098671726755E-2</v>
      </c>
      <c r="BM87" s="66">
        <f>'Publication Table'!BK87/'Publication Table (%)'!BM$85</f>
        <v>2.0408163265306121E-2</v>
      </c>
      <c r="BN87" s="66">
        <f>'Publication Table'!BL87/'Publication Table (%)'!BN$85</f>
        <v>2.5316455696202531E-2</v>
      </c>
      <c r="BO87" s="66">
        <f>'Publication Table'!BM87/'Publication Table (%)'!BO$85</f>
        <v>6.1538461538461542E-2</v>
      </c>
      <c r="BP87" s="66">
        <f>'Publication Table'!BN87/'Publication Table (%)'!BP$85</f>
        <v>3.6827195467422094E-2</v>
      </c>
      <c r="BQ87" s="66">
        <f>'Publication Table'!BO87/'Publication Table (%)'!BQ$85</f>
        <v>2.6932084309133488E-2</v>
      </c>
      <c r="BR87" s="66">
        <f>'Publication Table'!BP87/'Publication Table (%)'!BR$85</f>
        <v>2.9151943462897525E-2</v>
      </c>
      <c r="BS87" s="66">
        <f ca="1">'Publication Table'!BQ87/'Publication Table (%)'!BS$85</f>
        <v>3.133393017009848E-2</v>
      </c>
    </row>
    <row r="88" spans="2:71" ht="15" customHeight="1" x14ac:dyDescent="0.2">
      <c r="B88" s="84" t="str">
        <f t="shared" si="11"/>
        <v>NHS FifeCancellation based on capacity or non-clinical reason by hospital %</v>
      </c>
      <c r="C88" s="87" t="str">
        <f t="shared" si="12"/>
        <v>NHS Fife</v>
      </c>
      <c r="D88" s="100"/>
      <c r="E88" s="39" t="s">
        <v>114</v>
      </c>
      <c r="F88" s="66">
        <f>'Publication Table'!D88/'Publication Table (%)'!F$85</f>
        <v>1.7041053446940357E-2</v>
      </c>
      <c r="G88" s="66">
        <f>'Publication Table'!E88/'Publication Table (%)'!G$85</f>
        <v>2.0166898470097356E-2</v>
      </c>
      <c r="H88" s="66">
        <f>'Publication Table'!F88/'Publication Table (%)'!H$85</f>
        <v>1.0069713400464756E-2</v>
      </c>
      <c r="I88" s="66">
        <f>'Publication Table'!G88/'Publication Table (%)'!I$85</f>
        <v>6.9625761531766752E-3</v>
      </c>
      <c r="J88" s="66">
        <f>'Publication Table'!H88/'Publication Table (%)'!J$85</f>
        <v>1.3231197771587743E-2</v>
      </c>
      <c r="K88" s="66">
        <f>'Publication Table'!I88/'Publication Table (%)'!K$85</f>
        <v>1.3483146067415731E-2</v>
      </c>
      <c r="L88" s="66">
        <f>'Publication Table'!J88/'Publication Table (%)'!L$85</f>
        <v>1.2096774193548387E-2</v>
      </c>
      <c r="M88" s="66">
        <f>'Publication Table'!K88/'Publication Table (%)'!M$85</f>
        <v>1.2435991221653255E-2</v>
      </c>
      <c r="N88" s="66">
        <f>'Publication Table'!L88/'Publication Table (%)'!N$85</f>
        <v>2.2775800711743774E-2</v>
      </c>
      <c r="O88" s="66">
        <f>'Publication Table'!M88/'Publication Table (%)'!O$85</f>
        <v>1.1826544021024968E-2</v>
      </c>
      <c r="P88" s="66">
        <f>'Publication Table'!N88/'Publication Table (%)'!P$85</f>
        <v>2.4484536082474227E-2</v>
      </c>
      <c r="Q88" s="66">
        <f>'Publication Table'!O88/'Publication Table (%)'!Q$85</f>
        <v>1.059322033898305E-2</v>
      </c>
      <c r="R88" s="66">
        <f>'Publication Table'!P88/'Publication Table (%)'!R$85</f>
        <v>3.2278889606197549E-2</v>
      </c>
      <c r="S88" s="66">
        <f>'Publication Table'!Q88/'Publication Table (%)'!S$85</f>
        <v>2.0584329349269587E-2</v>
      </c>
      <c r="T88" s="66">
        <f>'Publication Table'!R88/'Publication Table (%)'!T$85</f>
        <v>1.1986301369863013E-2</v>
      </c>
      <c r="U88" s="66">
        <f>'Publication Table'!S88/'Publication Table (%)'!U$85</f>
        <v>2.6422764227642278E-2</v>
      </c>
      <c r="V88" s="66">
        <f>'Publication Table'!T88/'Publication Table (%)'!V$85</f>
        <v>1.2116892373485389E-2</v>
      </c>
      <c r="W88" s="66">
        <f>'Publication Table'!U88/'Publication Table (%)'!W$85</f>
        <v>1.2522361359570662E-2</v>
      </c>
      <c r="X88" s="66">
        <f>'Publication Table'!V88/'Publication Table (%)'!X$85</f>
        <v>3.2525951557093424E-2</v>
      </c>
      <c r="Y88" s="66">
        <f>'Publication Table'!W88/'Publication Table (%)'!Y$85</f>
        <v>5.9553349875930521E-2</v>
      </c>
      <c r="Z88" s="66">
        <f>'Publication Table'!X88/'Publication Table (%)'!Z$85</f>
        <v>5.2519517388218598E-2</v>
      </c>
      <c r="AA88" s="66">
        <f>'Publication Table'!Y88/'Publication Table (%)'!AA$85</f>
        <v>2.8685258964143426E-2</v>
      </c>
      <c r="AB88" s="66">
        <f>'Publication Table'!Z88/'Publication Table (%)'!AB$85</f>
        <v>2.837837837837838E-2</v>
      </c>
      <c r="AC88" s="66">
        <f>'Publication Table'!AA88/'Publication Table (%)'!AC$85</f>
        <v>2.6770293609671848E-2</v>
      </c>
      <c r="AD88" s="66">
        <f>'Publication Table'!AB88/'Publication Table (%)'!AD$85</f>
        <v>2.8676470588235293E-2</v>
      </c>
      <c r="AE88" s="66">
        <f>'Publication Table'!AC88/'Publication Table (%)'!AE$85</f>
        <v>1.6837481698389459E-2</v>
      </c>
      <c r="AF88" s="66">
        <f>'Publication Table'!AD88/'Publication Table (%)'!AF$85</f>
        <v>1.4345991561181435E-2</v>
      </c>
      <c r="AG88" s="66">
        <f>'Publication Table'!AE88/'Publication Table (%)'!AG$85</f>
        <v>1.1119347664936991E-2</v>
      </c>
      <c r="AH88" s="66">
        <f>'Publication Table'!AF88/'Publication Table (%)'!AH$85</f>
        <v>1.4232209737827715E-2</v>
      </c>
      <c r="AI88" s="66">
        <f>'Publication Table'!AG88/'Publication Table (%)'!AI$85</f>
        <v>7.7683615819209044E-3</v>
      </c>
      <c r="AJ88" s="66">
        <f>'Publication Table'!AH88/'Publication Table (%)'!AJ$85</f>
        <v>3.851261620185923E-2</v>
      </c>
      <c r="AK88" s="66">
        <f>'Publication Table'!AI88/'Publication Table (%)'!AK$85</f>
        <v>6.2274368231046928E-2</v>
      </c>
      <c r="AL88" s="66">
        <f>'Publication Table'!AJ88/'Publication Table (%)'!AL$85</f>
        <v>0.1143939393939394</v>
      </c>
      <c r="AM88" s="66">
        <f>'Publication Table'!AK88/'Publication Table (%)'!AM$85</f>
        <v>3.8523274478330656E-2</v>
      </c>
      <c r="AN88" s="66">
        <f>'Publication Table'!AL88/'Publication Table (%)'!AN$85</f>
        <v>7.2050673000791765E-2</v>
      </c>
      <c r="AO88" s="66">
        <f>'Publication Table'!AM88/'Publication Table (%)'!AO$85</f>
        <v>3.5117056856187288E-2</v>
      </c>
      <c r="AP88" s="66">
        <f>'Publication Table'!AN88/'Publication Table (%)'!AP$85</f>
        <v>2.3066485753052916E-2</v>
      </c>
      <c r="AQ88" s="66">
        <f>'Publication Table'!AO88/'Publication Table (%)'!AQ$85</f>
        <v>1.6367887763055339E-2</v>
      </c>
      <c r="AR88" s="66">
        <f>'Publication Table'!AP88/'Publication Table (%)'!AR$85</f>
        <v>2.2530329289428077E-2</v>
      </c>
      <c r="AS88" s="66">
        <f>'Publication Table'!AQ88/'Publication Table (%)'!AS$85</f>
        <v>1.9652305366591082E-2</v>
      </c>
      <c r="AT88" s="66">
        <f>'Publication Table'!AR88/'Publication Table (%)'!AT$85</f>
        <v>1.791277258566978E-2</v>
      </c>
      <c r="AU88" s="66">
        <f>'Publication Table'!AS88/'Publication Table (%)'!AU$85</f>
        <v>2.5862068965517241E-2</v>
      </c>
      <c r="AV88" s="66">
        <f>'Publication Table'!AT88/'Publication Table (%)'!AV$85</f>
        <v>1.1519078473722102E-2</v>
      </c>
      <c r="AW88" s="66">
        <f>'Publication Table'!AU88/'Publication Table (%)'!AW$85</f>
        <v>2.0460358056265986E-2</v>
      </c>
      <c r="AX88" s="66">
        <f>'Publication Table'!AV88/'Publication Table (%)'!AX$85</f>
        <v>2.8037383177570093E-2</v>
      </c>
      <c r="AY88" s="66">
        <f>'Publication Table'!AW88/'Publication Table (%)'!AY$85</f>
        <v>2.0130254588513915E-2</v>
      </c>
      <c r="AZ88" s="66">
        <f>'Publication Table'!AX88/'Publication Table (%)'!AZ$85</f>
        <v>1.5309246785058175E-2</v>
      </c>
      <c r="BA88" s="66">
        <f>'Publication Table'!AY88/'Publication Table (%)'!BA$85</f>
        <v>2.3651145602365115E-2</v>
      </c>
      <c r="BB88" s="66">
        <f>'Publication Table'!AZ88/'Publication Table (%)'!BB$85</f>
        <v>1.8973998594518624E-2</v>
      </c>
      <c r="BC88" s="66">
        <f>'Publication Table'!BA88/'Publication Table (%)'!BC$85</f>
        <v>2.3291925465838508E-2</v>
      </c>
      <c r="BD88" s="66">
        <f>'Publication Table'!BB88/'Publication Table (%)'!BD$85</f>
        <v>1.2711864406779662E-2</v>
      </c>
      <c r="BE88" s="66">
        <f>'Publication Table'!BC88/'Publication Table (%)'!BE$85</f>
        <v>1.6799999999999999E-2</v>
      </c>
      <c r="BF88" s="66">
        <f>'Publication Table'!BD88/'Publication Table (%)'!BF$85</f>
        <v>2.2191400832177532E-2</v>
      </c>
      <c r="BG88" s="66">
        <f>'Publication Table'!BE88/'Publication Table (%)'!BG$85</f>
        <v>3.272727272727273E-2</v>
      </c>
      <c r="BH88" s="66">
        <f>'Publication Table'!BF88/'Publication Table (%)'!BH$85</f>
        <v>1.731879409878127E-2</v>
      </c>
      <c r="BI88" s="66">
        <f>'Publication Table'!BG88/'Publication Table (%)'!BI$85</f>
        <v>1.1655011655011656E-2</v>
      </c>
      <c r="BJ88" s="66">
        <f>'Publication Table'!BH88/'Publication Table (%)'!BJ$85</f>
        <v>2.654232424677188E-2</v>
      </c>
      <c r="BK88" s="66">
        <f>'Publication Table'!BI88/'Publication Table (%)'!BK$85</f>
        <v>1.9900497512437811E-2</v>
      </c>
      <c r="BL88" s="66">
        <f>'Publication Table'!BJ88/'Publication Table (%)'!BL$85</f>
        <v>5.5028462998102469E-2</v>
      </c>
      <c r="BM88" s="66">
        <f>'Publication Table'!BK88/'Publication Table (%)'!BM$85</f>
        <v>4.0816326530612242E-2</v>
      </c>
      <c r="BN88" s="66">
        <f>'Publication Table'!BL88/'Publication Table (%)'!BN$85</f>
        <v>6.3291139240506328E-3</v>
      </c>
      <c r="BO88" s="66">
        <f>'Publication Table'!BM88/'Publication Table (%)'!BO$85</f>
        <v>1.1538461538461539E-2</v>
      </c>
      <c r="BP88" s="66">
        <f>'Publication Table'!BN88/'Publication Table (%)'!BP$85</f>
        <v>1.5580736543909348E-2</v>
      </c>
      <c r="BQ88" s="66">
        <f>'Publication Table'!BO88/'Publication Table (%)'!BQ$85</f>
        <v>7.0257611241217799E-3</v>
      </c>
      <c r="BR88" s="66">
        <f>'Publication Table'!BP88/'Publication Table (%)'!BR$85</f>
        <v>7.0671378091872791E-3</v>
      </c>
      <c r="BS88" s="66">
        <f ca="1">'Publication Table'!BQ88/'Publication Table (%)'!BS$85</f>
        <v>6.2667860340196958E-3</v>
      </c>
    </row>
    <row r="89" spans="2:71" ht="15" customHeight="1" x14ac:dyDescent="0.2">
      <c r="B89" s="84" t="str">
        <f t="shared" si="11"/>
        <v>NHS FifeCancelled by Patient %</v>
      </c>
      <c r="C89" s="87" t="str">
        <f t="shared" si="12"/>
        <v>NHS Fife</v>
      </c>
      <c r="D89" s="100"/>
      <c r="E89" s="39" t="s">
        <v>115</v>
      </c>
      <c r="F89" s="66">
        <f>'Publication Table'!D89/'Publication Table (%)'!F$85</f>
        <v>1.7041053446940357E-2</v>
      </c>
      <c r="G89" s="66">
        <f>'Publication Table'!E89/'Publication Table (%)'!G$85</f>
        <v>3.1988873435326845E-2</v>
      </c>
      <c r="H89" s="66">
        <f>'Publication Table'!F89/'Publication Table (%)'!H$85</f>
        <v>2.8659953524399689E-2</v>
      </c>
      <c r="I89" s="66">
        <f>'Publication Table'!G89/'Publication Table (%)'!I$85</f>
        <v>1.9147084421235857E-2</v>
      </c>
      <c r="J89" s="66">
        <f>'Publication Table'!H89/'Publication Table (%)'!J$85</f>
        <v>1.8105849582172703E-2</v>
      </c>
      <c r="K89" s="66">
        <f>'Publication Table'!I89/'Publication Table (%)'!K$85</f>
        <v>2.8464419475655429E-2</v>
      </c>
      <c r="L89" s="66">
        <f>'Publication Table'!J89/'Publication Table (%)'!L$85</f>
        <v>2.7553763440860215E-2</v>
      </c>
      <c r="M89" s="66">
        <f>'Publication Table'!K89/'Publication Table (%)'!M$85</f>
        <v>1.9751280175566936E-2</v>
      </c>
      <c r="N89" s="66">
        <f>'Publication Table'!L89/'Publication Table (%)'!N$85</f>
        <v>2.9893238434163701E-2</v>
      </c>
      <c r="O89" s="66">
        <f>'Publication Table'!M89/'Publication Table (%)'!O$85</f>
        <v>2.1681997371879105E-2</v>
      </c>
      <c r="P89" s="66">
        <f>'Publication Table'!N89/'Publication Table (%)'!P$85</f>
        <v>2.5773195876288658E-2</v>
      </c>
      <c r="Q89" s="66">
        <f>'Publication Table'!O89/'Publication Table (%)'!Q$85</f>
        <v>2.3305084745762712E-2</v>
      </c>
      <c r="R89" s="66">
        <f>'Publication Table'!P89/'Publication Table (%)'!R$85</f>
        <v>1.7430600387346677E-2</v>
      </c>
      <c r="S89" s="66">
        <f>'Publication Table'!Q89/'Publication Table (%)'!S$85</f>
        <v>1.8592297476759629E-2</v>
      </c>
      <c r="T89" s="66">
        <f>'Publication Table'!R89/'Publication Table (%)'!T$85</f>
        <v>2.6541095890410957E-2</v>
      </c>
      <c r="U89" s="66">
        <f>'Publication Table'!S89/'Publication Table (%)'!U$85</f>
        <v>2.3035230352303523E-2</v>
      </c>
      <c r="V89" s="66">
        <f>'Publication Table'!T89/'Publication Table (%)'!V$85</f>
        <v>2.4233784746970778E-2</v>
      </c>
      <c r="W89" s="66">
        <f>'Publication Table'!U89/'Publication Table (%)'!W$85</f>
        <v>1.4907573047107931E-2</v>
      </c>
      <c r="X89" s="66">
        <f>'Publication Table'!V89/'Publication Table (%)'!X$85</f>
        <v>2.0761245674740483E-2</v>
      </c>
      <c r="Y89" s="66">
        <f>'Publication Table'!W89/'Publication Table (%)'!Y$85</f>
        <v>2.2332506203473945E-2</v>
      </c>
      <c r="Z89" s="66">
        <f>'Publication Table'!X89/'Publication Table (%)'!Z$85</f>
        <v>1.9872249822569198E-2</v>
      </c>
      <c r="AA89" s="66">
        <f>'Publication Table'!Y89/'Publication Table (%)'!AA$85</f>
        <v>1.752988047808765E-2</v>
      </c>
      <c r="AB89" s="66">
        <f>'Publication Table'!Z89/'Publication Table (%)'!AB$85</f>
        <v>1.9594594594594596E-2</v>
      </c>
      <c r="AC89" s="66">
        <f>'Publication Table'!AA89/'Publication Table (%)'!AC$85</f>
        <v>2.4179620034542316E-2</v>
      </c>
      <c r="AD89" s="66">
        <f>'Publication Table'!AB89/'Publication Table (%)'!AD$85</f>
        <v>2.4264705882352942E-2</v>
      </c>
      <c r="AE89" s="66">
        <f>'Publication Table'!AC89/'Publication Table (%)'!AE$85</f>
        <v>1.9765739385065886E-2</v>
      </c>
      <c r="AF89" s="66">
        <f>'Publication Table'!AD89/'Publication Table (%)'!AF$85</f>
        <v>2.3628691983122362E-2</v>
      </c>
      <c r="AG89" s="66">
        <f>'Publication Table'!AE89/'Publication Table (%)'!AG$85</f>
        <v>2.1497405485544848E-2</v>
      </c>
      <c r="AH89" s="66">
        <f>'Publication Table'!AF89/'Publication Table (%)'!AH$85</f>
        <v>2.3220973782771534E-2</v>
      </c>
      <c r="AI89" s="66">
        <f>'Publication Table'!AG89/'Publication Table (%)'!AI$85</f>
        <v>2.4717514124293787E-2</v>
      </c>
      <c r="AJ89" s="66">
        <f>'Publication Table'!AH89/'Publication Table (%)'!AJ$85</f>
        <v>1.7928286852589643E-2</v>
      </c>
      <c r="AK89" s="66">
        <f>'Publication Table'!AI89/'Publication Table (%)'!AK$85</f>
        <v>1.8050541516245487E-2</v>
      </c>
      <c r="AL89" s="66">
        <f>'Publication Table'!AJ89/'Publication Table (%)'!AL$85</f>
        <v>1.5909090909090907E-2</v>
      </c>
      <c r="AM89" s="66">
        <f>'Publication Table'!AK89/'Publication Table (%)'!AM$85</f>
        <v>2.8892455858747994E-2</v>
      </c>
      <c r="AN89" s="66">
        <f>'Publication Table'!AL89/'Publication Table (%)'!AN$85</f>
        <v>3.9588281868566902E-2</v>
      </c>
      <c r="AO89" s="66">
        <f>'Publication Table'!AM89/'Publication Table (%)'!AO$85</f>
        <v>2.6755852842809364E-2</v>
      </c>
      <c r="AP89" s="66">
        <f>'Publication Table'!AN89/'Publication Table (%)'!AP$85</f>
        <v>2.3066485753052916E-2</v>
      </c>
      <c r="AQ89" s="66">
        <f>'Publication Table'!AO89/'Publication Table (%)'!AQ$85</f>
        <v>2.7279812938425563E-2</v>
      </c>
      <c r="AR89" s="66">
        <f>'Publication Table'!AP89/'Publication Table (%)'!AR$85</f>
        <v>2.1663778162911613E-2</v>
      </c>
      <c r="AS89" s="66">
        <f>'Publication Table'!AQ89/'Publication Table (%)'!AS$85</f>
        <v>1.5117157974300832E-2</v>
      </c>
      <c r="AT89" s="66">
        <f>'Publication Table'!AR89/'Publication Table (%)'!AT$85</f>
        <v>2.2585669781931463E-2</v>
      </c>
      <c r="AU89" s="66">
        <f>'Publication Table'!AS89/'Publication Table (%)'!AU$85</f>
        <v>2.7298850574712645E-2</v>
      </c>
      <c r="AV89" s="66">
        <f>'Publication Table'!AT89/'Publication Table (%)'!AV$85</f>
        <v>2.3758099352051837E-2</v>
      </c>
      <c r="AW89" s="66">
        <f>'Publication Table'!AU89/'Publication Table (%)'!AW$85</f>
        <v>2.3870417732310314E-2</v>
      </c>
      <c r="AX89" s="66">
        <f>'Publication Table'!AV89/'Publication Table (%)'!AX$85</f>
        <v>2.8756290438533429E-2</v>
      </c>
      <c r="AY89" s="66">
        <f>'Publication Table'!AW89/'Publication Table (%)'!AY$85</f>
        <v>2.1314387211367674E-2</v>
      </c>
      <c r="AZ89" s="66">
        <f>'Publication Table'!AX89/'Publication Table (%)'!AZ$85</f>
        <v>2.5719534598897736E-2</v>
      </c>
      <c r="BA89" s="66">
        <f>'Publication Table'!AY89/'Publication Table (%)'!BA$85</f>
        <v>2.3651145602365115E-2</v>
      </c>
      <c r="BB89" s="66">
        <f>'Publication Table'!AZ89/'Publication Table (%)'!BB$85</f>
        <v>2.600140548137737E-2</v>
      </c>
      <c r="BC89" s="66">
        <f>'Publication Table'!BA89/'Publication Table (%)'!BC$85</f>
        <v>2.096273291925466E-2</v>
      </c>
      <c r="BD89" s="66">
        <f>'Publication Table'!BB89/'Publication Table (%)'!BD$85</f>
        <v>1.9491525423728815E-2</v>
      </c>
      <c r="BE89" s="66">
        <f>'Publication Table'!BC89/'Publication Table (%)'!BE$85</f>
        <v>2.4799999999999999E-2</v>
      </c>
      <c r="BF89" s="66">
        <f>'Publication Table'!BD89/'Publication Table (%)'!BF$85</f>
        <v>1.7337031900138695E-2</v>
      </c>
      <c r="BG89" s="66">
        <f>'Publication Table'!BE89/'Publication Table (%)'!BG$85</f>
        <v>2.5454545454545455E-2</v>
      </c>
      <c r="BH89" s="66">
        <f>'Publication Table'!BF89/'Publication Table (%)'!BH$85</f>
        <v>1.8601667735728029E-2</v>
      </c>
      <c r="BI89" s="66">
        <f>'Publication Table'!BG89/'Publication Table (%)'!BI$85</f>
        <v>3.2634032634032632E-2</v>
      </c>
      <c r="BJ89" s="66">
        <f>'Publication Table'!BH89/'Publication Table (%)'!BJ$85</f>
        <v>1.721664275466284E-2</v>
      </c>
      <c r="BK89" s="66">
        <f>'Publication Table'!BI89/'Publication Table (%)'!BK$85</f>
        <v>2.4875621890547265E-2</v>
      </c>
      <c r="BL89" s="66">
        <f>'Publication Table'!BJ89/'Publication Table (%)'!BL$85</f>
        <v>3.7001897533206832E-2</v>
      </c>
      <c r="BM89" s="66">
        <f>'Publication Table'!BK89/'Publication Table (%)'!BM$85</f>
        <v>2.5510204081632654E-2</v>
      </c>
      <c r="BN89" s="66">
        <f>'Publication Table'!BL89/'Publication Table (%)'!BN$85</f>
        <v>0</v>
      </c>
      <c r="BO89" s="66">
        <f>'Publication Table'!BM89/'Publication Table (%)'!BO$85</f>
        <v>7.6923076923076927E-3</v>
      </c>
      <c r="BP89" s="66">
        <f>'Publication Table'!BN89/'Publication Table (%)'!BP$85</f>
        <v>7.0821529745042494E-3</v>
      </c>
      <c r="BQ89" s="66">
        <f>'Publication Table'!BO89/'Publication Table (%)'!BQ$85</f>
        <v>1.1709601873536301E-2</v>
      </c>
      <c r="BR89" s="66">
        <f>'Publication Table'!BP89/'Publication Table (%)'!BR$85</f>
        <v>1.4134275618374558E-2</v>
      </c>
      <c r="BS89" s="66">
        <f ca="1">'Publication Table'!BQ89/'Publication Table (%)'!BS$85</f>
        <v>9.8478066248880933E-3</v>
      </c>
    </row>
    <row r="90" spans="2:71" ht="15" customHeight="1" x14ac:dyDescent="0.2">
      <c r="B90" s="84" t="str">
        <f t="shared" si="11"/>
        <v>NHS FifeOther reason %</v>
      </c>
      <c r="C90" s="87" t="str">
        <f t="shared" si="12"/>
        <v>NHS Fife</v>
      </c>
      <c r="D90" s="100"/>
      <c r="E90" s="39" t="s">
        <v>116</v>
      </c>
      <c r="F90" s="66">
        <f>'Publication Table'!D90/'Publication Table (%)'!F$85</f>
        <v>1.5491866769945779E-3</v>
      </c>
      <c r="G90" s="66">
        <f>'Publication Table'!E90/'Publication Table (%)'!G$85</f>
        <v>4.8678720445062586E-3</v>
      </c>
      <c r="H90" s="66">
        <f>'Publication Table'!F90/'Publication Table (%)'!H$85</f>
        <v>0</v>
      </c>
      <c r="I90" s="66">
        <f>'Publication Table'!G90/'Publication Table (%)'!I$85</f>
        <v>1.4795474325500435E-2</v>
      </c>
      <c r="J90" s="66">
        <f>'Publication Table'!H90/'Publication Table (%)'!J$85</f>
        <v>6.9637883008356546E-4</v>
      </c>
      <c r="K90" s="66">
        <f>'Publication Table'!I90/'Publication Table (%)'!K$85</f>
        <v>2.2471910112359553E-3</v>
      </c>
      <c r="L90" s="66">
        <f>'Publication Table'!J90/'Publication Table (%)'!L$85</f>
        <v>0</v>
      </c>
      <c r="M90" s="66">
        <f>'Publication Table'!K90/'Publication Table (%)'!M$85</f>
        <v>2.926115581565472E-3</v>
      </c>
      <c r="N90" s="66">
        <f>'Publication Table'!L90/'Publication Table (%)'!N$85</f>
        <v>2.1352313167259788E-3</v>
      </c>
      <c r="O90" s="66">
        <f>'Publication Table'!M90/'Publication Table (%)'!O$85</f>
        <v>2.6281208935611039E-3</v>
      </c>
      <c r="P90" s="66">
        <f>'Publication Table'!N90/'Publication Table (%)'!P$85</f>
        <v>1.288659793814433E-3</v>
      </c>
      <c r="Q90" s="66">
        <f>'Publication Table'!O90/'Publication Table (%)'!Q$85</f>
        <v>0</v>
      </c>
      <c r="R90" s="66">
        <f>'Publication Table'!P90/'Publication Table (%)'!R$85</f>
        <v>0</v>
      </c>
      <c r="S90" s="66">
        <f>'Publication Table'!Q90/'Publication Table (%)'!S$85</f>
        <v>0</v>
      </c>
      <c r="T90" s="66">
        <f>'Publication Table'!R90/'Publication Table (%)'!T$85</f>
        <v>0</v>
      </c>
      <c r="U90" s="66">
        <f>'Publication Table'!S90/'Publication Table (%)'!U$85</f>
        <v>0</v>
      </c>
      <c r="V90" s="66">
        <f>'Publication Table'!T90/'Publication Table (%)'!V$85</f>
        <v>4.2765502494654314E-3</v>
      </c>
      <c r="W90" s="66">
        <f>'Publication Table'!U90/'Publication Table (%)'!W$85</f>
        <v>4.1741204531902205E-3</v>
      </c>
      <c r="X90" s="66">
        <f>'Publication Table'!V90/'Publication Table (%)'!X$85</f>
        <v>0</v>
      </c>
      <c r="Y90" s="66">
        <f>'Publication Table'!W90/'Publication Table (%)'!Y$85</f>
        <v>0</v>
      </c>
      <c r="Z90" s="66">
        <f>'Publication Table'!X90/'Publication Table (%)'!Z$85</f>
        <v>0</v>
      </c>
      <c r="AA90" s="66">
        <f>'Publication Table'!Y90/'Publication Table (%)'!AA$85</f>
        <v>3.1872509960159364E-3</v>
      </c>
      <c r="AB90" s="66">
        <f>'Publication Table'!Z90/'Publication Table (%)'!AB$85</f>
        <v>0</v>
      </c>
      <c r="AC90" s="66">
        <f>'Publication Table'!AA90/'Publication Table (%)'!AC$85</f>
        <v>6.044905008635579E-3</v>
      </c>
      <c r="AD90" s="66">
        <f>'Publication Table'!AB90/'Publication Table (%)'!AD$85</f>
        <v>0</v>
      </c>
      <c r="AE90" s="66">
        <f>'Publication Table'!AC90/'Publication Table (%)'!AE$85</f>
        <v>7.320644216691069E-4</v>
      </c>
      <c r="AF90" s="66">
        <f>'Publication Table'!AD90/'Publication Table (%)'!AF$85</f>
        <v>0</v>
      </c>
      <c r="AG90" s="66">
        <f>'Publication Table'!AE90/'Publication Table (%)'!AG$85</f>
        <v>0</v>
      </c>
      <c r="AH90" s="66">
        <f>'Publication Table'!AF90/'Publication Table (%)'!AH$85</f>
        <v>1.4981273408239701E-3</v>
      </c>
      <c r="AI90" s="66">
        <f>'Publication Table'!AG90/'Publication Table (%)'!AI$85</f>
        <v>0</v>
      </c>
      <c r="AJ90" s="66">
        <f>'Publication Table'!AH90/'Publication Table (%)'!AJ$85</f>
        <v>0</v>
      </c>
      <c r="AK90" s="66">
        <f>'Publication Table'!AI90/'Publication Table (%)'!AK$85</f>
        <v>0</v>
      </c>
      <c r="AL90" s="66">
        <f>'Publication Table'!AJ90/'Publication Table (%)'!AL$85</f>
        <v>0</v>
      </c>
      <c r="AM90" s="66">
        <f>'Publication Table'!AK90/'Publication Table (%)'!AM$85</f>
        <v>0</v>
      </c>
      <c r="AN90" s="66">
        <f>'Publication Table'!AL90/'Publication Table (%)'!AN$85</f>
        <v>0</v>
      </c>
      <c r="AO90" s="66">
        <f>'Publication Table'!AM90/'Publication Table (%)'!AO$85</f>
        <v>0</v>
      </c>
      <c r="AP90" s="66">
        <f>'Publication Table'!AN90/'Publication Table (%)'!AP$85</f>
        <v>0</v>
      </c>
      <c r="AQ90" s="66">
        <f>'Publication Table'!AO90/'Publication Table (%)'!AQ$85</f>
        <v>0</v>
      </c>
      <c r="AR90" s="66">
        <f>'Publication Table'!AP90/'Publication Table (%)'!AR$85</f>
        <v>0</v>
      </c>
      <c r="AS90" s="66">
        <f>'Publication Table'!AQ90/'Publication Table (%)'!AS$85</f>
        <v>0</v>
      </c>
      <c r="AT90" s="66">
        <f>'Publication Table'!AR90/'Publication Table (%)'!AT$85</f>
        <v>0</v>
      </c>
      <c r="AU90" s="66">
        <f>'Publication Table'!AS90/'Publication Table (%)'!AU$85</f>
        <v>0</v>
      </c>
      <c r="AV90" s="66">
        <f>'Publication Table'!AT90/'Publication Table (%)'!AV$85</f>
        <v>0</v>
      </c>
      <c r="AW90" s="66">
        <f>'Publication Table'!AU90/'Publication Table (%)'!AW$85</f>
        <v>0</v>
      </c>
      <c r="AX90" s="66">
        <f>'Publication Table'!AV90/'Publication Table (%)'!AX$85</f>
        <v>0</v>
      </c>
      <c r="AY90" s="66">
        <f>'Publication Table'!AW90/'Publication Table (%)'!AY$85</f>
        <v>0</v>
      </c>
      <c r="AZ90" s="66">
        <f>'Publication Table'!AX90/'Publication Table (%)'!AZ$85</f>
        <v>0</v>
      </c>
      <c r="BA90" s="66">
        <f>'Publication Table'!AY90/'Publication Table (%)'!BA$85</f>
        <v>0</v>
      </c>
      <c r="BB90" s="66">
        <f>'Publication Table'!AZ90/'Publication Table (%)'!BB$85</f>
        <v>0</v>
      </c>
      <c r="BC90" s="66">
        <f>'Publication Table'!BA90/'Publication Table (%)'!BC$85</f>
        <v>0</v>
      </c>
      <c r="BD90" s="66">
        <f>'Publication Table'!BB90/'Publication Table (%)'!BD$85</f>
        <v>0</v>
      </c>
      <c r="BE90" s="66">
        <f>'Publication Table'!BC90/'Publication Table (%)'!BE$85</f>
        <v>0</v>
      </c>
      <c r="BF90" s="66">
        <f>'Publication Table'!BD90/'Publication Table (%)'!BF$85</f>
        <v>0</v>
      </c>
      <c r="BG90" s="66">
        <f>'Publication Table'!BE90/'Publication Table (%)'!BG$85</f>
        <v>0</v>
      </c>
      <c r="BH90" s="66">
        <f>'Publication Table'!BF90/'Publication Table (%)'!BH$85</f>
        <v>0</v>
      </c>
      <c r="BI90" s="66">
        <f>'Publication Table'!BG90/'Publication Table (%)'!BI$85</f>
        <v>0</v>
      </c>
      <c r="BJ90" s="66">
        <f>'Publication Table'!BH90/'Publication Table (%)'!BJ$85</f>
        <v>0</v>
      </c>
      <c r="BK90" s="66">
        <f>'Publication Table'!BI90/'Publication Table (%)'!BK$85</f>
        <v>1.4214641080312722E-3</v>
      </c>
      <c r="BL90" s="66">
        <f>'Publication Table'!BJ90/'Publication Table (%)'!BL$85</f>
        <v>0</v>
      </c>
      <c r="BM90" s="66">
        <f>'Publication Table'!BK90/'Publication Table (%)'!BM$85</f>
        <v>0</v>
      </c>
      <c r="BN90" s="66">
        <f>'Publication Table'!BL90/'Publication Table (%)'!BN$85</f>
        <v>0</v>
      </c>
      <c r="BO90" s="66">
        <f>'Publication Table'!BM90/'Publication Table (%)'!BO$85</f>
        <v>0</v>
      </c>
      <c r="BP90" s="66">
        <f>'Publication Table'!BN90/'Publication Table (%)'!BP$85</f>
        <v>1.4164305949008499E-3</v>
      </c>
      <c r="BQ90" s="66">
        <f>'Publication Table'!BO90/'Publication Table (%)'!BQ$85</f>
        <v>0</v>
      </c>
      <c r="BR90" s="66">
        <f>'Publication Table'!BP90/'Publication Table (%)'!BR$85</f>
        <v>0</v>
      </c>
      <c r="BS90" s="66">
        <f ca="1">'Publication Table'!BQ90/'Publication Table (%)'!BS$85</f>
        <v>0</v>
      </c>
    </row>
    <row r="91" spans="2:71" ht="15" customHeight="1" collapsed="1" x14ac:dyDescent="0.25">
      <c r="B91" s="84" t="str">
        <f t="shared" si="11"/>
        <v>NHS FifeHospital Level</v>
      </c>
      <c r="C91" s="87" t="str">
        <f t="shared" si="12"/>
        <v>NHS Fife</v>
      </c>
      <c r="D91" s="100"/>
      <c r="E91" s="44" t="s">
        <v>10</v>
      </c>
      <c r="F91" s="14"/>
      <c r="G91" s="14"/>
      <c r="H91" s="14"/>
      <c r="I91" s="14"/>
      <c r="J91" s="14"/>
      <c r="K91" s="14"/>
      <c r="L91" s="14"/>
      <c r="M91" s="14"/>
      <c r="N91" s="14"/>
      <c r="O91" s="14"/>
      <c r="P91" s="14"/>
      <c r="Q91" s="14"/>
      <c r="R91" s="14"/>
      <c r="S91" s="14"/>
      <c r="T91" s="14"/>
      <c r="U91" s="14"/>
      <c r="V91" s="14"/>
      <c r="W91" s="14"/>
      <c r="X91" s="14"/>
      <c r="Y91" s="14"/>
      <c r="Z91" s="14"/>
      <c r="AA91" s="14"/>
      <c r="AB91" s="14"/>
      <c r="AC91" s="14"/>
      <c r="AD91" s="14"/>
      <c r="AE91" s="14"/>
      <c r="AF91" s="14"/>
      <c r="AG91" s="14"/>
      <c r="AH91" s="14"/>
      <c r="AI91" s="14"/>
      <c r="AJ91" s="14"/>
      <c r="AK91" s="14"/>
      <c r="AL91" s="14"/>
      <c r="AM91" s="14"/>
      <c r="AN91" s="14"/>
      <c r="AO91" s="14"/>
      <c r="AP91" s="14"/>
      <c r="AQ91" s="14"/>
      <c r="AR91" s="14"/>
      <c r="AS91" s="14"/>
      <c r="AT91" s="14"/>
      <c r="AU91" s="14"/>
      <c r="AV91" s="14"/>
      <c r="AW91" s="14"/>
      <c r="AX91" s="14"/>
      <c r="AY91" s="14"/>
      <c r="AZ91" s="14"/>
      <c r="BA91" s="14"/>
      <c r="BB91" s="14"/>
      <c r="BC91" s="14"/>
      <c r="BD91" s="14"/>
      <c r="BE91" s="14"/>
      <c r="BF91" s="14"/>
      <c r="BG91" s="14"/>
      <c r="BH91" s="14"/>
      <c r="BI91" s="14"/>
      <c r="BJ91" s="14"/>
      <c r="BK91" s="14"/>
      <c r="BL91" s="14"/>
      <c r="BM91" s="14"/>
      <c r="BN91" s="14"/>
      <c r="BO91" s="14"/>
      <c r="BP91" s="14"/>
      <c r="BQ91" s="14"/>
      <c r="BR91" s="14"/>
      <c r="BS91" s="14"/>
    </row>
    <row r="92" spans="2:71" ht="15" hidden="1" customHeight="1" outlineLevel="1" collapsed="1" x14ac:dyDescent="0.2">
      <c r="B92" s="84" t="str">
        <f t="shared" si="11"/>
        <v>Victoria HospitalVictoria Hospital</v>
      </c>
      <c r="C92" s="87" t="str">
        <f>E92</f>
        <v>Victoria Hospital</v>
      </c>
      <c r="D92" s="100" t="s">
        <v>23</v>
      </c>
      <c r="E92" s="43" t="s">
        <v>24</v>
      </c>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c r="BM92" s="14"/>
      <c r="BN92" s="14"/>
      <c r="BO92" s="14"/>
      <c r="BP92" s="14"/>
      <c r="BQ92" s="14"/>
      <c r="BR92" s="14"/>
      <c r="BS92" s="14"/>
    </row>
    <row r="93" spans="2:71" ht="15" hidden="1" customHeight="1" outlineLevel="2" x14ac:dyDescent="0.2">
      <c r="B93" s="84" t="str">
        <f t="shared" si="11"/>
        <v>Victoria HospitalTotal Number of scheduled elective operations in theatre system</v>
      </c>
      <c r="C93" s="87" t="str">
        <f t="shared" ref="C93:C98" si="13">C92</f>
        <v>Victoria Hospital</v>
      </c>
      <c r="D93" s="100"/>
      <c r="E93" s="36" t="s">
        <v>3</v>
      </c>
      <c r="F93" s="17">
        <f>'Publication Table'!D93</f>
        <v>685</v>
      </c>
      <c r="G93" s="17">
        <f>'Publication Table'!E93</f>
        <v>737</v>
      </c>
      <c r="H93" s="17">
        <f>'Publication Table'!F93</f>
        <v>652</v>
      </c>
      <c r="I93" s="17">
        <f>'Publication Table'!G93</f>
        <v>598</v>
      </c>
      <c r="J93" s="93">
        <f>'Publication Table'!H93</f>
        <v>632</v>
      </c>
      <c r="K93" s="17">
        <f>'Publication Table'!I93</f>
        <v>645</v>
      </c>
      <c r="L93" s="17">
        <f>'Publication Table'!J93</f>
        <v>658</v>
      </c>
      <c r="M93" s="17">
        <f>'Publication Table'!K93</f>
        <v>604</v>
      </c>
      <c r="N93" s="17">
        <f>'Publication Table'!L93</f>
        <v>621</v>
      </c>
      <c r="O93" s="17">
        <f>'Publication Table'!M93</f>
        <v>720</v>
      </c>
      <c r="P93" s="17">
        <f>'Publication Table'!N93</f>
        <v>710</v>
      </c>
      <c r="Q93" s="17">
        <f>'Publication Table'!O93</f>
        <v>685</v>
      </c>
      <c r="R93" s="17">
        <f>'Publication Table'!P93</f>
        <v>782</v>
      </c>
      <c r="S93" s="17">
        <f>'Publication Table'!Q93</f>
        <v>696</v>
      </c>
      <c r="T93" s="17">
        <f>'Publication Table'!R93</f>
        <v>575</v>
      </c>
      <c r="U93" s="17">
        <f>'Publication Table'!S93</f>
        <v>686</v>
      </c>
      <c r="V93" s="17">
        <f>'Publication Table'!T93</f>
        <v>664</v>
      </c>
      <c r="W93" s="17">
        <f>'Publication Table'!U93</f>
        <v>1024</v>
      </c>
      <c r="X93" s="17">
        <f>'Publication Table'!V93</f>
        <v>707</v>
      </c>
      <c r="Y93" s="17">
        <f>'Publication Table'!W93</f>
        <v>560</v>
      </c>
      <c r="Z93" s="17">
        <f>'Publication Table'!X93</f>
        <v>659</v>
      </c>
      <c r="AA93" s="17">
        <f>'Publication Table'!Y93</f>
        <v>594</v>
      </c>
      <c r="AB93" s="17">
        <f>'Publication Table'!Z93</f>
        <v>782</v>
      </c>
      <c r="AC93" s="17">
        <f>'Publication Table'!AA93</f>
        <v>568</v>
      </c>
      <c r="AD93" s="17">
        <f>'Publication Table'!AB93</f>
        <v>645</v>
      </c>
      <c r="AE93" s="17">
        <f>'Publication Table'!AC93</f>
        <v>670</v>
      </c>
      <c r="AF93" s="17">
        <f>'Publication Table'!AD93</f>
        <v>584</v>
      </c>
      <c r="AG93" s="17">
        <f>'Publication Table'!AE93</f>
        <v>678</v>
      </c>
      <c r="AH93" s="17">
        <f>'Publication Table'!AF93</f>
        <v>611</v>
      </c>
      <c r="AI93" s="17">
        <f>'Publication Table'!AG93</f>
        <v>650</v>
      </c>
      <c r="AJ93" s="17">
        <f>'Publication Table'!AH93</f>
        <v>731</v>
      </c>
      <c r="AK93" s="17">
        <f>'Publication Table'!AI93</f>
        <v>543</v>
      </c>
      <c r="AL93" s="17">
        <f>'Publication Table'!AJ93</f>
        <v>616</v>
      </c>
      <c r="AM93" s="17">
        <f>'Publication Table'!AK93</f>
        <v>580</v>
      </c>
      <c r="AN93" s="17">
        <f>'Publication Table'!AL93</f>
        <v>600</v>
      </c>
      <c r="AO93" s="17">
        <f>'Publication Table'!AM93</f>
        <v>589</v>
      </c>
      <c r="AP93" s="17">
        <f>'Publication Table'!AN93</f>
        <v>692</v>
      </c>
      <c r="AQ93" s="17">
        <f>'Publication Table'!AO93</f>
        <v>599</v>
      </c>
      <c r="AR93" s="17">
        <f>'Publication Table'!AP93</f>
        <v>599</v>
      </c>
      <c r="AS93" s="17">
        <f>'Publication Table'!AQ93</f>
        <v>652</v>
      </c>
      <c r="AT93" s="17">
        <f>'Publication Table'!AR93</f>
        <v>621</v>
      </c>
      <c r="AU93" s="17">
        <f>'Publication Table'!AS93</f>
        <v>631</v>
      </c>
      <c r="AV93" s="17">
        <f>'Publication Table'!AT93</f>
        <v>653</v>
      </c>
      <c r="AW93" s="17">
        <f>'Publication Table'!AU93</f>
        <v>570</v>
      </c>
      <c r="AX93" s="17">
        <f>'Publication Table'!AV93</f>
        <v>632</v>
      </c>
      <c r="AY93" s="17">
        <f>'Publication Table'!AW93</f>
        <v>914</v>
      </c>
      <c r="AZ93" s="17">
        <f>'Publication Table'!AX93</f>
        <v>698</v>
      </c>
      <c r="BA93" s="17">
        <f>'Publication Table'!AY93</f>
        <v>598</v>
      </c>
      <c r="BB93" s="17">
        <f>'Publication Table'!AZ93</f>
        <v>697</v>
      </c>
      <c r="BC93" s="17">
        <f>'Publication Table'!BA93</f>
        <v>591</v>
      </c>
      <c r="BD93" s="17">
        <f>'Publication Table'!BB93</f>
        <v>581</v>
      </c>
      <c r="BE93" s="17">
        <f>'Publication Table'!BC93</f>
        <v>559</v>
      </c>
      <c r="BF93" s="17">
        <f>'Publication Table'!BD93</f>
        <v>711</v>
      </c>
      <c r="BG93" s="17">
        <f>'Publication Table'!BE93</f>
        <v>705</v>
      </c>
      <c r="BH93" s="17">
        <f>'Publication Table'!BF93</f>
        <v>767</v>
      </c>
      <c r="BI93" s="17">
        <f>'Publication Table'!BG93</f>
        <v>618</v>
      </c>
      <c r="BJ93" s="17">
        <f>'Publication Table'!BH93</f>
        <v>711</v>
      </c>
      <c r="BK93" s="17">
        <f>'Publication Table'!BI93</f>
        <v>701</v>
      </c>
      <c r="BL93" s="17">
        <f>'Publication Table'!BJ93</f>
        <v>465</v>
      </c>
      <c r="BM93" s="17">
        <f>'Publication Table'!BK93</f>
        <v>196</v>
      </c>
      <c r="BN93" s="17">
        <f>'Publication Table'!BL93</f>
        <v>158</v>
      </c>
      <c r="BO93" s="17">
        <f>'Publication Table'!BM93</f>
        <v>260</v>
      </c>
      <c r="BP93" s="17">
        <f>'Publication Table'!BN93</f>
        <v>456</v>
      </c>
      <c r="BQ93" s="17">
        <f>'Publication Table'!BO93</f>
        <v>427</v>
      </c>
      <c r="BR93" s="17">
        <f>'Publication Table'!BP93</f>
        <v>549</v>
      </c>
      <c r="BS93" s="17">
        <f ca="1">'Publication Table'!BQ93</f>
        <v>544</v>
      </c>
    </row>
    <row r="94" spans="2:71" ht="15" hidden="1" customHeight="1" outlineLevel="2" x14ac:dyDescent="0.2">
      <c r="B94" s="84" t="str">
        <f t="shared" si="11"/>
        <v>Victoria HospitalPercent of total scheduled elective cancellations in theatre systems</v>
      </c>
      <c r="C94" s="87" t="str">
        <f t="shared" si="13"/>
        <v>Victoria Hospital</v>
      </c>
      <c r="D94" s="100"/>
      <c r="E94" s="37" t="s">
        <v>112</v>
      </c>
      <c r="F94" s="38">
        <f>'Publication Table'!D94/'Publication Table (%)'!F$93</f>
        <v>8.3211678832116789E-2</v>
      </c>
      <c r="G94" s="38">
        <f>'Publication Table'!E94/'Publication Table (%)'!G$93</f>
        <v>8.9552238805970144E-2</v>
      </c>
      <c r="H94" s="38">
        <f>'Publication Table'!F94/'Publication Table (%)'!H$93</f>
        <v>6.2883435582822084E-2</v>
      </c>
      <c r="I94" s="38">
        <f>'Publication Table'!G94/'Publication Table (%)'!I$93</f>
        <v>7.0234113712374577E-2</v>
      </c>
      <c r="J94" s="94">
        <f>'Publication Table'!H94/'Publication Table (%)'!J$93</f>
        <v>7.2784810126582278E-2</v>
      </c>
      <c r="K94" s="38">
        <f>'Publication Table'!I94/'Publication Table (%)'!K$93</f>
        <v>6.3565891472868216E-2</v>
      </c>
      <c r="L94" s="38">
        <f>'Publication Table'!J94/'Publication Table (%)'!L$93</f>
        <v>6.5349544072948323E-2</v>
      </c>
      <c r="M94" s="38">
        <f>'Publication Table'!K94/'Publication Table (%)'!M$93</f>
        <v>5.2980132450331126E-2</v>
      </c>
      <c r="N94" s="38">
        <f>'Publication Table'!L94/'Publication Table (%)'!N$93</f>
        <v>0.10789049919484701</v>
      </c>
      <c r="O94" s="38">
        <f>'Publication Table'!M94/'Publication Table (%)'!O$93</f>
        <v>6.5277777777777782E-2</v>
      </c>
      <c r="P94" s="38">
        <f>'Publication Table'!N94/'Publication Table (%)'!P$93</f>
        <v>9.4366197183098591E-2</v>
      </c>
      <c r="Q94" s="38">
        <f>'Publication Table'!O94/'Publication Table (%)'!Q$93</f>
        <v>7.8832116788321166E-2</v>
      </c>
      <c r="R94" s="38">
        <f>'Publication Table'!P94/'Publication Table (%)'!R$93</f>
        <v>9.718670076726342E-2</v>
      </c>
      <c r="S94" s="38">
        <f>'Publication Table'!Q94/'Publication Table (%)'!S$93</f>
        <v>7.4712643678160925E-2</v>
      </c>
      <c r="T94" s="38">
        <f>'Publication Table'!R94/'Publication Table (%)'!T$93</f>
        <v>7.4782608695652175E-2</v>
      </c>
      <c r="U94" s="38">
        <f>'Publication Table'!S94/'Publication Table (%)'!U$93</f>
        <v>9.0379008746355682E-2</v>
      </c>
      <c r="V94" s="38">
        <f>'Publication Table'!T94/'Publication Table (%)'!V$93</f>
        <v>7.5301204819277115E-2</v>
      </c>
      <c r="W94" s="38">
        <f>'Publication Table'!U94/'Publication Table (%)'!W$93</f>
        <v>5.56640625E-2</v>
      </c>
      <c r="X94" s="38">
        <f>'Publication Table'!V94/'Publication Table (%)'!X$93</f>
        <v>8.6280056577086275E-2</v>
      </c>
      <c r="Y94" s="38">
        <f>'Publication Table'!W94/'Publication Table (%)'!Y$93</f>
        <v>0.14821428571428572</v>
      </c>
      <c r="Z94" s="38">
        <f>'Publication Table'!X94/'Publication Table (%)'!Z$93</f>
        <v>0.15022761760242792</v>
      </c>
      <c r="AA94" s="38">
        <f>'Publication Table'!Y94/'Publication Table (%)'!AA$93</f>
        <v>0.10606060606060606</v>
      </c>
      <c r="AB94" s="38">
        <f>'Publication Table'!Z94/'Publication Table (%)'!AB$93</f>
        <v>7.9283887468030695E-2</v>
      </c>
      <c r="AC94" s="38">
        <f>'Publication Table'!AA94/'Publication Table (%)'!AC$93</f>
        <v>0.11619718309859155</v>
      </c>
      <c r="AD94" s="38">
        <f>'Publication Table'!AB94/'Publication Table (%)'!AD$93</f>
        <v>0.11627906976744186</v>
      </c>
      <c r="AE94" s="38">
        <f>'Publication Table'!AC94/'Publication Table (%)'!AE$93</f>
        <v>7.1641791044776124E-2</v>
      </c>
      <c r="AF94" s="38">
        <f>'Publication Table'!AD94/'Publication Table (%)'!AF$93</f>
        <v>7.1917808219178078E-2</v>
      </c>
      <c r="AG94" s="38">
        <f>'Publication Table'!AE94/'Publication Table (%)'!AG$93</f>
        <v>6.4896755162241887E-2</v>
      </c>
      <c r="AH94" s="38">
        <f>'Publication Table'!AF94/'Publication Table (%)'!AH$93</f>
        <v>7.0376432078559745E-2</v>
      </c>
      <c r="AI94" s="38">
        <f>'Publication Table'!AG94/'Publication Table (%)'!AI$93</f>
        <v>6.1538461538461542E-2</v>
      </c>
      <c r="AJ94" s="38">
        <f>'Publication Table'!AH94/'Publication Table (%)'!AJ$93</f>
        <v>0.12722298221614228</v>
      </c>
      <c r="AK94" s="38">
        <f>'Publication Table'!AI94/'Publication Table (%)'!AK$93</f>
        <v>0.17311233885819521</v>
      </c>
      <c r="AL94" s="38">
        <f>'Publication Table'!AJ94/'Publication Table (%)'!AL$93</f>
        <v>0.25162337662337664</v>
      </c>
      <c r="AM94" s="38">
        <f>'Publication Table'!AK94/'Publication Table (%)'!AM$93</f>
        <v>0.10344827586206896</v>
      </c>
      <c r="AN94" s="38">
        <f>'Publication Table'!AL94/'Publication Table (%)'!AN$93</f>
        <v>0.12833333333333333</v>
      </c>
      <c r="AO94" s="38">
        <f>'Publication Table'!AM94/'Publication Table (%)'!AO$93</f>
        <v>0.10526315789473684</v>
      </c>
      <c r="AP94" s="38">
        <f>'Publication Table'!AN94/'Publication Table (%)'!AP$93</f>
        <v>8.6705202312138727E-2</v>
      </c>
      <c r="AQ94" s="38">
        <f>'Publication Table'!AO94/'Publication Table (%)'!AQ$93</f>
        <v>5.1752921535893157E-2</v>
      </c>
      <c r="AR94" s="38">
        <f>'Publication Table'!AP94/'Publication Table (%)'!AR$93</f>
        <v>4.8414023372287146E-2</v>
      </c>
      <c r="AS94" s="38">
        <f>'Publication Table'!AQ94/'Publication Table (%)'!AS$93</f>
        <v>6.5950920245398767E-2</v>
      </c>
      <c r="AT94" s="38">
        <f>'Publication Table'!AR94/'Publication Table (%)'!AT$93</f>
        <v>8.8566827697262485E-2</v>
      </c>
      <c r="AU94" s="38">
        <f>'Publication Table'!AS94/'Publication Table (%)'!AU$93</f>
        <v>8.874801901743265E-2</v>
      </c>
      <c r="AV94" s="38">
        <f>'Publication Table'!AT94/'Publication Table (%)'!AV$93</f>
        <v>7.6569678407350683E-2</v>
      </c>
      <c r="AW94" s="38">
        <f>'Publication Table'!AU94/'Publication Table (%)'!AW$93</f>
        <v>7.5438596491228069E-2</v>
      </c>
      <c r="AX94" s="38">
        <f>'Publication Table'!AV94/'Publication Table (%)'!AX$93</f>
        <v>7.9113924050632917E-2</v>
      </c>
      <c r="AY94" s="38">
        <f>'Publication Table'!AW94/'Publication Table (%)'!AY$93</f>
        <v>6.7833698030634576E-2</v>
      </c>
      <c r="AZ94" s="38">
        <f>'Publication Table'!AX94/'Publication Table (%)'!AZ$93</f>
        <v>7.3065902578796568E-2</v>
      </c>
      <c r="BA94" s="38">
        <f>'Publication Table'!AY94/'Publication Table (%)'!BA$93</f>
        <v>8.5284280936454848E-2</v>
      </c>
      <c r="BB94" s="38">
        <f>'Publication Table'!AZ94/'Publication Table (%)'!BB$93</f>
        <v>8.0344332855093251E-2</v>
      </c>
      <c r="BC94" s="38">
        <f>'Publication Table'!BA94/'Publication Table (%)'!BC$93</f>
        <v>6.9373942470389166E-2</v>
      </c>
      <c r="BD94" s="38">
        <f>'Publication Table'!BB94/'Publication Table (%)'!BD$93</f>
        <v>6.3683304647160072E-2</v>
      </c>
      <c r="BE94" s="38">
        <f>'Publication Table'!BC94/'Publication Table (%)'!BE$93</f>
        <v>7.5134168157423978E-2</v>
      </c>
      <c r="BF94" s="38">
        <f>'Publication Table'!BD94/'Publication Table (%)'!BF$93</f>
        <v>9.1420534458509145E-2</v>
      </c>
      <c r="BG94" s="38">
        <f>'Publication Table'!BE94/'Publication Table (%)'!BG$93</f>
        <v>9.50354609929078E-2</v>
      </c>
      <c r="BH94" s="38">
        <f>'Publication Table'!BF94/'Publication Table (%)'!BH$93</f>
        <v>8.2138200782268578E-2</v>
      </c>
      <c r="BI94" s="38">
        <f>'Publication Table'!BG94/'Publication Table (%)'!BI$93</f>
        <v>7.9288025889967639E-2</v>
      </c>
      <c r="BJ94" s="38">
        <f>'Publication Table'!BH94/'Publication Table (%)'!BJ$93</f>
        <v>8.2981715893108293E-2</v>
      </c>
      <c r="BK94" s="38">
        <f>'Publication Table'!BI94/'Publication Table (%)'!BK$93</f>
        <v>8.1312410841654775E-2</v>
      </c>
      <c r="BL94" s="38">
        <f>'Publication Table'!BJ94/'Publication Table (%)'!BL$93</f>
        <v>0.11612903225806452</v>
      </c>
      <c r="BM94" s="38">
        <f>'Publication Table'!BK94/'Publication Table (%)'!BM$93</f>
        <v>8.673469387755102E-2</v>
      </c>
      <c r="BN94" s="38">
        <f>'Publication Table'!BL94/'Publication Table (%)'!BN$93</f>
        <v>3.1645569620253167E-2</v>
      </c>
      <c r="BO94" s="38">
        <f>'Publication Table'!BM94/'Publication Table (%)'!BO$93</f>
        <v>8.0769230769230774E-2</v>
      </c>
      <c r="BP94" s="38">
        <f>'Publication Table'!BN94/'Publication Table (%)'!BP$93</f>
        <v>3.2894736842105261E-2</v>
      </c>
      <c r="BQ94" s="38">
        <f>'Publication Table'!BO94/'Publication Table (%)'!BQ$93</f>
        <v>4.2154566744730677E-2</v>
      </c>
      <c r="BR94" s="38">
        <f>'Publication Table'!BP94/'Publication Table (%)'!BR$93</f>
        <v>4.1894353369763208E-2</v>
      </c>
      <c r="BS94" s="38">
        <f ca="1">'Publication Table'!BQ94/'Publication Table (%)'!BS$93</f>
        <v>5.1470588235294115E-2</v>
      </c>
    </row>
    <row r="95" spans="2:71" ht="15" hidden="1" customHeight="1" outlineLevel="2" x14ac:dyDescent="0.2">
      <c r="B95" s="84" t="str">
        <f t="shared" si="11"/>
        <v>Victoria HospitalCancellation based on clinical reason by hospital %</v>
      </c>
      <c r="C95" s="87" t="str">
        <f t="shared" si="13"/>
        <v>Victoria Hospital</v>
      </c>
      <c r="D95" s="100"/>
      <c r="E95" s="39" t="s">
        <v>113</v>
      </c>
      <c r="F95" s="38">
        <f>'Publication Table'!D95/'Publication Table (%)'!F$93</f>
        <v>5.5474452554744529E-2</v>
      </c>
      <c r="G95" s="38">
        <f>'Publication Table'!E95/'Publication Table (%)'!G$93</f>
        <v>3.5278154681139755E-2</v>
      </c>
      <c r="H95" s="38">
        <f>'Publication Table'!F95/'Publication Table (%)'!H$93</f>
        <v>3.6809815950920248E-2</v>
      </c>
      <c r="I95" s="38">
        <f>'Publication Table'!G95/'Publication Table (%)'!I$93</f>
        <v>3.678929765886288E-2</v>
      </c>
      <c r="J95" s="94">
        <f>'Publication Table'!H95/'Publication Table (%)'!J$93</f>
        <v>3.3227848101265819E-2</v>
      </c>
      <c r="K95" s="38">
        <f>'Publication Table'!I95/'Publication Table (%)'!K$93</f>
        <v>3.1007751937984496E-2</v>
      </c>
      <c r="L95" s="38">
        <f>'Publication Table'!J95/'Publication Table (%)'!L$93</f>
        <v>4.2553191489361701E-2</v>
      </c>
      <c r="M95" s="38">
        <f>'Publication Table'!K95/'Publication Table (%)'!M$93</f>
        <v>2.3178807947019868E-2</v>
      </c>
      <c r="N95" s="38">
        <f>'Publication Table'!L95/'Publication Table (%)'!N$93</f>
        <v>4.8309178743961352E-2</v>
      </c>
      <c r="O95" s="38">
        <f>'Publication Table'!M95/'Publication Table (%)'!O$93</f>
        <v>3.4722222222222224E-2</v>
      </c>
      <c r="P95" s="38">
        <f>'Publication Table'!N95/'Publication Table (%)'!P$93</f>
        <v>3.0985915492957747E-2</v>
      </c>
      <c r="Q95" s="38">
        <f>'Publication Table'!O95/'Publication Table (%)'!Q$93</f>
        <v>3.7956204379562042E-2</v>
      </c>
      <c r="R95" s="38">
        <f>'Publication Table'!P95/'Publication Table (%)'!R$93</f>
        <v>2.8132992327365727E-2</v>
      </c>
      <c r="S95" s="38">
        <f>'Publication Table'!Q95/'Publication Table (%)'!S$93</f>
        <v>3.1609195402298854E-2</v>
      </c>
      <c r="T95" s="38">
        <f>'Publication Table'!R95/'Publication Table (%)'!T$93</f>
        <v>2.782608695652174E-2</v>
      </c>
      <c r="U95" s="38">
        <f>'Publication Table'!S95/'Publication Table (%)'!U$93</f>
        <v>3.4985422740524783E-2</v>
      </c>
      <c r="V95" s="38">
        <f>'Publication Table'!T95/'Publication Table (%)'!V$93</f>
        <v>2.4096385542168676E-2</v>
      </c>
      <c r="W95" s="38">
        <f>'Publication Table'!U95/'Publication Table (%)'!W$93</f>
        <v>2.34375E-2</v>
      </c>
      <c r="X95" s="38">
        <f>'Publication Table'!V95/'Publication Table (%)'!X$93</f>
        <v>3.818953323903819E-2</v>
      </c>
      <c r="Y95" s="38">
        <f>'Publication Table'!W95/'Publication Table (%)'!Y$93</f>
        <v>2.8571428571428571E-2</v>
      </c>
      <c r="Z95" s="38">
        <f>'Publication Table'!X95/'Publication Table (%)'!Z$93</f>
        <v>3.7936267071320182E-2</v>
      </c>
      <c r="AA95" s="38">
        <f>'Publication Table'!Y95/'Publication Table (%)'!AA$93</f>
        <v>3.8720538720538718E-2</v>
      </c>
      <c r="AB95" s="38">
        <f>'Publication Table'!Z95/'Publication Table (%)'!AB$93</f>
        <v>2.9411764705882353E-2</v>
      </c>
      <c r="AC95" s="38">
        <f>'Publication Table'!AA95/'Publication Table (%)'!AC$93</f>
        <v>5.4577464788732391E-2</v>
      </c>
      <c r="AD95" s="38">
        <f>'Publication Table'!AB95/'Publication Table (%)'!AD$93</f>
        <v>3.255813953488372E-2</v>
      </c>
      <c r="AE95" s="38">
        <f>'Publication Table'!AC95/'Publication Table (%)'!AE$93</f>
        <v>4.0298507462686567E-2</v>
      </c>
      <c r="AF95" s="38">
        <f>'Publication Table'!AD95/'Publication Table (%)'!AF$93</f>
        <v>3.9383561643835614E-2</v>
      </c>
      <c r="AG95" s="38">
        <f>'Publication Table'!AE95/'Publication Table (%)'!AG$93</f>
        <v>2.9498525073746312E-2</v>
      </c>
      <c r="AH95" s="38">
        <f>'Publication Table'!AF95/'Publication Table (%)'!AH$93</f>
        <v>3.4369885433715219E-2</v>
      </c>
      <c r="AI95" s="38">
        <f>'Publication Table'!AG95/'Publication Table (%)'!AI$93</f>
        <v>3.6923076923076927E-2</v>
      </c>
      <c r="AJ95" s="38">
        <f>'Publication Table'!AH95/'Publication Table (%)'!AJ$93</f>
        <v>4.5143638850889192E-2</v>
      </c>
      <c r="AK95" s="38">
        <f>'Publication Table'!AI95/'Publication Table (%)'!AK$93</f>
        <v>4.2357274401473299E-2</v>
      </c>
      <c r="AL95" s="38">
        <f>'Publication Table'!AJ95/'Publication Table (%)'!AL$93</f>
        <v>2.2727272727272728E-2</v>
      </c>
      <c r="AM95" s="38">
        <f>'Publication Table'!AK95/'Publication Table (%)'!AM$93</f>
        <v>2.9310344827586206E-2</v>
      </c>
      <c r="AN95" s="38">
        <f>'Publication Table'!AL95/'Publication Table (%)'!AN$93</f>
        <v>0.03</v>
      </c>
      <c r="AO95" s="38">
        <f>'Publication Table'!AM95/'Publication Table (%)'!AO$93</f>
        <v>2.5466893039049237E-2</v>
      </c>
      <c r="AP95" s="38">
        <f>'Publication Table'!AN95/'Publication Table (%)'!AP$93</f>
        <v>3.6127167630057806E-2</v>
      </c>
      <c r="AQ95" s="38">
        <f>'Publication Table'!AO95/'Publication Table (%)'!AQ$93</f>
        <v>2.5041736227045076E-2</v>
      </c>
      <c r="AR95" s="38">
        <f>'Publication Table'!AP95/'Publication Table (%)'!AR$93</f>
        <v>2.003338898163606E-2</v>
      </c>
      <c r="AS95" s="38">
        <f>'Publication Table'!AQ95/'Publication Table (%)'!AS$93</f>
        <v>2.4539877300613498E-2</v>
      </c>
      <c r="AT95" s="38">
        <f>'Publication Table'!AR95/'Publication Table (%)'!AT$93</f>
        <v>4.1867954911433171E-2</v>
      </c>
      <c r="AU95" s="38">
        <f>'Publication Table'!AS95/'Publication Table (%)'!AU$93</f>
        <v>2.694136291600634E-2</v>
      </c>
      <c r="AV95" s="38">
        <f>'Publication Table'!AT95/'Publication Table (%)'!AV$93</f>
        <v>3.8284839203675342E-2</v>
      </c>
      <c r="AW95" s="38">
        <f>'Publication Table'!AU95/'Publication Table (%)'!AW$93</f>
        <v>3.5087719298245612E-2</v>
      </c>
      <c r="AX95" s="38">
        <f>'Publication Table'!AV95/'Publication Table (%)'!AX$93</f>
        <v>2.5316455696202531E-2</v>
      </c>
      <c r="AY95" s="38">
        <f>'Publication Table'!AW95/'Publication Table (%)'!AY$93</f>
        <v>2.2975929978118162E-2</v>
      </c>
      <c r="AZ95" s="38">
        <f>'Publication Table'!AX95/'Publication Table (%)'!AZ$93</f>
        <v>2.7220630372492838E-2</v>
      </c>
      <c r="BA95" s="38">
        <f>'Publication Table'!AY95/'Publication Table (%)'!BA$93</f>
        <v>3.5117056856187288E-2</v>
      </c>
      <c r="BB95" s="38">
        <f>'Publication Table'!AZ95/'Publication Table (%)'!BB$93</f>
        <v>3.7302725968436153E-2</v>
      </c>
      <c r="BC95" s="38">
        <f>'Publication Table'!BA95/'Publication Table (%)'!BC$93</f>
        <v>2.3688663282571912E-2</v>
      </c>
      <c r="BD95" s="38">
        <f>'Publication Table'!BB95/'Publication Table (%)'!BD$93</f>
        <v>2.4096385542168676E-2</v>
      </c>
      <c r="BE95" s="38">
        <f>'Publication Table'!BC95/'Publication Table (%)'!BE$93</f>
        <v>2.5044722719141325E-2</v>
      </c>
      <c r="BF95" s="38">
        <f>'Publication Table'!BD95/'Publication Table (%)'!BF$93</f>
        <v>4.2194092827004218E-2</v>
      </c>
      <c r="BG95" s="38">
        <f>'Publication Table'!BE95/'Publication Table (%)'!BG$93</f>
        <v>2.9787234042553193E-2</v>
      </c>
      <c r="BH95" s="38">
        <f>'Publication Table'!BF95/'Publication Table (%)'!BH$93</f>
        <v>5.4758800521512385E-2</v>
      </c>
      <c r="BI95" s="38">
        <f>'Publication Table'!BG95/'Publication Table (%)'!BI$93</f>
        <v>4.2071197411003236E-2</v>
      </c>
      <c r="BJ95" s="38">
        <f>'Publication Table'!BH95/'Publication Table (%)'!BJ$93</f>
        <v>3.3755274261603373E-2</v>
      </c>
      <c r="BK95" s="38">
        <f>'Publication Table'!BI95/'Publication Table (%)'!BK$93</f>
        <v>2.9957203994293864E-2</v>
      </c>
      <c r="BL95" s="38">
        <f>'Publication Table'!BJ95/'Publication Table (%)'!BL$93</f>
        <v>2.7956989247311829E-2</v>
      </c>
      <c r="BM95" s="38">
        <f>'Publication Table'!BK95/'Publication Table (%)'!BM$93</f>
        <v>2.0408163265306121E-2</v>
      </c>
      <c r="BN95" s="38">
        <f>'Publication Table'!BL95/'Publication Table (%)'!BN$93</f>
        <v>2.5316455696202531E-2</v>
      </c>
      <c r="BO95" s="38">
        <f>'Publication Table'!BM95/'Publication Table (%)'!BO$93</f>
        <v>6.1538461538461542E-2</v>
      </c>
      <c r="BP95" s="38">
        <f>'Publication Table'!BN95/'Publication Table (%)'!BP$93</f>
        <v>2.4122807017543858E-2</v>
      </c>
      <c r="BQ95" s="38">
        <f>'Publication Table'!BO95/'Publication Table (%)'!BQ$93</f>
        <v>2.8103044496487119E-2</v>
      </c>
      <c r="BR95" s="38">
        <f>'Publication Table'!BP95/'Publication Table (%)'!BR$93</f>
        <v>2.3679417122040074E-2</v>
      </c>
      <c r="BS95" s="38">
        <f ca="1">'Publication Table'!BQ95/'Publication Table (%)'!BS$93</f>
        <v>3.3088235294117647E-2</v>
      </c>
    </row>
    <row r="96" spans="2:71" ht="15" hidden="1" customHeight="1" outlineLevel="2" x14ac:dyDescent="0.2">
      <c r="B96" s="84" t="str">
        <f t="shared" si="11"/>
        <v>Victoria HospitalCancellation based on capacity or non-clinical reason by hospital %</v>
      </c>
      <c r="C96" s="87" t="str">
        <f t="shared" si="13"/>
        <v>Victoria Hospital</v>
      </c>
      <c r="D96" s="100"/>
      <c r="E96" s="39" t="s">
        <v>114</v>
      </c>
      <c r="F96" s="38">
        <f>'Publication Table'!D96/'Publication Table (%)'!F$93</f>
        <v>1.8978102189781021E-2</v>
      </c>
      <c r="G96" s="38">
        <f>'Publication Table'!E96/'Publication Table (%)'!G$93</f>
        <v>2.1709633649932156E-2</v>
      </c>
      <c r="H96" s="38">
        <f>'Publication Table'!F96/'Publication Table (%)'!H$93</f>
        <v>1.2269938650306749E-2</v>
      </c>
      <c r="I96" s="38">
        <f>'Publication Table'!G96/'Publication Table (%)'!I$93</f>
        <v>8.3612040133779261E-3</v>
      </c>
      <c r="J96" s="94">
        <f>'Publication Table'!H96/'Publication Table (%)'!J$93</f>
        <v>2.3734177215189875E-2</v>
      </c>
      <c r="K96" s="38">
        <f>'Publication Table'!I96/'Publication Table (%)'!K$93</f>
        <v>1.0852713178294573E-2</v>
      </c>
      <c r="L96" s="38">
        <f>'Publication Table'!J96/'Publication Table (%)'!L$93</f>
        <v>1.5197568389057751E-2</v>
      </c>
      <c r="M96" s="38">
        <f>'Publication Table'!K96/'Publication Table (%)'!M$93</f>
        <v>2.1523178807947019E-2</v>
      </c>
      <c r="N96" s="38">
        <f>'Publication Table'!L96/'Publication Table (%)'!N$93</f>
        <v>3.864734299516908E-2</v>
      </c>
      <c r="O96" s="38">
        <f>'Publication Table'!M96/'Publication Table (%)'!O$93</f>
        <v>1.8055555555555554E-2</v>
      </c>
      <c r="P96" s="38">
        <f>'Publication Table'!N96/'Publication Table (%)'!P$93</f>
        <v>4.788732394366197E-2</v>
      </c>
      <c r="Q96" s="38">
        <f>'Publication Table'!O96/'Publication Table (%)'!Q$93</f>
        <v>2.1897810218978103E-2</v>
      </c>
      <c r="R96" s="38">
        <f>'Publication Table'!P96/'Publication Table (%)'!R$93</f>
        <v>5.754475703324808E-2</v>
      </c>
      <c r="S96" s="38">
        <f>'Publication Table'!Q96/'Publication Table (%)'!S$93</f>
        <v>3.4482758620689655E-2</v>
      </c>
      <c r="T96" s="38">
        <f>'Publication Table'!R96/'Publication Table (%)'!T$93</f>
        <v>1.7391304347826087E-2</v>
      </c>
      <c r="U96" s="38">
        <f>'Publication Table'!S96/'Publication Table (%)'!U$93</f>
        <v>4.2274052478134108E-2</v>
      </c>
      <c r="V96" s="38">
        <f>'Publication Table'!T96/'Publication Table (%)'!V$93</f>
        <v>2.2590361445783132E-2</v>
      </c>
      <c r="W96" s="38">
        <f>'Publication Table'!U96/'Publication Table (%)'!W$93</f>
        <v>1.7578125E-2</v>
      </c>
      <c r="X96" s="38">
        <f>'Publication Table'!V96/'Publication Table (%)'!X$93</f>
        <v>3.1117397454031116E-2</v>
      </c>
      <c r="Y96" s="38">
        <f>'Publication Table'!W96/'Publication Table (%)'!Y$93</f>
        <v>0.10892857142857143</v>
      </c>
      <c r="Z96" s="38">
        <f>'Publication Table'!X96/'Publication Table (%)'!Z$93</f>
        <v>9.4081942336874058E-2</v>
      </c>
      <c r="AA96" s="38">
        <f>'Publication Table'!Y96/'Publication Table (%)'!AA$93</f>
        <v>4.7138047138047139E-2</v>
      </c>
      <c r="AB96" s="38">
        <f>'Publication Table'!Z96/'Publication Table (%)'!AB$93</f>
        <v>3.7084398976982097E-2</v>
      </c>
      <c r="AC96" s="38">
        <f>'Publication Table'!AA96/'Publication Table (%)'!AC$93</f>
        <v>3.6971830985915492E-2</v>
      </c>
      <c r="AD96" s="38">
        <f>'Publication Table'!AB96/'Publication Table (%)'!AD$93</f>
        <v>5.8914728682170542E-2</v>
      </c>
      <c r="AE96" s="38">
        <f>'Publication Table'!AC96/'Publication Table (%)'!AE$93</f>
        <v>1.9402985074626865E-2</v>
      </c>
      <c r="AF96" s="38">
        <f>'Publication Table'!AD96/'Publication Table (%)'!AF$93</f>
        <v>2.0547945205479451E-2</v>
      </c>
      <c r="AG96" s="38">
        <f>'Publication Table'!AE96/'Publication Table (%)'!AG$93</f>
        <v>1.7699115044247787E-2</v>
      </c>
      <c r="AH96" s="38">
        <f>'Publication Table'!AF96/'Publication Table (%)'!AH$93</f>
        <v>1.9639934533551555E-2</v>
      </c>
      <c r="AI96" s="38">
        <f>'Publication Table'!AG96/'Publication Table (%)'!AI$93</f>
        <v>1.3846153846153847E-2</v>
      </c>
      <c r="AJ96" s="38">
        <f>'Publication Table'!AH96/'Publication Table (%)'!AJ$93</f>
        <v>6.9767441860465115E-2</v>
      </c>
      <c r="AK96" s="38">
        <f>'Publication Table'!AI96/'Publication Table (%)'!AK$93</f>
        <v>0.1141804788213628</v>
      </c>
      <c r="AL96" s="38">
        <f>'Publication Table'!AJ96/'Publication Table (%)'!AL$93</f>
        <v>0.21753246753246752</v>
      </c>
      <c r="AM96" s="38">
        <f>'Publication Table'!AK96/'Publication Table (%)'!AM$93</f>
        <v>5.6896551724137934E-2</v>
      </c>
      <c r="AN96" s="38">
        <f>'Publication Table'!AL96/'Publication Table (%)'!AN$93</f>
        <v>8.666666666666667E-2</v>
      </c>
      <c r="AO96" s="38">
        <f>'Publication Table'!AM96/'Publication Table (%)'!AO$93</f>
        <v>6.2818336162988112E-2</v>
      </c>
      <c r="AP96" s="38">
        <f>'Publication Table'!AN96/'Publication Table (%)'!AP$93</f>
        <v>3.1791907514450865E-2</v>
      </c>
      <c r="AQ96" s="38">
        <f>'Publication Table'!AO96/'Publication Table (%)'!AQ$93</f>
        <v>1.335559265442404E-2</v>
      </c>
      <c r="AR96" s="38">
        <f>'Publication Table'!AP96/'Publication Table (%)'!AR$93</f>
        <v>2.337228714524207E-2</v>
      </c>
      <c r="AS96" s="38">
        <f>'Publication Table'!AQ96/'Publication Table (%)'!AS$93</f>
        <v>3.0674846625766871E-2</v>
      </c>
      <c r="AT96" s="38">
        <f>'Publication Table'!AR96/'Publication Table (%)'!AT$93</f>
        <v>3.0595813204508857E-2</v>
      </c>
      <c r="AU96" s="38">
        <f>'Publication Table'!AS96/'Publication Table (%)'!AU$93</f>
        <v>4.1204437400950873E-2</v>
      </c>
      <c r="AV96" s="38">
        <f>'Publication Table'!AT96/'Publication Table (%)'!AV$93</f>
        <v>1.8376722817764167E-2</v>
      </c>
      <c r="AW96" s="38">
        <f>'Publication Table'!AU96/'Publication Table (%)'!AW$93</f>
        <v>2.9824561403508771E-2</v>
      </c>
      <c r="AX96" s="38">
        <f>'Publication Table'!AV96/'Publication Table (%)'!AX$93</f>
        <v>4.1139240506329111E-2</v>
      </c>
      <c r="AY96" s="38">
        <f>'Publication Table'!AW96/'Publication Table (%)'!AY$93</f>
        <v>3.1728665207877461E-2</v>
      </c>
      <c r="AZ96" s="38">
        <f>'Publication Table'!AX96/'Publication Table (%)'!AZ$93</f>
        <v>2.5787965616045846E-2</v>
      </c>
      <c r="BA96" s="38">
        <f>'Publication Table'!AY96/'Publication Table (%)'!BA$93</f>
        <v>3.678929765886288E-2</v>
      </c>
      <c r="BB96" s="38">
        <f>'Publication Table'!AZ96/'Publication Table (%)'!BB$93</f>
        <v>2.5824964131994262E-2</v>
      </c>
      <c r="BC96" s="38">
        <f>'Publication Table'!BA96/'Publication Table (%)'!BC$93</f>
        <v>3.3840947546531303E-2</v>
      </c>
      <c r="BD96" s="38">
        <f>'Publication Table'!BB96/'Publication Table (%)'!BD$93</f>
        <v>2.5817555938037865E-2</v>
      </c>
      <c r="BE96" s="38">
        <f>'Publication Table'!BC96/'Publication Table (%)'!BE$93</f>
        <v>3.3989266547406083E-2</v>
      </c>
      <c r="BF96" s="38">
        <f>'Publication Table'!BD96/'Publication Table (%)'!BF$93</f>
        <v>3.5161744022503515E-2</v>
      </c>
      <c r="BG96" s="38">
        <f>'Publication Table'!BE96/'Publication Table (%)'!BG$93</f>
        <v>4.397163120567376E-2</v>
      </c>
      <c r="BH96" s="38">
        <f>'Publication Table'!BF96/'Publication Table (%)'!BH$93</f>
        <v>1.8252933507170794E-2</v>
      </c>
      <c r="BI96" s="38">
        <f>'Publication Table'!BG96/'Publication Table (%)'!BI$93</f>
        <v>1.6181229773462782E-2</v>
      </c>
      <c r="BJ96" s="38">
        <f>'Publication Table'!BH96/'Publication Table (%)'!BJ$93</f>
        <v>3.6568213783403657E-2</v>
      </c>
      <c r="BK96" s="38">
        <f>'Publication Table'!BI96/'Publication Table (%)'!BK$93</f>
        <v>3.2810271041369472E-2</v>
      </c>
      <c r="BL96" s="38">
        <f>'Publication Table'!BJ96/'Publication Table (%)'!BL$93</f>
        <v>7.9569892473118284E-2</v>
      </c>
      <c r="BM96" s="38">
        <f>'Publication Table'!BK96/'Publication Table (%)'!BM$93</f>
        <v>4.0816326530612242E-2</v>
      </c>
      <c r="BN96" s="38">
        <f>'Publication Table'!BL96/'Publication Table (%)'!BN$93</f>
        <v>6.3291139240506328E-3</v>
      </c>
      <c r="BO96" s="38">
        <f>'Publication Table'!BM96/'Publication Table (%)'!BO$93</f>
        <v>1.1538461538461539E-2</v>
      </c>
      <c r="BP96" s="38">
        <f>'Publication Table'!BN96/'Publication Table (%)'!BP$93</f>
        <v>8.771929824561403E-3</v>
      </c>
      <c r="BQ96" s="38">
        <f>'Publication Table'!BO96/'Publication Table (%)'!BQ$93</f>
        <v>9.3676814988290398E-3</v>
      </c>
      <c r="BR96" s="38">
        <f>'Publication Table'!BP96/'Publication Table (%)'!BR$93</f>
        <v>7.2859744990892532E-3</v>
      </c>
      <c r="BS96" s="38">
        <f ca="1">'Publication Table'!BQ96/'Publication Table (%)'!BS$93</f>
        <v>9.1911764705882356E-3</v>
      </c>
    </row>
    <row r="97" spans="2:71" ht="15" hidden="1" customHeight="1" outlineLevel="2" x14ac:dyDescent="0.2">
      <c r="B97" s="84" t="str">
        <f t="shared" si="11"/>
        <v>Victoria HospitalCancelled by Patient %</v>
      </c>
      <c r="C97" s="87" t="str">
        <f t="shared" si="13"/>
        <v>Victoria Hospital</v>
      </c>
      <c r="D97" s="100"/>
      <c r="E97" s="39" t="s">
        <v>115</v>
      </c>
      <c r="F97" s="38">
        <f>'Publication Table'!D97/'Publication Table (%)'!F$93</f>
        <v>7.2992700729927005E-3</v>
      </c>
      <c r="G97" s="38">
        <f>'Publication Table'!E97/'Publication Table (%)'!G$93</f>
        <v>2.5780189959294438E-2</v>
      </c>
      <c r="H97" s="38">
        <f>'Publication Table'!F97/'Publication Table (%)'!H$93</f>
        <v>1.3803680981595092E-2</v>
      </c>
      <c r="I97" s="38">
        <f>'Publication Table'!G97/'Publication Table (%)'!I$93</f>
        <v>6.688963210702341E-3</v>
      </c>
      <c r="J97" s="94">
        <f>'Publication Table'!H97/'Publication Table (%)'!J$93</f>
        <v>1.4240506329113924E-2</v>
      </c>
      <c r="K97" s="38">
        <f>'Publication Table'!I97/'Publication Table (%)'!K$93</f>
        <v>1.8604651162790697E-2</v>
      </c>
      <c r="L97" s="38">
        <f>'Publication Table'!J97/'Publication Table (%)'!L$93</f>
        <v>7.5987841945288756E-3</v>
      </c>
      <c r="M97" s="38">
        <f>'Publication Table'!K97/'Publication Table (%)'!M$93</f>
        <v>4.9668874172185433E-3</v>
      </c>
      <c r="N97" s="38">
        <f>'Publication Table'!L97/'Publication Table (%)'!N$93</f>
        <v>1.610305958132045E-2</v>
      </c>
      <c r="O97" s="38">
        <f>'Publication Table'!M97/'Publication Table (%)'!O$93</f>
        <v>8.3333333333333332E-3</v>
      </c>
      <c r="P97" s="38">
        <f>'Publication Table'!N97/'Publication Table (%)'!P$93</f>
        <v>1.5492957746478873E-2</v>
      </c>
      <c r="Q97" s="38">
        <f>'Publication Table'!O97/'Publication Table (%)'!Q$93</f>
        <v>1.8978102189781021E-2</v>
      </c>
      <c r="R97" s="38">
        <f>'Publication Table'!P97/'Publication Table (%)'!R$93</f>
        <v>1.1508951406649617E-2</v>
      </c>
      <c r="S97" s="38">
        <f>'Publication Table'!Q97/'Publication Table (%)'!S$93</f>
        <v>8.6206896551724137E-3</v>
      </c>
      <c r="T97" s="38">
        <f>'Publication Table'!R97/'Publication Table (%)'!T$93</f>
        <v>2.9565217391304348E-2</v>
      </c>
      <c r="U97" s="38">
        <f>'Publication Table'!S97/'Publication Table (%)'!U$93</f>
        <v>1.3119533527696793E-2</v>
      </c>
      <c r="V97" s="38">
        <f>'Publication Table'!T97/'Publication Table (%)'!V$93</f>
        <v>2.4096385542168676E-2</v>
      </c>
      <c r="W97" s="38">
        <f>'Publication Table'!U97/'Publication Table (%)'!W$93</f>
        <v>1.07421875E-2</v>
      </c>
      <c r="X97" s="38">
        <f>'Publication Table'!V97/'Publication Table (%)'!X$93</f>
        <v>1.6973125884016973E-2</v>
      </c>
      <c r="Y97" s="38">
        <f>'Publication Table'!W97/'Publication Table (%)'!Y$93</f>
        <v>1.0714285714285714E-2</v>
      </c>
      <c r="Z97" s="38">
        <f>'Publication Table'!X97/'Publication Table (%)'!Z$93</f>
        <v>1.8209408194233688E-2</v>
      </c>
      <c r="AA97" s="38">
        <f>'Publication Table'!Y97/'Publication Table (%)'!AA$93</f>
        <v>1.8518518518518517E-2</v>
      </c>
      <c r="AB97" s="38">
        <f>'Publication Table'!Z97/'Publication Table (%)'!AB$93</f>
        <v>1.278772378516624E-2</v>
      </c>
      <c r="AC97" s="38">
        <f>'Publication Table'!AA97/'Publication Table (%)'!AC$93</f>
        <v>1.7605633802816902E-2</v>
      </c>
      <c r="AD97" s="38">
        <f>'Publication Table'!AB97/'Publication Table (%)'!AD$93</f>
        <v>2.4806201550387597E-2</v>
      </c>
      <c r="AE97" s="38">
        <f>'Publication Table'!AC97/'Publication Table (%)'!AE$93</f>
        <v>1.1940298507462687E-2</v>
      </c>
      <c r="AF97" s="38">
        <f>'Publication Table'!AD97/'Publication Table (%)'!AF$93</f>
        <v>1.1986301369863013E-2</v>
      </c>
      <c r="AG97" s="38">
        <f>'Publication Table'!AE97/'Publication Table (%)'!AG$93</f>
        <v>1.7699115044247787E-2</v>
      </c>
      <c r="AH97" s="38">
        <f>'Publication Table'!AF97/'Publication Table (%)'!AH$93</f>
        <v>1.4729950900163666E-2</v>
      </c>
      <c r="AI97" s="38">
        <f>'Publication Table'!AG97/'Publication Table (%)'!AI$93</f>
        <v>1.0769230769230769E-2</v>
      </c>
      <c r="AJ97" s="38">
        <f>'Publication Table'!AH97/'Publication Table (%)'!AJ$93</f>
        <v>1.2311901504787962E-2</v>
      </c>
      <c r="AK97" s="38">
        <f>'Publication Table'!AI97/'Publication Table (%)'!AK$93</f>
        <v>1.6574585635359115E-2</v>
      </c>
      <c r="AL97" s="38">
        <f>'Publication Table'!AJ97/'Publication Table (%)'!AL$93</f>
        <v>1.1363636363636364E-2</v>
      </c>
      <c r="AM97" s="38">
        <f>'Publication Table'!AK97/'Publication Table (%)'!AM$93</f>
        <v>1.7241379310344827E-2</v>
      </c>
      <c r="AN97" s="38">
        <f>'Publication Table'!AL97/'Publication Table (%)'!AN$93</f>
        <v>1.1666666666666667E-2</v>
      </c>
      <c r="AO97" s="38">
        <f>'Publication Table'!AM97/'Publication Table (%)'!AO$93</f>
        <v>1.6977928692699491E-2</v>
      </c>
      <c r="AP97" s="38">
        <f>'Publication Table'!AN97/'Publication Table (%)'!AP$93</f>
        <v>1.8786127167630059E-2</v>
      </c>
      <c r="AQ97" s="38">
        <f>'Publication Table'!AO97/'Publication Table (%)'!AQ$93</f>
        <v>1.335559265442404E-2</v>
      </c>
      <c r="AR97" s="38">
        <f>'Publication Table'!AP97/'Publication Table (%)'!AR$93</f>
        <v>5.008347245409015E-3</v>
      </c>
      <c r="AS97" s="38">
        <f>'Publication Table'!AQ97/'Publication Table (%)'!AS$93</f>
        <v>1.0736196319018405E-2</v>
      </c>
      <c r="AT97" s="38">
        <f>'Publication Table'!AR97/'Publication Table (%)'!AT$93</f>
        <v>1.610305958132045E-2</v>
      </c>
      <c r="AU97" s="38">
        <f>'Publication Table'!AS97/'Publication Table (%)'!AU$93</f>
        <v>2.0602218700475437E-2</v>
      </c>
      <c r="AV97" s="38">
        <f>'Publication Table'!AT97/'Publication Table (%)'!AV$93</f>
        <v>1.9908116385911178E-2</v>
      </c>
      <c r="AW97" s="38">
        <f>'Publication Table'!AU97/'Publication Table (%)'!AW$93</f>
        <v>1.0526315789473684E-2</v>
      </c>
      <c r="AX97" s="38">
        <f>'Publication Table'!AV97/'Publication Table (%)'!AX$93</f>
        <v>1.2658227848101266E-2</v>
      </c>
      <c r="AY97" s="38">
        <f>'Publication Table'!AW97/'Publication Table (%)'!AY$93</f>
        <v>1.3129102844638949E-2</v>
      </c>
      <c r="AZ97" s="38">
        <f>'Publication Table'!AX97/'Publication Table (%)'!AZ$93</f>
        <v>2.0057306590257881E-2</v>
      </c>
      <c r="BA97" s="38">
        <f>'Publication Table'!AY97/'Publication Table (%)'!BA$93</f>
        <v>1.3377926421404682E-2</v>
      </c>
      <c r="BB97" s="38">
        <f>'Publication Table'!AZ97/'Publication Table (%)'!BB$93</f>
        <v>1.721664275466284E-2</v>
      </c>
      <c r="BC97" s="38">
        <f>'Publication Table'!BA97/'Publication Table (%)'!BC$93</f>
        <v>1.1844331641285956E-2</v>
      </c>
      <c r="BD97" s="38">
        <f>'Publication Table'!BB97/'Publication Table (%)'!BD$93</f>
        <v>1.3769363166953529E-2</v>
      </c>
      <c r="BE97" s="38">
        <f>'Publication Table'!BC97/'Publication Table (%)'!BE$93</f>
        <v>1.6100178890876567E-2</v>
      </c>
      <c r="BF97" s="38">
        <f>'Publication Table'!BD97/'Publication Table (%)'!BF$93</f>
        <v>1.4064697609001406E-2</v>
      </c>
      <c r="BG97" s="38">
        <f>'Publication Table'!BE97/'Publication Table (%)'!BG$93</f>
        <v>2.1276595744680851E-2</v>
      </c>
      <c r="BH97" s="38">
        <f>'Publication Table'!BF97/'Publication Table (%)'!BH$93</f>
        <v>9.126466753585397E-3</v>
      </c>
      <c r="BI97" s="38">
        <f>'Publication Table'!BG97/'Publication Table (%)'!BI$93</f>
        <v>2.1035598705501618E-2</v>
      </c>
      <c r="BJ97" s="38">
        <f>'Publication Table'!BH97/'Publication Table (%)'!BJ$93</f>
        <v>1.2658227848101266E-2</v>
      </c>
      <c r="BK97" s="38">
        <f>'Publication Table'!BI97/'Publication Table (%)'!BK$93</f>
        <v>1.7118402282453638E-2</v>
      </c>
      <c r="BL97" s="38">
        <f>'Publication Table'!BJ97/'Publication Table (%)'!BL$93</f>
        <v>8.6021505376344086E-3</v>
      </c>
      <c r="BM97" s="38">
        <f>'Publication Table'!BK97/'Publication Table (%)'!BM$93</f>
        <v>2.5510204081632654E-2</v>
      </c>
      <c r="BN97" s="38">
        <f>'Publication Table'!BL97/'Publication Table (%)'!BN$93</f>
        <v>0</v>
      </c>
      <c r="BO97" s="38">
        <f>'Publication Table'!BM97/'Publication Table (%)'!BO$93</f>
        <v>7.6923076923076927E-3</v>
      </c>
      <c r="BP97" s="38">
        <f>'Publication Table'!BN97/'Publication Table (%)'!BP$93</f>
        <v>0</v>
      </c>
      <c r="BQ97" s="38">
        <f>'Publication Table'!BO97/'Publication Table (%)'!BQ$93</f>
        <v>4.6838407494145199E-3</v>
      </c>
      <c r="BR97" s="38">
        <f>'Publication Table'!BP97/'Publication Table (%)'!BR$93</f>
        <v>1.092896174863388E-2</v>
      </c>
      <c r="BS97" s="38">
        <f ca="1">'Publication Table'!BQ97/'Publication Table (%)'!BS$93</f>
        <v>9.1911764705882356E-3</v>
      </c>
    </row>
    <row r="98" spans="2:71" ht="15" hidden="1" customHeight="1" outlineLevel="2" x14ac:dyDescent="0.2">
      <c r="B98" s="84" t="str">
        <f t="shared" si="11"/>
        <v>Victoria HospitalOther reason %</v>
      </c>
      <c r="C98" s="87" t="str">
        <f t="shared" si="13"/>
        <v>Victoria Hospital</v>
      </c>
      <c r="D98" s="100"/>
      <c r="E98" s="39" t="s">
        <v>116</v>
      </c>
      <c r="F98" s="38">
        <f>'Publication Table'!D98/'Publication Table (%)'!F$93</f>
        <v>1.4598540145985401E-3</v>
      </c>
      <c r="G98" s="38">
        <f>'Publication Table'!E98/'Publication Table (%)'!G$93</f>
        <v>6.7842605156037995E-3</v>
      </c>
      <c r="H98" s="38">
        <f>'Publication Table'!F98/'Publication Table (%)'!H$93</f>
        <v>0</v>
      </c>
      <c r="I98" s="38">
        <f>'Publication Table'!G98/'Publication Table (%)'!I$93</f>
        <v>1.839464882943144E-2</v>
      </c>
      <c r="J98" s="94">
        <f>'Publication Table'!H98/'Publication Table (%)'!J$93</f>
        <v>1.5822784810126582E-3</v>
      </c>
      <c r="K98" s="38">
        <f>'Publication Table'!I98/'Publication Table (%)'!K$93</f>
        <v>3.1007751937984496E-3</v>
      </c>
      <c r="L98" s="38">
        <f>'Publication Table'!J98/'Publication Table (%)'!L$93</f>
        <v>0</v>
      </c>
      <c r="M98" s="38">
        <f>'Publication Table'!K98/'Publication Table (%)'!M$93</f>
        <v>3.3112582781456954E-3</v>
      </c>
      <c r="N98" s="38">
        <f>'Publication Table'!L98/'Publication Table (%)'!N$93</f>
        <v>4.830917874396135E-3</v>
      </c>
      <c r="O98" s="38">
        <f>'Publication Table'!M98/'Publication Table (%)'!O$93</f>
        <v>4.1666666666666666E-3</v>
      </c>
      <c r="P98" s="38">
        <f>'Publication Table'!N98/'Publication Table (%)'!P$93</f>
        <v>0</v>
      </c>
      <c r="Q98" s="38">
        <f>'Publication Table'!O98/'Publication Table (%)'!Q$93</f>
        <v>0</v>
      </c>
      <c r="R98" s="38">
        <f>'Publication Table'!P98/'Publication Table (%)'!R$93</f>
        <v>0</v>
      </c>
      <c r="S98" s="38">
        <f>'Publication Table'!Q98/'Publication Table (%)'!S$93</f>
        <v>0</v>
      </c>
      <c r="T98" s="38">
        <f>'Publication Table'!R98/'Publication Table (%)'!T$93</f>
        <v>0</v>
      </c>
      <c r="U98" s="38">
        <f>'Publication Table'!S98/'Publication Table (%)'!U$93</f>
        <v>0</v>
      </c>
      <c r="V98" s="38">
        <f>'Publication Table'!T98/'Publication Table (%)'!V$93</f>
        <v>4.5180722891566263E-3</v>
      </c>
      <c r="W98" s="38">
        <f>'Publication Table'!U98/'Publication Table (%)'!W$93</f>
        <v>3.90625E-3</v>
      </c>
      <c r="X98" s="38">
        <f>'Publication Table'!V98/'Publication Table (%)'!X$93</f>
        <v>0</v>
      </c>
      <c r="Y98" s="38">
        <f>'Publication Table'!W98/'Publication Table (%)'!Y$93</f>
        <v>0</v>
      </c>
      <c r="Z98" s="38">
        <f>'Publication Table'!X98/'Publication Table (%)'!Z$93</f>
        <v>0</v>
      </c>
      <c r="AA98" s="38">
        <f>'Publication Table'!Y98/'Publication Table (%)'!AA$93</f>
        <v>1.6835016835016834E-3</v>
      </c>
      <c r="AB98" s="38">
        <f>'Publication Table'!Z98/'Publication Table (%)'!AB$93</f>
        <v>0</v>
      </c>
      <c r="AC98" s="38">
        <f>'Publication Table'!AA98/'Publication Table (%)'!AC$93</f>
        <v>7.0422535211267607E-3</v>
      </c>
      <c r="AD98" s="38">
        <f>'Publication Table'!AB98/'Publication Table (%)'!AD$93</f>
        <v>0</v>
      </c>
      <c r="AE98" s="38">
        <f>'Publication Table'!AC98/'Publication Table (%)'!AE$93</f>
        <v>0</v>
      </c>
      <c r="AF98" s="38">
        <f>'Publication Table'!AD98/'Publication Table (%)'!AF$93</f>
        <v>0</v>
      </c>
      <c r="AG98" s="38">
        <f>'Publication Table'!AE98/'Publication Table (%)'!AG$93</f>
        <v>0</v>
      </c>
      <c r="AH98" s="38">
        <f>'Publication Table'!AF98/'Publication Table (%)'!AH$93</f>
        <v>1.6366612111292963E-3</v>
      </c>
      <c r="AI98" s="38">
        <f>'Publication Table'!AG98/'Publication Table (%)'!AI$93</f>
        <v>0</v>
      </c>
      <c r="AJ98" s="38">
        <f>'Publication Table'!AH98/'Publication Table (%)'!AJ$93</f>
        <v>0</v>
      </c>
      <c r="AK98" s="38">
        <f>'Publication Table'!AI98/'Publication Table (%)'!AK$93</f>
        <v>0</v>
      </c>
      <c r="AL98" s="38">
        <f>'Publication Table'!AJ98/'Publication Table (%)'!AL$93</f>
        <v>0</v>
      </c>
      <c r="AM98" s="38">
        <f>'Publication Table'!AK98/'Publication Table (%)'!AM$93</f>
        <v>0</v>
      </c>
      <c r="AN98" s="38">
        <f>'Publication Table'!AL98/'Publication Table (%)'!AN$93</f>
        <v>0</v>
      </c>
      <c r="AO98" s="38">
        <f>'Publication Table'!AM98/'Publication Table (%)'!AO$93</f>
        <v>0</v>
      </c>
      <c r="AP98" s="38">
        <f>'Publication Table'!AN98/'Publication Table (%)'!AP$93</f>
        <v>0</v>
      </c>
      <c r="AQ98" s="38">
        <f>'Publication Table'!AO98/'Publication Table (%)'!AQ$93</f>
        <v>0</v>
      </c>
      <c r="AR98" s="38">
        <f>'Publication Table'!AP98/'Publication Table (%)'!AR$93</f>
        <v>0</v>
      </c>
      <c r="AS98" s="38">
        <f>'Publication Table'!AQ98/'Publication Table (%)'!AS$93</f>
        <v>0</v>
      </c>
      <c r="AT98" s="38">
        <f>'Publication Table'!AR98/'Publication Table (%)'!AT$93</f>
        <v>0</v>
      </c>
      <c r="AU98" s="38">
        <f>'Publication Table'!AS98/'Publication Table (%)'!AU$93</f>
        <v>0</v>
      </c>
      <c r="AV98" s="38">
        <f>'Publication Table'!AT98/'Publication Table (%)'!AV$93</f>
        <v>0</v>
      </c>
      <c r="AW98" s="38">
        <f>'Publication Table'!AU98/'Publication Table (%)'!AW$93</f>
        <v>0</v>
      </c>
      <c r="AX98" s="38">
        <f>'Publication Table'!AV98/'Publication Table (%)'!AX$93</f>
        <v>0</v>
      </c>
      <c r="AY98" s="38">
        <f>'Publication Table'!AW98/'Publication Table (%)'!AY$93</f>
        <v>0</v>
      </c>
      <c r="AZ98" s="38">
        <f>'Publication Table'!AX98/'Publication Table (%)'!AZ$93</f>
        <v>0</v>
      </c>
      <c r="BA98" s="38">
        <f>'Publication Table'!AY98/'Publication Table (%)'!BA$93</f>
        <v>0</v>
      </c>
      <c r="BB98" s="38">
        <f>'Publication Table'!AZ98/'Publication Table (%)'!BB$93</f>
        <v>0</v>
      </c>
      <c r="BC98" s="38">
        <f>'Publication Table'!BA98/'Publication Table (%)'!BC$93</f>
        <v>0</v>
      </c>
      <c r="BD98" s="38">
        <f>'Publication Table'!BB98/'Publication Table (%)'!BD$93</f>
        <v>0</v>
      </c>
      <c r="BE98" s="38">
        <f>'Publication Table'!BC98/'Publication Table (%)'!BE$93</f>
        <v>0</v>
      </c>
      <c r="BF98" s="38">
        <f>'Publication Table'!BD98/'Publication Table (%)'!BF$93</f>
        <v>0</v>
      </c>
      <c r="BG98" s="38">
        <f>'Publication Table'!BE98/'Publication Table (%)'!BG$93</f>
        <v>0</v>
      </c>
      <c r="BH98" s="38">
        <f>'Publication Table'!BF98/'Publication Table (%)'!BH$93</f>
        <v>0</v>
      </c>
      <c r="BI98" s="38">
        <f>'Publication Table'!BG98/'Publication Table (%)'!BI$93</f>
        <v>0</v>
      </c>
      <c r="BJ98" s="38">
        <f>'Publication Table'!BH98/'Publication Table (%)'!BJ$93</f>
        <v>0</v>
      </c>
      <c r="BK98" s="38">
        <f>'Publication Table'!BI98/'Publication Table (%)'!BK$93</f>
        <v>1.4265335235378032E-3</v>
      </c>
      <c r="BL98" s="38">
        <f>'Publication Table'!BJ98/'Publication Table (%)'!BL$93</f>
        <v>0</v>
      </c>
      <c r="BM98" s="38">
        <f>'Publication Table'!BK98/'Publication Table (%)'!BM$93</f>
        <v>0</v>
      </c>
      <c r="BN98" s="38">
        <f>'Publication Table'!BL98/'Publication Table (%)'!BN$93</f>
        <v>0</v>
      </c>
      <c r="BO98" s="38">
        <f>'Publication Table'!BM98/'Publication Table (%)'!BO$93</f>
        <v>0</v>
      </c>
      <c r="BP98" s="38">
        <f>'Publication Table'!BN98/'Publication Table (%)'!BP$93</f>
        <v>0</v>
      </c>
      <c r="BQ98" s="38">
        <f>'Publication Table'!BO98/'Publication Table (%)'!BQ$93</f>
        <v>0</v>
      </c>
      <c r="BR98" s="38">
        <f>'Publication Table'!BP98/'Publication Table (%)'!BR$93</f>
        <v>0</v>
      </c>
      <c r="BS98" s="38">
        <f ca="1">'Publication Table'!BQ98/'Publication Table (%)'!BS$93</f>
        <v>0</v>
      </c>
    </row>
    <row r="99" spans="2:71" ht="15" hidden="1" customHeight="1" outlineLevel="1" collapsed="1" x14ac:dyDescent="0.2">
      <c r="B99" s="84" t="str">
        <f t="shared" si="11"/>
        <v>Queen Margaret HospitalQueen Margaret Hospital</v>
      </c>
      <c r="C99" s="87" t="str">
        <f>E99</f>
        <v>Queen Margaret Hospital</v>
      </c>
      <c r="D99" s="100" t="s">
        <v>25</v>
      </c>
      <c r="E99" s="43" t="s">
        <v>26</v>
      </c>
      <c r="F99" s="14"/>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c r="AQ99" s="14"/>
      <c r="AR99" s="14"/>
      <c r="AS99" s="14"/>
      <c r="AT99" s="14"/>
      <c r="AU99" s="14"/>
      <c r="AV99" s="14"/>
      <c r="AW99" s="14"/>
      <c r="AX99" s="14"/>
      <c r="AY99" s="14"/>
      <c r="AZ99" s="14"/>
      <c r="BA99" s="14"/>
      <c r="BB99" s="14"/>
      <c r="BC99" s="14"/>
      <c r="BD99" s="14"/>
      <c r="BE99" s="14"/>
      <c r="BF99" s="14"/>
      <c r="BG99" s="14"/>
      <c r="BH99" s="14"/>
      <c r="BI99" s="14"/>
      <c r="BJ99" s="14"/>
      <c r="BK99" s="14"/>
      <c r="BL99" s="14"/>
      <c r="BM99" s="14"/>
      <c r="BN99" s="14"/>
      <c r="BO99" s="14"/>
      <c r="BP99" s="14"/>
      <c r="BQ99" s="14"/>
      <c r="BR99" s="14"/>
      <c r="BS99" s="14"/>
    </row>
    <row r="100" spans="2:71" ht="15" hidden="1" customHeight="1" outlineLevel="2" x14ac:dyDescent="0.2">
      <c r="B100" s="84" t="str">
        <f t="shared" si="11"/>
        <v>Queen Margaret HospitalTotal Number of scheduled elective operations in theatre system</v>
      </c>
      <c r="C100" s="87" t="str">
        <f t="shared" ref="C100:C106" si="14">C99</f>
        <v>Queen Margaret Hospital</v>
      </c>
      <c r="D100" s="100"/>
      <c r="E100" s="36" t="s">
        <v>3</v>
      </c>
      <c r="F100" s="17">
        <f>'Publication Table'!D100</f>
        <v>606</v>
      </c>
      <c r="G100" s="17">
        <f>'Publication Table'!E100</f>
        <v>701</v>
      </c>
      <c r="H100" s="17">
        <f>'Publication Table'!F100</f>
        <v>639</v>
      </c>
      <c r="I100" s="17">
        <f>'Publication Table'!G100</f>
        <v>551</v>
      </c>
      <c r="J100" s="93">
        <f>'Publication Table'!H100</f>
        <v>804</v>
      </c>
      <c r="K100" s="17">
        <f>'Publication Table'!I100</f>
        <v>690</v>
      </c>
      <c r="L100" s="17">
        <f>'Publication Table'!J100</f>
        <v>830</v>
      </c>
      <c r="M100" s="17">
        <f>'Publication Table'!K100</f>
        <v>763</v>
      </c>
      <c r="N100" s="17">
        <f>'Publication Table'!L100</f>
        <v>784</v>
      </c>
      <c r="O100" s="17">
        <f>'Publication Table'!M100</f>
        <v>802</v>
      </c>
      <c r="P100" s="17">
        <f>'Publication Table'!N100</f>
        <v>842</v>
      </c>
      <c r="Q100" s="17">
        <f>'Publication Table'!O100</f>
        <v>731</v>
      </c>
      <c r="R100" s="17">
        <f>'Publication Table'!P100</f>
        <v>767</v>
      </c>
      <c r="S100" s="17">
        <f>'Publication Table'!Q100</f>
        <v>810</v>
      </c>
      <c r="T100" s="17">
        <f>'Publication Table'!R100</f>
        <v>593</v>
      </c>
      <c r="U100" s="17">
        <f>'Publication Table'!S100</f>
        <v>790</v>
      </c>
      <c r="V100" s="17">
        <f>'Publication Table'!T100</f>
        <v>739</v>
      </c>
      <c r="W100" s="17">
        <f>'Publication Table'!U100</f>
        <v>653</v>
      </c>
      <c r="X100" s="17">
        <f>'Publication Table'!V100</f>
        <v>738</v>
      </c>
      <c r="Y100" s="17">
        <f>'Publication Table'!W100</f>
        <v>649</v>
      </c>
      <c r="Z100" s="17">
        <f>'Publication Table'!X100</f>
        <v>750</v>
      </c>
      <c r="AA100" s="17">
        <f>'Publication Table'!Y100</f>
        <v>661</v>
      </c>
      <c r="AB100" s="17">
        <f>'Publication Table'!Z100</f>
        <v>698</v>
      </c>
      <c r="AC100" s="17">
        <f>'Publication Table'!AA100</f>
        <v>590</v>
      </c>
      <c r="AD100" s="17">
        <f>'Publication Table'!AB100</f>
        <v>715</v>
      </c>
      <c r="AE100" s="17">
        <f>'Publication Table'!AC100</f>
        <v>696</v>
      </c>
      <c r="AF100" s="17">
        <f>'Publication Table'!AD100</f>
        <v>601</v>
      </c>
      <c r="AG100" s="17">
        <f>'Publication Table'!AE100</f>
        <v>671</v>
      </c>
      <c r="AH100" s="17">
        <f>'Publication Table'!AF100</f>
        <v>724</v>
      </c>
      <c r="AI100" s="17">
        <f>'Publication Table'!AG100</f>
        <v>766</v>
      </c>
      <c r="AJ100" s="17">
        <f>'Publication Table'!AH100</f>
        <v>775</v>
      </c>
      <c r="AK100" s="17">
        <f>'Publication Table'!AI100</f>
        <v>565</v>
      </c>
      <c r="AL100" s="17">
        <f>'Publication Table'!AJ100</f>
        <v>704</v>
      </c>
      <c r="AM100" s="17">
        <f>'Publication Table'!AK100</f>
        <v>666</v>
      </c>
      <c r="AN100" s="17">
        <f>'Publication Table'!AL100</f>
        <v>663</v>
      </c>
      <c r="AO100" s="17">
        <f>'Publication Table'!AM100</f>
        <v>607</v>
      </c>
      <c r="AP100" s="17">
        <f>'Publication Table'!AN100</f>
        <v>782</v>
      </c>
      <c r="AQ100" s="17">
        <f>'Publication Table'!AO100</f>
        <v>684</v>
      </c>
      <c r="AR100" s="17">
        <f>'Publication Table'!AP100</f>
        <v>555</v>
      </c>
      <c r="AS100" s="17">
        <f>'Publication Table'!AQ100</f>
        <v>671</v>
      </c>
      <c r="AT100" s="17">
        <f>'Publication Table'!AR100</f>
        <v>663</v>
      </c>
      <c r="AU100" s="17">
        <f>'Publication Table'!AS100</f>
        <v>761</v>
      </c>
      <c r="AV100" s="17">
        <f>'Publication Table'!AT100</f>
        <v>736</v>
      </c>
      <c r="AW100" s="17">
        <f>'Publication Table'!AU100</f>
        <v>603</v>
      </c>
      <c r="AX100" s="17">
        <f>'Publication Table'!AV100</f>
        <v>759</v>
      </c>
      <c r="AY100" s="17">
        <f>'Publication Table'!AW100</f>
        <v>775</v>
      </c>
      <c r="AZ100" s="17">
        <f>'Publication Table'!AX100</f>
        <v>935</v>
      </c>
      <c r="BA100" s="17">
        <f>'Publication Table'!AY100</f>
        <v>755</v>
      </c>
      <c r="BB100" s="17">
        <f>'Publication Table'!AZ100</f>
        <v>726</v>
      </c>
      <c r="BC100" s="17">
        <f>'Publication Table'!BA100</f>
        <v>697</v>
      </c>
      <c r="BD100" s="17">
        <f>'Publication Table'!BB100</f>
        <v>599</v>
      </c>
      <c r="BE100" s="17">
        <f>'Publication Table'!BC100</f>
        <v>691</v>
      </c>
      <c r="BF100" s="17">
        <f>'Publication Table'!BD100</f>
        <v>731</v>
      </c>
      <c r="BG100" s="17">
        <f>'Publication Table'!BE100</f>
        <v>670</v>
      </c>
      <c r="BH100" s="17">
        <f>'Publication Table'!BF100</f>
        <v>792</v>
      </c>
      <c r="BI100" s="17">
        <f>'Publication Table'!BG100</f>
        <v>669</v>
      </c>
      <c r="BJ100" s="17">
        <f>'Publication Table'!BH100</f>
        <v>683</v>
      </c>
      <c r="BK100" s="17">
        <f>'Publication Table'!BI100</f>
        <v>706</v>
      </c>
      <c r="BL100" s="17">
        <f>'Publication Table'!BJ100</f>
        <v>589</v>
      </c>
      <c r="BM100" s="17">
        <f>'Publication Table'!BK100</f>
        <v>0</v>
      </c>
      <c r="BN100" s="17">
        <f>'Publication Table'!BL100</f>
        <v>0</v>
      </c>
      <c r="BO100" s="17">
        <f>'Publication Table'!BM100</f>
        <v>0</v>
      </c>
      <c r="BP100" s="17">
        <f>'Publication Table'!BN100</f>
        <v>250</v>
      </c>
      <c r="BQ100" s="17">
        <f>'Publication Table'!BO100</f>
        <v>427</v>
      </c>
      <c r="BR100" s="17">
        <f>'Publication Table'!BP100</f>
        <v>583</v>
      </c>
      <c r="BS100" s="17">
        <f ca="1">'Publication Table'!BQ100</f>
        <v>573</v>
      </c>
    </row>
    <row r="101" spans="2:71" ht="15" hidden="1" customHeight="1" outlineLevel="2" x14ac:dyDescent="0.2">
      <c r="B101" s="84" t="str">
        <f t="shared" si="11"/>
        <v>Queen Margaret HospitalPercent of total scheduled elective cancellations in theatre systems</v>
      </c>
      <c r="C101" s="87" t="str">
        <f t="shared" si="14"/>
        <v>Queen Margaret Hospital</v>
      </c>
      <c r="D101" s="100"/>
      <c r="E101" s="37" t="s">
        <v>112</v>
      </c>
      <c r="F101" s="38">
        <f>'Publication Table'!D101/'Publication Table (%)'!F$100</f>
        <v>7.590759075907591E-2</v>
      </c>
      <c r="G101" s="38">
        <f>'Publication Table'!E101/'Publication Table (%)'!G$100</f>
        <v>9.5577746077032816E-2</v>
      </c>
      <c r="H101" s="38">
        <f>'Publication Table'!F101/'Publication Table (%)'!H$100</f>
        <v>7.6682316118935834E-2</v>
      </c>
      <c r="I101" s="38">
        <f>'Publication Table'!G101/'Publication Table (%)'!I$100</f>
        <v>8.5299455535390201E-2</v>
      </c>
      <c r="J101" s="94">
        <f>'Publication Table'!H101/'Publication Table (%)'!J$100</f>
        <v>5.3482587064676616E-2</v>
      </c>
      <c r="K101" s="38">
        <f>'Publication Table'!I101/'Publication Table (%)'!K$100</f>
        <v>9.2753623188405798E-2</v>
      </c>
      <c r="L101" s="38">
        <f>'Publication Table'!J101/'Publication Table (%)'!L$100</f>
        <v>8.4337349397590355E-2</v>
      </c>
      <c r="M101" s="38">
        <f>'Publication Table'!K101/'Publication Table (%)'!M$100</f>
        <v>6.8152031454783754E-2</v>
      </c>
      <c r="N101" s="38">
        <f>'Publication Table'!L101/'Publication Table (%)'!N$100</f>
        <v>9.0561224489795922E-2</v>
      </c>
      <c r="O101" s="38">
        <f>'Publication Table'!M101/'Publication Table (%)'!O$100</f>
        <v>6.3591022443890269E-2</v>
      </c>
      <c r="P101" s="38">
        <f>'Publication Table'!N101/'Publication Table (%)'!P$100</f>
        <v>6.8883610451306407E-2</v>
      </c>
      <c r="Q101" s="38">
        <f>'Publication Table'!O101/'Publication Table (%)'!Q$100</f>
        <v>4.5143638850889192E-2</v>
      </c>
      <c r="R101" s="38">
        <f>'Publication Table'!P101/'Publication Table (%)'!R$100</f>
        <v>4.563233376792699E-2</v>
      </c>
      <c r="S101" s="38">
        <f>'Publication Table'!Q101/'Publication Table (%)'!S$100</f>
        <v>5.802469135802469E-2</v>
      </c>
      <c r="T101" s="38">
        <f>'Publication Table'!R101/'Publication Table (%)'!T$100</f>
        <v>6.7453625632377737E-2</v>
      </c>
      <c r="U101" s="38">
        <f>'Publication Table'!S101/'Publication Table (%)'!U$100</f>
        <v>6.8354430379746839E-2</v>
      </c>
      <c r="V101" s="38">
        <f>'Publication Table'!T101/'Publication Table (%)'!V$100</f>
        <v>5.5480378890392423E-2</v>
      </c>
      <c r="W101" s="38">
        <f>'Publication Table'!U101/'Publication Table (%)'!W$100</f>
        <v>5.8192955589586523E-2</v>
      </c>
      <c r="X101" s="38">
        <f>'Publication Table'!V101/'Publication Table (%)'!X$100</f>
        <v>9.8915989159891596E-2</v>
      </c>
      <c r="Y101" s="38">
        <f>'Publication Table'!W101/'Publication Table (%)'!Y$100</f>
        <v>9.0909090909090912E-2</v>
      </c>
      <c r="Z101" s="38">
        <f>'Publication Table'!X101/'Publication Table (%)'!Z$100</f>
        <v>6.5333333333333327E-2</v>
      </c>
      <c r="AA101" s="38">
        <f>'Publication Table'!Y101/'Publication Table (%)'!AA$100</f>
        <v>7.4130105900151289E-2</v>
      </c>
      <c r="AB101" s="38">
        <f>'Publication Table'!Z101/'Publication Table (%)'!AB$100</f>
        <v>9.4555873925501438E-2</v>
      </c>
      <c r="AC101" s="38">
        <f>'Publication Table'!AA101/'Publication Table (%)'!AC$100</f>
        <v>8.4745762711864403E-2</v>
      </c>
      <c r="AD101" s="38">
        <f>'Publication Table'!AB101/'Publication Table (%)'!AD$100</f>
        <v>5.7342657342657345E-2</v>
      </c>
      <c r="AE101" s="38">
        <f>'Publication Table'!AC101/'Publication Table (%)'!AE$100</f>
        <v>6.17816091954023E-2</v>
      </c>
      <c r="AF101" s="38">
        <f>'Publication Table'!AD101/'Publication Table (%)'!AF$100</f>
        <v>8.3194675540765387E-2</v>
      </c>
      <c r="AG101" s="38">
        <f>'Publication Table'!AE101/'Publication Table (%)'!AG$100</f>
        <v>5.9612518628912071E-2</v>
      </c>
      <c r="AH101" s="38">
        <f>'Publication Table'!AF101/'Publication Table (%)'!AH$100</f>
        <v>7.18232044198895E-2</v>
      </c>
      <c r="AI101" s="38">
        <f>'Publication Table'!AG101/'Publication Table (%)'!AI$100</f>
        <v>5.7441253263707574E-2</v>
      </c>
      <c r="AJ101" s="38">
        <f>'Publication Table'!AH101/'Publication Table (%)'!AJ$100</f>
        <v>5.67741935483871E-2</v>
      </c>
      <c r="AK101" s="38">
        <f>'Publication Table'!AI101/'Publication Table (%)'!AK$100</f>
        <v>6.1946902654867256E-2</v>
      </c>
      <c r="AL101" s="38">
        <f>'Publication Table'!AJ101/'Publication Table (%)'!AL$100</f>
        <v>7.6704545454545456E-2</v>
      </c>
      <c r="AM101" s="38">
        <f>'Publication Table'!AK101/'Publication Table (%)'!AM$100</f>
        <v>8.408408408408409E-2</v>
      </c>
      <c r="AN101" s="38">
        <f>'Publication Table'!AL101/'Publication Table (%)'!AN$100</f>
        <v>0.15082956259426847</v>
      </c>
      <c r="AO101" s="38">
        <f>'Publication Table'!AM101/'Publication Table (%)'!AO$100</f>
        <v>7.248764415156507E-2</v>
      </c>
      <c r="AP101" s="38">
        <f>'Publication Table'!AN101/'Publication Table (%)'!AP$100</f>
        <v>7.5447570332480812E-2</v>
      </c>
      <c r="AQ101" s="38">
        <f>'Publication Table'!AO101/'Publication Table (%)'!AQ$100</f>
        <v>9.2105263157894732E-2</v>
      </c>
      <c r="AR101" s="38">
        <f>'Publication Table'!AP101/'Publication Table (%)'!AR$100</f>
        <v>0.10270270270270271</v>
      </c>
      <c r="AS101" s="38">
        <f>'Publication Table'!AQ101/'Publication Table (%)'!AS$100</f>
        <v>7.1535022354694486E-2</v>
      </c>
      <c r="AT101" s="38">
        <f>'Publication Table'!AR101/'Publication Table (%)'!AT$100</f>
        <v>7.3906485671191555E-2</v>
      </c>
      <c r="AU101" s="38">
        <f>'Publication Table'!AS101/'Publication Table (%)'!AU$100</f>
        <v>7.3587385019710905E-2</v>
      </c>
      <c r="AV101" s="38">
        <f>'Publication Table'!AT101/'Publication Table (%)'!AV$100</f>
        <v>7.2010869565217392E-2</v>
      </c>
      <c r="AW101" s="38">
        <f>'Publication Table'!AU101/'Publication Table (%)'!AW$100</f>
        <v>7.4626865671641784E-2</v>
      </c>
      <c r="AX101" s="38">
        <f>'Publication Table'!AV101/'Publication Table (%)'!AX$100</f>
        <v>8.8274044795783921E-2</v>
      </c>
      <c r="AY101" s="38">
        <f>'Publication Table'!AW101/'Publication Table (%)'!AY$100</f>
        <v>6.0645161290322581E-2</v>
      </c>
      <c r="AZ101" s="38">
        <f>'Publication Table'!AX101/'Publication Table (%)'!AZ$100</f>
        <v>5.5614973262032089E-2</v>
      </c>
      <c r="BA101" s="38">
        <f>'Publication Table'!AY101/'Publication Table (%)'!BA$100</f>
        <v>8.211920529801324E-2</v>
      </c>
      <c r="BB101" s="38">
        <f>'Publication Table'!AZ101/'Publication Table (%)'!BB$100</f>
        <v>7.3002754820936641E-2</v>
      </c>
      <c r="BC101" s="38">
        <f>'Publication Table'!BA101/'Publication Table (%)'!BC$100</f>
        <v>6.3127690100430414E-2</v>
      </c>
      <c r="BD101" s="38">
        <f>'Publication Table'!BB101/'Publication Table (%)'!BD$100</f>
        <v>6.5108514190317199E-2</v>
      </c>
      <c r="BE101" s="38">
        <f>'Publication Table'!BC101/'Publication Table (%)'!BE$100</f>
        <v>5.2098408104196817E-2</v>
      </c>
      <c r="BF101" s="38">
        <f>'Publication Table'!BD101/'Publication Table (%)'!BF$100</f>
        <v>5.33515731874145E-2</v>
      </c>
      <c r="BG101" s="38">
        <f>'Publication Table'!BE101/'Publication Table (%)'!BG$100</f>
        <v>6.1194029850746269E-2</v>
      </c>
      <c r="BH101" s="38">
        <f>'Publication Table'!BF101/'Publication Table (%)'!BH$100</f>
        <v>8.0808080808080815E-2</v>
      </c>
      <c r="BI101" s="38">
        <f>'Publication Table'!BG101/'Publication Table (%)'!BI$100</f>
        <v>7.7727952167414044E-2</v>
      </c>
      <c r="BJ101" s="38">
        <f>'Publication Table'!BH101/'Publication Table (%)'!BJ$100</f>
        <v>8.4919472913616401E-2</v>
      </c>
      <c r="BK101" s="38">
        <f>'Publication Table'!BI101/'Publication Table (%)'!BK$100</f>
        <v>7.2237960339943341E-2</v>
      </c>
      <c r="BL101" s="38">
        <f>'Publication Table'!BJ101/'Publication Table (%)'!BL$100</f>
        <v>0.10865874363327674</v>
      </c>
      <c r="BM101" s="38" t="e">
        <f>'Publication Table'!BK101/'Publication Table (%)'!BM$100</f>
        <v>#DIV/0!</v>
      </c>
      <c r="BN101" s="38" t="e">
        <f>'Publication Table'!BL101/'Publication Table (%)'!BN$100</f>
        <v>#DIV/0!</v>
      </c>
      <c r="BO101" s="38" t="e">
        <f>'Publication Table'!BM101/'Publication Table (%)'!BO$100</f>
        <v>#DIV/0!</v>
      </c>
      <c r="BP101" s="38">
        <f>'Publication Table'!BN101/'Publication Table (%)'!BP$100</f>
        <v>0.112</v>
      </c>
      <c r="BQ101" s="38">
        <f>'Publication Table'!BO101/'Publication Table (%)'!BQ$100</f>
        <v>4.9180327868852458E-2</v>
      </c>
      <c r="BR101" s="38">
        <f>'Publication Table'!BP101/'Publication Table (%)'!BR$100</f>
        <v>5.8319039451114926E-2</v>
      </c>
      <c r="BS101" s="38">
        <f ca="1">'Publication Table'!BQ101/'Publication Table (%)'!BS$100</f>
        <v>4.3630017452006981E-2</v>
      </c>
    </row>
    <row r="102" spans="2:71" ht="15" hidden="1" customHeight="1" outlineLevel="2" x14ac:dyDescent="0.2">
      <c r="B102" s="84" t="str">
        <f t="shared" si="11"/>
        <v>Queen Margaret HospitalCancellation based on clinical reason by hospital %</v>
      </c>
      <c r="C102" s="87" t="str">
        <f t="shared" si="14"/>
        <v>Queen Margaret Hospital</v>
      </c>
      <c r="D102" s="100"/>
      <c r="E102" s="39" t="s">
        <v>113</v>
      </c>
      <c r="F102" s="38">
        <f>'Publication Table'!D102/'Publication Table (%)'!F$100</f>
        <v>3.1353135313531351E-2</v>
      </c>
      <c r="G102" s="38">
        <f>'Publication Table'!E102/'Publication Table (%)'!G$100</f>
        <v>3.566333808844508E-2</v>
      </c>
      <c r="H102" s="38">
        <f>'Publication Table'!F102/'Publication Table (%)'!H$100</f>
        <v>2.5039123630672927E-2</v>
      </c>
      <c r="I102" s="38">
        <f>'Publication Table'!G102/'Publication Table (%)'!I$100</f>
        <v>3.6297640653357534E-2</v>
      </c>
      <c r="J102" s="94">
        <f>'Publication Table'!H102/'Publication Table (%)'!J$100</f>
        <v>2.736318407960199E-2</v>
      </c>
      <c r="K102" s="38">
        <f>'Publication Table'!I102/'Publication Table (%)'!K$100</f>
        <v>3.7681159420289857E-2</v>
      </c>
      <c r="L102" s="38">
        <f>'Publication Table'!J102/'Publication Table (%)'!L$100</f>
        <v>3.1325301204819279E-2</v>
      </c>
      <c r="M102" s="38">
        <f>'Publication Table'!K102/'Publication Table (%)'!M$100</f>
        <v>2.8833551769331587E-2</v>
      </c>
      <c r="N102" s="38">
        <f>'Publication Table'!L102/'Publication Table (%)'!N$100</f>
        <v>3.9540816326530615E-2</v>
      </c>
      <c r="O102" s="38">
        <f>'Publication Table'!M102/'Publication Table (%)'!O$100</f>
        <v>2.2443890274314215E-2</v>
      </c>
      <c r="P102" s="38">
        <f>'Publication Table'!N102/'Publication Table (%)'!P$100</f>
        <v>2.7315914489311165E-2</v>
      </c>
      <c r="Q102" s="38">
        <f>'Publication Table'!O102/'Publication Table (%)'!Q$100</f>
        <v>1.7783857729138167E-2</v>
      </c>
      <c r="R102" s="38">
        <f>'Publication Table'!P102/'Publication Table (%)'!R$100</f>
        <v>1.5645371577574969E-2</v>
      </c>
      <c r="S102" s="38">
        <f>'Publication Table'!Q102/'Publication Table (%)'!S$100</f>
        <v>2.2222222222222223E-2</v>
      </c>
      <c r="T102" s="38">
        <f>'Publication Table'!R102/'Publication Table (%)'!T$100</f>
        <v>3.7099494097807759E-2</v>
      </c>
      <c r="U102" s="38">
        <f>'Publication Table'!S102/'Publication Table (%)'!U$100</f>
        <v>2.4050632911392405E-2</v>
      </c>
      <c r="V102" s="38">
        <f>'Publication Table'!T102/'Publication Table (%)'!V$100</f>
        <v>2.4357239512855209E-2</v>
      </c>
      <c r="W102" s="38">
        <f>'Publication Table'!U102/'Publication Table (%)'!W$100</f>
        <v>2.7565084226646247E-2</v>
      </c>
      <c r="X102" s="38">
        <f>'Publication Table'!V102/'Publication Table (%)'!X$100</f>
        <v>4.065040650406504E-2</v>
      </c>
      <c r="Y102" s="38">
        <f>'Publication Table'!W102/'Publication Table (%)'!Y$100</f>
        <v>4.1602465331278891E-2</v>
      </c>
      <c r="Z102" s="38">
        <f>'Publication Table'!X102/'Publication Table (%)'!Z$100</f>
        <v>2.8000000000000001E-2</v>
      </c>
      <c r="AA102" s="38">
        <f>'Publication Table'!Y102/'Publication Table (%)'!AA$100</f>
        <v>4.084720121028744E-2</v>
      </c>
      <c r="AB102" s="38">
        <f>'Publication Table'!Z102/'Publication Table (%)'!AB$100</f>
        <v>4.8710601719197708E-2</v>
      </c>
      <c r="AC102" s="38">
        <f>'Publication Table'!AA102/'Publication Table (%)'!AC$100</f>
        <v>3.2203389830508473E-2</v>
      </c>
      <c r="AD102" s="38">
        <f>'Publication Table'!AB102/'Publication Table (%)'!AD$100</f>
        <v>3.2167832167832165E-2</v>
      </c>
      <c r="AE102" s="38">
        <f>'Publication Table'!AC102/'Publication Table (%)'!AE$100</f>
        <v>1.8678160919540231E-2</v>
      </c>
      <c r="AF102" s="38">
        <f>'Publication Table'!AD102/'Publication Table (%)'!AF$100</f>
        <v>3.9933444259567387E-2</v>
      </c>
      <c r="AG102" s="38">
        <f>'Publication Table'!AE102/'Publication Table (%)'!AG$100</f>
        <v>2.9806259314456036E-2</v>
      </c>
      <c r="AH102" s="38">
        <f>'Publication Table'!AF102/'Publication Table (%)'!AH$100</f>
        <v>3.0386740331491711E-2</v>
      </c>
      <c r="AI102" s="38">
        <f>'Publication Table'!AG102/'Publication Table (%)'!AI$100</f>
        <v>1.8276762402088774E-2</v>
      </c>
      <c r="AJ102" s="38">
        <f>'Publication Table'!AH102/'Publication Table (%)'!AJ$100</f>
        <v>2.4516129032258065E-2</v>
      </c>
      <c r="AK102" s="38">
        <f>'Publication Table'!AI102/'Publication Table (%)'!AK$100</f>
        <v>3.0088495575221239E-2</v>
      </c>
      <c r="AL102" s="38">
        <f>'Publication Table'!AJ102/'Publication Table (%)'!AL$100</f>
        <v>3.2670454545454544E-2</v>
      </c>
      <c r="AM102" s="38">
        <f>'Publication Table'!AK102/'Publication Table (%)'!AM$100</f>
        <v>2.2522522522522521E-2</v>
      </c>
      <c r="AN102" s="38">
        <f>'Publication Table'!AL102/'Publication Table (%)'!AN$100</f>
        <v>2.7149321266968326E-2</v>
      </c>
      <c r="AO102" s="38">
        <f>'Publication Table'!AM102/'Publication Table (%)'!AO$100</f>
        <v>2.800658978583196E-2</v>
      </c>
      <c r="AP102" s="38">
        <f>'Publication Table'!AN102/'Publication Table (%)'!AP$100</f>
        <v>3.3248081841432228E-2</v>
      </c>
      <c r="AQ102" s="38">
        <f>'Publication Table'!AO102/'Publication Table (%)'!AQ$100</f>
        <v>3.3625730994152045E-2</v>
      </c>
      <c r="AR102" s="38">
        <f>'Publication Table'!AP102/'Publication Table (%)'!AR$100</f>
        <v>4.1441441441441441E-2</v>
      </c>
      <c r="AS102" s="38">
        <f>'Publication Table'!AQ102/'Publication Table (%)'!AS$100</f>
        <v>4.3219076005961254E-2</v>
      </c>
      <c r="AT102" s="38">
        <f>'Publication Table'!AR102/'Publication Table (%)'!AT$100</f>
        <v>3.9215686274509803E-2</v>
      </c>
      <c r="AU102" s="38">
        <f>'Publication Table'!AS102/'Publication Table (%)'!AU$100</f>
        <v>2.7595269382391589E-2</v>
      </c>
      <c r="AV102" s="38">
        <f>'Publication Table'!AT102/'Publication Table (%)'!AV$100</f>
        <v>3.940217391304348E-2</v>
      </c>
      <c r="AW102" s="38">
        <f>'Publication Table'!AU102/'Publication Table (%)'!AW$100</f>
        <v>2.6533996683250415E-2</v>
      </c>
      <c r="AX102" s="38">
        <f>'Publication Table'!AV102/'Publication Table (%)'!AX$100</f>
        <v>2.8985507246376812E-2</v>
      </c>
      <c r="AY102" s="38">
        <f>'Publication Table'!AW102/'Publication Table (%)'!AY$100</f>
        <v>2.3225806451612905E-2</v>
      </c>
      <c r="AZ102" s="38">
        <f>'Publication Table'!AX102/'Publication Table (%)'!AZ$100</f>
        <v>1.8181818181818181E-2</v>
      </c>
      <c r="BA102" s="38">
        <f>'Publication Table'!AY102/'Publication Table (%)'!BA$100</f>
        <v>3.7086092715231792E-2</v>
      </c>
      <c r="BB102" s="38">
        <f>'Publication Table'!AZ102/'Publication Table (%)'!BB$100</f>
        <v>2.6170798898071626E-2</v>
      </c>
      <c r="BC102" s="38">
        <f>'Publication Table'!BA102/'Publication Table (%)'!BC$100</f>
        <v>2.0086083213773313E-2</v>
      </c>
      <c r="BD102" s="38">
        <f>'Publication Table'!BB102/'Publication Table (%)'!BD$100</f>
        <v>4.006677796327212E-2</v>
      </c>
      <c r="BE102" s="38">
        <f>'Publication Table'!BC102/'Publication Table (%)'!BE$100</f>
        <v>1.7366136034732273E-2</v>
      </c>
      <c r="BF102" s="38">
        <f>'Publication Table'!BD102/'Publication Table (%)'!BF$100</f>
        <v>2.3255813953488372E-2</v>
      </c>
      <c r="BG102" s="38">
        <f>'Publication Table'!BE102/'Publication Table (%)'!BG$100</f>
        <v>1.0447761194029851E-2</v>
      </c>
      <c r="BH102" s="38">
        <f>'Publication Table'!BF102/'Publication Table (%)'!BH$100</f>
        <v>3.6616161616161616E-2</v>
      </c>
      <c r="BI102" s="38">
        <f>'Publication Table'!BG102/'Publication Table (%)'!BI$100</f>
        <v>2.6905829596412557E-2</v>
      </c>
      <c r="BJ102" s="38">
        <f>'Publication Table'!BH102/'Publication Table (%)'!BJ$100</f>
        <v>4.6852122986822842E-2</v>
      </c>
      <c r="BK102" s="38">
        <f>'Publication Table'!BI102/'Publication Table (%)'!BK$100</f>
        <v>3.1161473087818695E-2</v>
      </c>
      <c r="BL102" s="38">
        <f>'Publication Table'!BJ102/'Publication Table (%)'!BL$100</f>
        <v>1.3582342954159592E-2</v>
      </c>
      <c r="BM102" s="38" t="e">
        <f>'Publication Table'!BK102/'Publication Table (%)'!BM$100</f>
        <v>#DIV/0!</v>
      </c>
      <c r="BN102" s="38" t="e">
        <f>'Publication Table'!BL102/'Publication Table (%)'!BN$100</f>
        <v>#DIV/0!</v>
      </c>
      <c r="BO102" s="38" t="e">
        <f>'Publication Table'!BM102/'Publication Table (%)'!BO$100</f>
        <v>#DIV/0!</v>
      </c>
      <c r="BP102" s="38">
        <f>'Publication Table'!BN102/'Publication Table (%)'!BP$100</f>
        <v>0.06</v>
      </c>
      <c r="BQ102" s="38">
        <f>'Publication Table'!BO102/'Publication Table (%)'!BQ$100</f>
        <v>2.576112412177986E-2</v>
      </c>
      <c r="BR102" s="38">
        <f>'Publication Table'!BP102/'Publication Table (%)'!BR$100</f>
        <v>3.430531732418525E-2</v>
      </c>
      <c r="BS102" s="38">
        <f ca="1">'Publication Table'!BQ102/'Publication Table (%)'!BS$100</f>
        <v>2.9668411867364748E-2</v>
      </c>
    </row>
    <row r="103" spans="2:71" ht="15" hidden="1" customHeight="1" outlineLevel="2" x14ac:dyDescent="0.2">
      <c r="B103" s="84" t="str">
        <f t="shared" si="11"/>
        <v>Queen Margaret HospitalCancellation based on capacity or non-clinical reason by hospital %</v>
      </c>
      <c r="C103" s="87" t="str">
        <f t="shared" si="14"/>
        <v>Queen Margaret Hospital</v>
      </c>
      <c r="D103" s="100"/>
      <c r="E103" s="39" t="s">
        <v>114</v>
      </c>
      <c r="F103" s="38">
        <f>'Publication Table'!D103/'Publication Table (%)'!F$100</f>
        <v>1.4851485148514851E-2</v>
      </c>
      <c r="G103" s="38">
        <f>'Publication Table'!E103/'Publication Table (%)'!G$100</f>
        <v>1.8544935805991442E-2</v>
      </c>
      <c r="H103" s="38">
        <f>'Publication Table'!F103/'Publication Table (%)'!H$100</f>
        <v>7.8247261345852897E-3</v>
      </c>
      <c r="I103" s="38">
        <f>'Publication Table'!G103/'Publication Table (%)'!I$100</f>
        <v>5.4446460980036296E-3</v>
      </c>
      <c r="J103" s="94">
        <f>'Publication Table'!H103/'Publication Table (%)'!J$100</f>
        <v>4.9751243781094526E-3</v>
      </c>
      <c r="K103" s="38">
        <f>'Publication Table'!I103/'Publication Table (%)'!K$100</f>
        <v>1.5942028985507246E-2</v>
      </c>
      <c r="L103" s="38">
        <f>'Publication Table'!J103/'Publication Table (%)'!L$100</f>
        <v>9.6385542168674707E-3</v>
      </c>
      <c r="M103" s="38">
        <f>'Publication Table'!K103/'Publication Table (%)'!M$100</f>
        <v>5.2424639580602884E-3</v>
      </c>
      <c r="N103" s="38">
        <f>'Publication Table'!L103/'Publication Table (%)'!N$100</f>
        <v>1.020408163265306E-2</v>
      </c>
      <c r="O103" s="38">
        <f>'Publication Table'!M103/'Publication Table (%)'!O$100</f>
        <v>6.2344139650872821E-3</v>
      </c>
      <c r="P103" s="38">
        <f>'Publication Table'!N103/'Publication Table (%)'!P$100</f>
        <v>4.7505938242280287E-3</v>
      </c>
      <c r="Q103" s="38">
        <f>'Publication Table'!O103/'Publication Table (%)'!Q$100</f>
        <v>0</v>
      </c>
      <c r="R103" s="38">
        <f>'Publication Table'!P103/'Publication Table (%)'!R$100</f>
        <v>6.51890482398957E-3</v>
      </c>
      <c r="S103" s="38">
        <f>'Publication Table'!Q103/'Publication Table (%)'!S$100</f>
        <v>8.6419753086419745E-3</v>
      </c>
      <c r="T103" s="38">
        <f>'Publication Table'!R103/'Publication Table (%)'!T$100</f>
        <v>6.7453625632377737E-3</v>
      </c>
      <c r="U103" s="38">
        <f>'Publication Table'!S103/'Publication Table (%)'!U$100</f>
        <v>1.2658227848101266E-2</v>
      </c>
      <c r="V103" s="38">
        <f>'Publication Table'!T103/'Publication Table (%)'!V$100</f>
        <v>2.7063599458728013E-3</v>
      </c>
      <c r="W103" s="38">
        <f>'Publication Table'!U103/'Publication Table (%)'!W$100</f>
        <v>4.5941807044410417E-3</v>
      </c>
      <c r="X103" s="38">
        <f>'Publication Table'!V103/'Publication Table (%)'!X$100</f>
        <v>3.3875338753387531E-2</v>
      </c>
      <c r="Y103" s="38">
        <f>'Publication Table'!W103/'Publication Table (%)'!Y$100</f>
        <v>1.6949152542372881E-2</v>
      </c>
      <c r="Z103" s="38">
        <f>'Publication Table'!X103/'Publication Table (%)'!Z$100</f>
        <v>1.6E-2</v>
      </c>
      <c r="AA103" s="38">
        <f>'Publication Table'!Y103/'Publication Table (%)'!AA$100</f>
        <v>1.2102874432677761E-2</v>
      </c>
      <c r="AB103" s="38">
        <f>'Publication Table'!Z103/'Publication Table (%)'!AB$100</f>
        <v>1.8624641833810889E-2</v>
      </c>
      <c r="AC103" s="38">
        <f>'Publication Table'!AA103/'Publication Table (%)'!AC$100</f>
        <v>1.6949152542372881E-2</v>
      </c>
      <c r="AD103" s="38">
        <f>'Publication Table'!AB103/'Publication Table (%)'!AD$100</f>
        <v>1.3986013986013986E-3</v>
      </c>
      <c r="AE103" s="38">
        <f>'Publication Table'!AC103/'Publication Table (%)'!AE$100</f>
        <v>1.4367816091954023E-2</v>
      </c>
      <c r="AF103" s="38">
        <f>'Publication Table'!AD103/'Publication Table (%)'!AF$100</f>
        <v>8.3194675540765387E-3</v>
      </c>
      <c r="AG103" s="38">
        <f>'Publication Table'!AE103/'Publication Table (%)'!AG$100</f>
        <v>4.4709388971684054E-3</v>
      </c>
      <c r="AH103" s="38">
        <f>'Publication Table'!AF103/'Publication Table (%)'!AH$100</f>
        <v>9.6685082872928173E-3</v>
      </c>
      <c r="AI103" s="38">
        <f>'Publication Table'!AG103/'Publication Table (%)'!AI$100</f>
        <v>2.6109660574412533E-3</v>
      </c>
      <c r="AJ103" s="38">
        <f>'Publication Table'!AH103/'Publication Table (%)'!AJ$100</f>
        <v>9.0322580645161299E-3</v>
      </c>
      <c r="AK103" s="38">
        <f>'Publication Table'!AI103/'Publication Table (%)'!AK$100</f>
        <v>1.2389380530973451E-2</v>
      </c>
      <c r="AL103" s="38">
        <f>'Publication Table'!AJ103/'Publication Table (%)'!AL$100</f>
        <v>2.4147727272727272E-2</v>
      </c>
      <c r="AM103" s="38">
        <f>'Publication Table'!AK103/'Publication Table (%)'!AM$100</f>
        <v>2.2522522522522521E-2</v>
      </c>
      <c r="AN103" s="38">
        <f>'Publication Table'!AL103/'Publication Table (%)'!AN$100</f>
        <v>5.8823529411764705E-2</v>
      </c>
      <c r="AO103" s="38">
        <f>'Publication Table'!AM103/'Publication Table (%)'!AO$100</f>
        <v>8.2372322899505763E-3</v>
      </c>
      <c r="AP103" s="38">
        <f>'Publication Table'!AN103/'Publication Table (%)'!AP$100</f>
        <v>1.5345268542199489E-2</v>
      </c>
      <c r="AQ103" s="38">
        <f>'Publication Table'!AO103/'Publication Table (%)'!AQ$100</f>
        <v>1.9005847953216373E-2</v>
      </c>
      <c r="AR103" s="38">
        <f>'Publication Table'!AP103/'Publication Table (%)'!AR$100</f>
        <v>2.1621621621621623E-2</v>
      </c>
      <c r="AS103" s="38">
        <f>'Publication Table'!AQ103/'Publication Table (%)'!AS$100</f>
        <v>8.9418777943368107E-3</v>
      </c>
      <c r="AT103" s="38">
        <f>'Publication Table'!AR103/'Publication Table (%)'!AT$100</f>
        <v>6.0331825037707393E-3</v>
      </c>
      <c r="AU103" s="38">
        <f>'Publication Table'!AS103/'Publication Table (%)'!AU$100</f>
        <v>1.3140604467805518E-2</v>
      </c>
      <c r="AV103" s="38">
        <f>'Publication Table'!AT103/'Publication Table (%)'!AV$100</f>
        <v>5.434782608695652E-3</v>
      </c>
      <c r="AW103" s="38">
        <f>'Publication Table'!AU103/'Publication Table (%)'!AW$100</f>
        <v>1.1608623548922056E-2</v>
      </c>
      <c r="AX103" s="38">
        <f>'Publication Table'!AV103/'Publication Table (%)'!AX$100</f>
        <v>1.7127799736495388E-2</v>
      </c>
      <c r="AY103" s="38">
        <f>'Publication Table'!AW103/'Publication Table (%)'!AY$100</f>
        <v>6.4516129032258064E-3</v>
      </c>
      <c r="AZ103" s="38">
        <f>'Publication Table'!AX103/'Publication Table (%)'!AZ$100</f>
        <v>7.4866310160427805E-3</v>
      </c>
      <c r="BA103" s="38">
        <f>'Publication Table'!AY103/'Publication Table (%)'!BA$100</f>
        <v>1.3245033112582781E-2</v>
      </c>
      <c r="BB103" s="38">
        <f>'Publication Table'!AZ103/'Publication Table (%)'!BB$100</f>
        <v>1.2396694214876033E-2</v>
      </c>
      <c r="BC103" s="38">
        <f>'Publication Table'!BA103/'Publication Table (%)'!BC$100</f>
        <v>1.4347202295552367E-2</v>
      </c>
      <c r="BD103" s="38">
        <f>'Publication Table'!BB103/'Publication Table (%)'!BD$100</f>
        <v>0</v>
      </c>
      <c r="BE103" s="38">
        <f>'Publication Table'!BC103/'Publication Table (%)'!BE$100</f>
        <v>2.8943560057887118E-3</v>
      </c>
      <c r="BF103" s="38">
        <f>'Publication Table'!BD103/'Publication Table (%)'!BF$100</f>
        <v>9.575923392612859E-3</v>
      </c>
      <c r="BG103" s="38">
        <f>'Publication Table'!BE103/'Publication Table (%)'!BG$100</f>
        <v>2.0895522388059702E-2</v>
      </c>
      <c r="BH103" s="38">
        <f>'Publication Table'!BF103/'Publication Table (%)'!BH$100</f>
        <v>1.6414141414141416E-2</v>
      </c>
      <c r="BI103" s="38">
        <f>'Publication Table'!BG103/'Publication Table (%)'!BI$100</f>
        <v>7.4738415545590429E-3</v>
      </c>
      <c r="BJ103" s="38">
        <f>'Publication Table'!BH103/'Publication Table (%)'!BJ$100</f>
        <v>1.6105417276720352E-2</v>
      </c>
      <c r="BK103" s="38">
        <f>'Publication Table'!BI103/'Publication Table (%)'!BK$100</f>
        <v>7.0821529745042494E-3</v>
      </c>
      <c r="BL103" s="38">
        <f>'Publication Table'!BJ103/'Publication Table (%)'!BL$100</f>
        <v>3.5653650254668934E-2</v>
      </c>
      <c r="BM103" s="38" t="e">
        <f>'Publication Table'!BK103/'Publication Table (%)'!BM$100</f>
        <v>#DIV/0!</v>
      </c>
      <c r="BN103" s="38" t="e">
        <f>'Publication Table'!BL103/'Publication Table (%)'!BN$100</f>
        <v>#DIV/0!</v>
      </c>
      <c r="BO103" s="38" t="e">
        <f>'Publication Table'!BM103/'Publication Table (%)'!BO$100</f>
        <v>#DIV/0!</v>
      </c>
      <c r="BP103" s="38">
        <f>'Publication Table'!BN103/'Publication Table (%)'!BP$100</f>
        <v>2.8000000000000001E-2</v>
      </c>
      <c r="BQ103" s="38">
        <f>'Publication Table'!BO103/'Publication Table (%)'!BQ$100</f>
        <v>4.6838407494145199E-3</v>
      </c>
      <c r="BR103" s="38">
        <f>'Publication Table'!BP103/'Publication Table (%)'!BR$100</f>
        <v>6.8610634648370496E-3</v>
      </c>
      <c r="BS103" s="38">
        <f ca="1">'Publication Table'!BQ103/'Publication Table (%)'!BS$100</f>
        <v>3.4904013961605585E-3</v>
      </c>
    </row>
    <row r="104" spans="2:71" ht="15" hidden="1" customHeight="1" outlineLevel="2" x14ac:dyDescent="0.2">
      <c r="B104" s="84" t="str">
        <f t="shared" si="11"/>
        <v>Queen Margaret HospitalCancelled by Patient %</v>
      </c>
      <c r="C104" s="87" t="str">
        <f t="shared" si="14"/>
        <v>Queen Margaret Hospital</v>
      </c>
      <c r="D104" s="100"/>
      <c r="E104" s="39" t="s">
        <v>115</v>
      </c>
      <c r="F104" s="38">
        <f>'Publication Table'!D104/'Publication Table (%)'!F$100</f>
        <v>2.8052805280528052E-2</v>
      </c>
      <c r="G104" s="38">
        <f>'Publication Table'!E104/'Publication Table (%)'!G$100</f>
        <v>3.8516405135520682E-2</v>
      </c>
      <c r="H104" s="38">
        <f>'Publication Table'!F104/'Publication Table (%)'!H$100</f>
        <v>4.3818466353677622E-2</v>
      </c>
      <c r="I104" s="38">
        <f>'Publication Table'!G104/'Publication Table (%)'!I$100</f>
        <v>3.2667876588021776E-2</v>
      </c>
      <c r="J104" s="94">
        <f>'Publication Table'!H104/'Publication Table (%)'!J$100</f>
        <v>2.1144278606965175E-2</v>
      </c>
      <c r="K104" s="38">
        <f>'Publication Table'!I104/'Publication Table (%)'!K$100</f>
        <v>3.7681159420289857E-2</v>
      </c>
      <c r="L104" s="38">
        <f>'Publication Table'!J104/'Publication Table (%)'!L$100</f>
        <v>4.3373493975903614E-2</v>
      </c>
      <c r="M104" s="38">
        <f>'Publication Table'!K104/'Publication Table (%)'!M$100</f>
        <v>3.1454783748361727E-2</v>
      </c>
      <c r="N104" s="38">
        <f>'Publication Table'!L104/'Publication Table (%)'!N$100</f>
        <v>4.0816326530612242E-2</v>
      </c>
      <c r="O104" s="38">
        <f>'Publication Table'!M104/'Publication Table (%)'!O$100</f>
        <v>3.366583541147132E-2</v>
      </c>
      <c r="P104" s="38">
        <f>'Publication Table'!N104/'Publication Table (%)'!P$100</f>
        <v>3.4441805225653203E-2</v>
      </c>
      <c r="Q104" s="38">
        <f>'Publication Table'!O104/'Publication Table (%)'!Q$100</f>
        <v>2.7359781121751026E-2</v>
      </c>
      <c r="R104" s="38">
        <f>'Publication Table'!P104/'Publication Table (%)'!R$100</f>
        <v>2.3468057366362451E-2</v>
      </c>
      <c r="S104" s="38">
        <f>'Publication Table'!Q104/'Publication Table (%)'!S$100</f>
        <v>2.7160493827160494E-2</v>
      </c>
      <c r="T104" s="38">
        <f>'Publication Table'!R104/'Publication Table (%)'!T$100</f>
        <v>2.3608768971332208E-2</v>
      </c>
      <c r="U104" s="38">
        <f>'Publication Table'!S104/'Publication Table (%)'!U$100</f>
        <v>3.1645569620253167E-2</v>
      </c>
      <c r="V104" s="38">
        <f>'Publication Table'!T104/'Publication Table (%)'!V$100</f>
        <v>2.4357239512855209E-2</v>
      </c>
      <c r="W104" s="38">
        <f>'Publication Table'!U104/'Publication Table (%)'!W$100</f>
        <v>2.1439509954058193E-2</v>
      </c>
      <c r="X104" s="38">
        <f>'Publication Table'!V104/'Publication Table (%)'!X$100</f>
        <v>2.4390243902439025E-2</v>
      </c>
      <c r="Y104" s="38">
        <f>'Publication Table'!W104/'Publication Table (%)'!Y$100</f>
        <v>3.2357473035439135E-2</v>
      </c>
      <c r="Z104" s="38">
        <f>'Publication Table'!X104/'Publication Table (%)'!Z$100</f>
        <v>2.1333333333333333E-2</v>
      </c>
      <c r="AA104" s="38">
        <f>'Publication Table'!Y104/'Publication Table (%)'!AA$100</f>
        <v>1.6641452344931921E-2</v>
      </c>
      <c r="AB104" s="38">
        <f>'Publication Table'!Z104/'Publication Table (%)'!AB$100</f>
        <v>2.7220630372492838E-2</v>
      </c>
      <c r="AC104" s="38">
        <f>'Publication Table'!AA104/'Publication Table (%)'!AC$100</f>
        <v>3.0508474576271188E-2</v>
      </c>
      <c r="AD104" s="38">
        <f>'Publication Table'!AB104/'Publication Table (%)'!AD$100</f>
        <v>2.3776223776223775E-2</v>
      </c>
      <c r="AE104" s="38">
        <f>'Publication Table'!AC104/'Publication Table (%)'!AE$100</f>
        <v>2.7298850574712645E-2</v>
      </c>
      <c r="AF104" s="38">
        <f>'Publication Table'!AD104/'Publication Table (%)'!AF$100</f>
        <v>3.4941763727121461E-2</v>
      </c>
      <c r="AG104" s="38">
        <f>'Publication Table'!AE104/'Publication Table (%)'!AG$100</f>
        <v>2.533532041728763E-2</v>
      </c>
      <c r="AH104" s="38">
        <f>'Publication Table'!AF104/'Publication Table (%)'!AH$100</f>
        <v>3.0386740331491711E-2</v>
      </c>
      <c r="AI104" s="38">
        <f>'Publication Table'!AG104/'Publication Table (%)'!AI$100</f>
        <v>3.6553524804177548E-2</v>
      </c>
      <c r="AJ104" s="38">
        <f>'Publication Table'!AH104/'Publication Table (%)'!AJ$100</f>
        <v>2.3225806451612905E-2</v>
      </c>
      <c r="AK104" s="38">
        <f>'Publication Table'!AI104/'Publication Table (%)'!AK$100</f>
        <v>1.9469026548672566E-2</v>
      </c>
      <c r="AL104" s="38">
        <f>'Publication Table'!AJ104/'Publication Table (%)'!AL$100</f>
        <v>1.9886363636363636E-2</v>
      </c>
      <c r="AM104" s="38">
        <f>'Publication Table'!AK104/'Publication Table (%)'!AM$100</f>
        <v>3.903903903903904E-2</v>
      </c>
      <c r="AN104" s="38">
        <f>'Publication Table'!AL104/'Publication Table (%)'!AN$100</f>
        <v>6.485671191553545E-2</v>
      </c>
      <c r="AO104" s="38">
        <f>'Publication Table'!AM104/'Publication Table (%)'!AO$100</f>
        <v>3.6243822075782535E-2</v>
      </c>
      <c r="AP104" s="38">
        <f>'Publication Table'!AN104/'Publication Table (%)'!AP$100</f>
        <v>2.6854219948849106E-2</v>
      </c>
      <c r="AQ104" s="38">
        <f>'Publication Table'!AO104/'Publication Table (%)'!AQ$100</f>
        <v>3.9473684210526314E-2</v>
      </c>
      <c r="AR104" s="38">
        <f>'Publication Table'!AP104/'Publication Table (%)'!AR$100</f>
        <v>3.9639639639639637E-2</v>
      </c>
      <c r="AS104" s="38">
        <f>'Publication Table'!AQ104/'Publication Table (%)'!AS$100</f>
        <v>1.9374068554396422E-2</v>
      </c>
      <c r="AT104" s="38">
        <f>'Publication Table'!AR104/'Publication Table (%)'!AT$100</f>
        <v>2.8657616892911009E-2</v>
      </c>
      <c r="AU104" s="38">
        <f>'Publication Table'!AS104/'Publication Table (%)'!AU$100</f>
        <v>3.2851511169513799E-2</v>
      </c>
      <c r="AV104" s="38">
        <f>'Publication Table'!AT104/'Publication Table (%)'!AV$100</f>
        <v>2.717391304347826E-2</v>
      </c>
      <c r="AW104" s="38">
        <f>'Publication Table'!AU104/'Publication Table (%)'!AW$100</f>
        <v>3.6484245439469321E-2</v>
      </c>
      <c r="AX104" s="38">
        <f>'Publication Table'!AV104/'Publication Table (%)'!AX$100</f>
        <v>4.2160737812911728E-2</v>
      </c>
      <c r="AY104" s="38">
        <f>'Publication Table'!AW104/'Publication Table (%)'!AY$100</f>
        <v>3.0967741935483871E-2</v>
      </c>
      <c r="AZ104" s="38">
        <f>'Publication Table'!AX104/'Publication Table (%)'!AZ$100</f>
        <v>2.9946524064171122E-2</v>
      </c>
      <c r="BA104" s="38">
        <f>'Publication Table'!AY104/'Publication Table (%)'!BA$100</f>
        <v>3.1788079470198675E-2</v>
      </c>
      <c r="BB104" s="38">
        <f>'Publication Table'!AZ104/'Publication Table (%)'!BB$100</f>
        <v>3.4435261707988982E-2</v>
      </c>
      <c r="BC104" s="38">
        <f>'Publication Table'!BA104/'Publication Table (%)'!BC$100</f>
        <v>2.8694404591104734E-2</v>
      </c>
      <c r="BD104" s="38">
        <f>'Publication Table'!BB104/'Publication Table (%)'!BD$100</f>
        <v>2.5041736227045076E-2</v>
      </c>
      <c r="BE104" s="38">
        <f>'Publication Table'!BC104/'Publication Table (%)'!BE$100</f>
        <v>3.1837916063675829E-2</v>
      </c>
      <c r="BF104" s="38">
        <f>'Publication Table'!BD104/'Publication Table (%)'!BF$100</f>
        <v>2.0519835841313269E-2</v>
      </c>
      <c r="BG104" s="38">
        <f>'Publication Table'!BE104/'Publication Table (%)'!BG$100</f>
        <v>2.9850746268656716E-2</v>
      </c>
      <c r="BH104" s="38">
        <f>'Publication Table'!BF104/'Publication Table (%)'!BH$100</f>
        <v>2.7777777777777776E-2</v>
      </c>
      <c r="BI104" s="38">
        <f>'Publication Table'!BG104/'Publication Table (%)'!BI$100</f>
        <v>4.3348281016442454E-2</v>
      </c>
      <c r="BJ104" s="38">
        <f>'Publication Table'!BH104/'Publication Table (%)'!BJ$100</f>
        <v>2.1961932650073207E-2</v>
      </c>
      <c r="BK104" s="38">
        <f>'Publication Table'!BI104/'Publication Table (%)'!BK$100</f>
        <v>3.2577903682719546E-2</v>
      </c>
      <c r="BL104" s="38">
        <f>'Publication Table'!BJ104/'Publication Table (%)'!BL$100</f>
        <v>5.9422750424448216E-2</v>
      </c>
      <c r="BM104" s="38" t="e">
        <f>'Publication Table'!BK104/'Publication Table (%)'!BM$100</f>
        <v>#DIV/0!</v>
      </c>
      <c r="BN104" s="38" t="e">
        <f>'Publication Table'!BL104/'Publication Table (%)'!BN$100</f>
        <v>#DIV/0!</v>
      </c>
      <c r="BO104" s="38" t="e">
        <f>'Publication Table'!BM104/'Publication Table (%)'!BO$100</f>
        <v>#DIV/0!</v>
      </c>
      <c r="BP104" s="38">
        <f>'Publication Table'!BN104/'Publication Table (%)'!BP$100</f>
        <v>0.02</v>
      </c>
      <c r="BQ104" s="38">
        <f>'Publication Table'!BO104/'Publication Table (%)'!BQ$100</f>
        <v>1.873536299765808E-2</v>
      </c>
      <c r="BR104" s="38">
        <f>'Publication Table'!BP104/'Publication Table (%)'!BR$100</f>
        <v>1.7152658662092625E-2</v>
      </c>
      <c r="BS104" s="38">
        <f ca="1">'Publication Table'!BQ104/'Publication Table (%)'!BS$100</f>
        <v>1.0471204188481676E-2</v>
      </c>
    </row>
    <row r="105" spans="2:71" ht="15" hidden="1" customHeight="1" outlineLevel="2" x14ac:dyDescent="0.2">
      <c r="B105" s="84" t="str">
        <f t="shared" si="11"/>
        <v>Queen Margaret HospitalOther reason %</v>
      </c>
      <c r="C105" s="87" t="str">
        <f t="shared" si="14"/>
        <v>Queen Margaret Hospital</v>
      </c>
      <c r="D105" s="100"/>
      <c r="E105" s="39" t="s">
        <v>116</v>
      </c>
      <c r="F105" s="38">
        <f>'Publication Table'!D105/'Publication Table (%)'!F$100</f>
        <v>1.6501650165016502E-3</v>
      </c>
      <c r="G105" s="38">
        <f>'Publication Table'!E105/'Publication Table (%)'!G$100</f>
        <v>2.8530670470756064E-3</v>
      </c>
      <c r="H105" s="38">
        <f>'Publication Table'!F105/'Publication Table (%)'!H$100</f>
        <v>0</v>
      </c>
      <c r="I105" s="38">
        <f>'Publication Table'!G105/'Publication Table (%)'!I$100</f>
        <v>1.0889292196007259E-2</v>
      </c>
      <c r="J105" s="94">
        <f>'Publication Table'!H105/'Publication Table (%)'!J$100</f>
        <v>0</v>
      </c>
      <c r="K105" s="38">
        <f>'Publication Table'!I105/'Publication Table (%)'!K$100</f>
        <v>1.4492753623188406E-3</v>
      </c>
      <c r="L105" s="38">
        <f>'Publication Table'!J105/'Publication Table (%)'!L$100</f>
        <v>0</v>
      </c>
      <c r="M105" s="38">
        <f>'Publication Table'!K105/'Publication Table (%)'!M$100</f>
        <v>2.6212319790301442E-3</v>
      </c>
      <c r="N105" s="38">
        <f>'Publication Table'!L105/'Publication Table (%)'!N$100</f>
        <v>0</v>
      </c>
      <c r="O105" s="38">
        <f>'Publication Table'!M105/'Publication Table (%)'!O$100</f>
        <v>1.2468827930174563E-3</v>
      </c>
      <c r="P105" s="38">
        <f>'Publication Table'!N105/'Publication Table (%)'!P$100</f>
        <v>2.3752969121140144E-3</v>
      </c>
      <c r="Q105" s="38">
        <f>'Publication Table'!O105/'Publication Table (%)'!Q$100</f>
        <v>0</v>
      </c>
      <c r="R105" s="38">
        <f>'Publication Table'!P105/'Publication Table (%)'!R$100</f>
        <v>0</v>
      </c>
      <c r="S105" s="38">
        <f>'Publication Table'!Q105/'Publication Table (%)'!S$100</f>
        <v>0</v>
      </c>
      <c r="T105" s="38">
        <f>'Publication Table'!R105/'Publication Table (%)'!T$100</f>
        <v>0</v>
      </c>
      <c r="U105" s="38">
        <f>'Publication Table'!S105/'Publication Table (%)'!U$100</f>
        <v>0</v>
      </c>
      <c r="V105" s="38">
        <f>'Publication Table'!T105/'Publication Table (%)'!V$100</f>
        <v>4.0595399188092015E-3</v>
      </c>
      <c r="W105" s="38">
        <f>'Publication Table'!U105/'Publication Table (%)'!W$100</f>
        <v>4.5941807044410417E-3</v>
      </c>
      <c r="X105" s="38">
        <f>'Publication Table'!V105/'Publication Table (%)'!X$100</f>
        <v>0</v>
      </c>
      <c r="Y105" s="38">
        <f>'Publication Table'!W105/'Publication Table (%)'!Y$100</f>
        <v>0</v>
      </c>
      <c r="Z105" s="38">
        <f>'Publication Table'!X105/'Publication Table (%)'!Z$100</f>
        <v>0</v>
      </c>
      <c r="AA105" s="38">
        <f>'Publication Table'!Y105/'Publication Table (%)'!AA$100</f>
        <v>4.5385779122541605E-3</v>
      </c>
      <c r="AB105" s="38">
        <f>'Publication Table'!Z105/'Publication Table (%)'!AB$100</f>
        <v>0</v>
      </c>
      <c r="AC105" s="38">
        <f>'Publication Table'!AA105/'Publication Table (%)'!AC$100</f>
        <v>5.084745762711864E-3</v>
      </c>
      <c r="AD105" s="38">
        <f>'Publication Table'!AB105/'Publication Table (%)'!AD$100</f>
        <v>0</v>
      </c>
      <c r="AE105" s="38">
        <f>'Publication Table'!AC105/'Publication Table (%)'!AE$100</f>
        <v>1.4367816091954023E-3</v>
      </c>
      <c r="AF105" s="38">
        <f>'Publication Table'!AD105/'Publication Table (%)'!AF$100</f>
        <v>0</v>
      </c>
      <c r="AG105" s="38">
        <f>'Publication Table'!AE105/'Publication Table (%)'!AG$100</f>
        <v>0</v>
      </c>
      <c r="AH105" s="38">
        <f>'Publication Table'!AF105/'Publication Table (%)'!AH$100</f>
        <v>1.3812154696132596E-3</v>
      </c>
      <c r="AI105" s="38">
        <f>'Publication Table'!AG105/'Publication Table (%)'!AI$100</f>
        <v>0</v>
      </c>
      <c r="AJ105" s="38">
        <f>'Publication Table'!AH105/'Publication Table (%)'!AJ$100</f>
        <v>0</v>
      </c>
      <c r="AK105" s="38">
        <f>'Publication Table'!AI105/'Publication Table (%)'!AK$100</f>
        <v>0</v>
      </c>
      <c r="AL105" s="38">
        <f>'Publication Table'!AJ105/'Publication Table (%)'!AL$100</f>
        <v>0</v>
      </c>
      <c r="AM105" s="38">
        <f>'Publication Table'!AK105/'Publication Table (%)'!AM$100</f>
        <v>0</v>
      </c>
      <c r="AN105" s="38">
        <f>'Publication Table'!AL105/'Publication Table (%)'!AN$100</f>
        <v>0</v>
      </c>
      <c r="AO105" s="38">
        <f>'Publication Table'!AM105/'Publication Table (%)'!AO$100</f>
        <v>0</v>
      </c>
      <c r="AP105" s="38">
        <f>'Publication Table'!AN105/'Publication Table (%)'!AP$100</f>
        <v>0</v>
      </c>
      <c r="AQ105" s="38">
        <f>'Publication Table'!AO105/'Publication Table (%)'!AQ$100</f>
        <v>0</v>
      </c>
      <c r="AR105" s="38">
        <f>'Publication Table'!AP105/'Publication Table (%)'!AR$100</f>
        <v>0</v>
      </c>
      <c r="AS105" s="38">
        <f>'Publication Table'!AQ105/'Publication Table (%)'!AS$100</f>
        <v>0</v>
      </c>
      <c r="AT105" s="38">
        <f>'Publication Table'!AR105/'Publication Table (%)'!AT$100</f>
        <v>0</v>
      </c>
      <c r="AU105" s="38">
        <f>'Publication Table'!AS105/'Publication Table (%)'!AU$100</f>
        <v>0</v>
      </c>
      <c r="AV105" s="38">
        <f>'Publication Table'!AT105/'Publication Table (%)'!AV$100</f>
        <v>0</v>
      </c>
      <c r="AW105" s="38">
        <f>'Publication Table'!AU105/'Publication Table (%)'!AW$100</f>
        <v>0</v>
      </c>
      <c r="AX105" s="38">
        <f>'Publication Table'!AV105/'Publication Table (%)'!AX$100</f>
        <v>0</v>
      </c>
      <c r="AY105" s="38">
        <f>'Publication Table'!AW105/'Publication Table (%)'!AY$100</f>
        <v>0</v>
      </c>
      <c r="AZ105" s="38">
        <f>'Publication Table'!AX105/'Publication Table (%)'!AZ$100</f>
        <v>0</v>
      </c>
      <c r="BA105" s="38">
        <f>'Publication Table'!AY105/'Publication Table (%)'!BA$100</f>
        <v>0</v>
      </c>
      <c r="BB105" s="38">
        <f>'Publication Table'!AZ105/'Publication Table (%)'!BB$100</f>
        <v>0</v>
      </c>
      <c r="BC105" s="38">
        <f>'Publication Table'!BA105/'Publication Table (%)'!BC$100</f>
        <v>0</v>
      </c>
      <c r="BD105" s="38">
        <f>'Publication Table'!BB105/'Publication Table (%)'!BD$100</f>
        <v>0</v>
      </c>
      <c r="BE105" s="38">
        <f>'Publication Table'!BC105/'Publication Table (%)'!BE$100</f>
        <v>0</v>
      </c>
      <c r="BF105" s="38">
        <f>'Publication Table'!BD105/'Publication Table (%)'!BF$100</f>
        <v>0</v>
      </c>
      <c r="BG105" s="38">
        <f>'Publication Table'!BE105/'Publication Table (%)'!BG$100</f>
        <v>0</v>
      </c>
      <c r="BH105" s="38">
        <f>'Publication Table'!BF105/'Publication Table (%)'!BH$100</f>
        <v>0</v>
      </c>
      <c r="BI105" s="38">
        <f>'Publication Table'!BG105/'Publication Table (%)'!BI$100</f>
        <v>0</v>
      </c>
      <c r="BJ105" s="38">
        <f>'Publication Table'!BH105/'Publication Table (%)'!BJ$100</f>
        <v>0</v>
      </c>
      <c r="BK105" s="38">
        <f>'Publication Table'!BI105/'Publication Table (%)'!BK$100</f>
        <v>1.4164305949008499E-3</v>
      </c>
      <c r="BL105" s="38">
        <f>'Publication Table'!BJ105/'Publication Table (%)'!BL$100</f>
        <v>0</v>
      </c>
      <c r="BM105" s="38" t="e">
        <f>'Publication Table'!BK105/'Publication Table (%)'!BM$100</f>
        <v>#DIV/0!</v>
      </c>
      <c r="BN105" s="38" t="e">
        <f>'Publication Table'!BL105/'Publication Table (%)'!BN$100</f>
        <v>#DIV/0!</v>
      </c>
      <c r="BO105" s="38" t="e">
        <f>'Publication Table'!BM105/'Publication Table (%)'!BO$100</f>
        <v>#DIV/0!</v>
      </c>
      <c r="BP105" s="38">
        <f>'Publication Table'!BN105/'Publication Table (%)'!BP$100</f>
        <v>4.0000000000000001E-3</v>
      </c>
      <c r="BQ105" s="38">
        <f>'Publication Table'!BO105/'Publication Table (%)'!BQ$100</f>
        <v>0</v>
      </c>
      <c r="BR105" s="38">
        <f>'Publication Table'!BP105/'Publication Table (%)'!BR$100</f>
        <v>0</v>
      </c>
      <c r="BS105" s="38">
        <f ca="1">'Publication Table'!BQ105/'Publication Table (%)'!BS$100</f>
        <v>0</v>
      </c>
    </row>
    <row r="106" spans="2:71" ht="15" customHeight="1" x14ac:dyDescent="0.2">
      <c r="B106" s="84" t="str">
        <f t="shared" si="11"/>
        <v>Queen Margaret Hospital</v>
      </c>
      <c r="C106" s="87" t="str">
        <f t="shared" si="14"/>
        <v>Queen Margaret Hospital</v>
      </c>
      <c r="D106" s="100"/>
      <c r="E106" s="47"/>
      <c r="F106" s="13"/>
      <c r="G106" s="13"/>
      <c r="H106" s="13"/>
      <c r="I106" s="13"/>
      <c r="J106" s="13"/>
      <c r="K106" s="13"/>
      <c r="L106" s="13"/>
      <c r="M106" s="13"/>
      <c r="N106" s="13"/>
      <c r="O106" s="13"/>
      <c r="P106" s="13"/>
      <c r="Q106" s="13"/>
      <c r="R106" s="13"/>
      <c r="S106" s="13"/>
      <c r="T106" s="13"/>
      <c r="U106" s="13"/>
      <c r="V106" s="13"/>
      <c r="W106" s="13"/>
      <c r="X106" s="13"/>
      <c r="Y106" s="13"/>
      <c r="Z106" s="13"/>
      <c r="AA106" s="13"/>
      <c r="AB106" s="13"/>
      <c r="AC106" s="13"/>
      <c r="AD106" s="13"/>
      <c r="AE106" s="13"/>
      <c r="AF106" s="13"/>
      <c r="AG106" s="13"/>
      <c r="AH106" s="13"/>
      <c r="AI106" s="13"/>
      <c r="AJ106" s="13"/>
      <c r="AK106" s="13"/>
      <c r="AL106" s="13"/>
      <c r="AM106" s="13"/>
      <c r="AN106" s="13"/>
      <c r="AO106" s="13"/>
      <c r="AP106" s="13"/>
      <c r="AQ106" s="13"/>
      <c r="AR106" s="13"/>
      <c r="AS106" s="13"/>
      <c r="AT106" s="13"/>
      <c r="AU106" s="13"/>
      <c r="AV106" s="13"/>
      <c r="AW106" s="13"/>
      <c r="AX106" s="13"/>
      <c r="AY106" s="13"/>
      <c r="AZ106" s="13"/>
      <c r="BA106" s="13"/>
      <c r="BB106" s="13"/>
      <c r="BC106" s="13"/>
      <c r="BD106" s="13"/>
      <c r="BE106" s="13"/>
      <c r="BF106" s="13"/>
      <c r="BG106" s="13"/>
      <c r="BH106" s="13"/>
      <c r="BI106" s="13"/>
      <c r="BJ106" s="13"/>
      <c r="BK106" s="13"/>
      <c r="BL106" s="13"/>
      <c r="BM106" s="13"/>
      <c r="BN106" s="13"/>
      <c r="BO106" s="13"/>
      <c r="BP106" s="13"/>
      <c r="BQ106" s="13"/>
      <c r="BR106" s="13"/>
      <c r="BS106" s="13"/>
    </row>
    <row r="107" spans="2:71" ht="15" customHeight="1" x14ac:dyDescent="0.25">
      <c r="B107" s="84" t="str">
        <f t="shared" si="11"/>
        <v>NHS Forth ValleyNHS Forth Valley</v>
      </c>
      <c r="C107" s="87" t="str">
        <f>E107</f>
        <v>NHS Forth Valley</v>
      </c>
      <c r="D107" s="100"/>
      <c r="E107" s="42" t="s">
        <v>27</v>
      </c>
      <c r="F107" s="14"/>
      <c r="G107" s="14"/>
      <c r="H107" s="14"/>
      <c r="I107" s="14"/>
      <c r="J107" s="14"/>
      <c r="K107" s="14"/>
      <c r="L107" s="14"/>
      <c r="M107" s="14"/>
      <c r="N107" s="14"/>
      <c r="O107" s="14"/>
      <c r="P107" s="14"/>
      <c r="Q107" s="14"/>
      <c r="R107" s="14"/>
      <c r="S107" s="14"/>
      <c r="T107" s="14"/>
      <c r="U107" s="14"/>
      <c r="V107" s="14"/>
      <c r="W107" s="14"/>
      <c r="X107" s="14"/>
      <c r="Y107" s="14"/>
      <c r="Z107" s="14"/>
      <c r="AA107" s="14"/>
      <c r="AB107" s="14"/>
      <c r="AC107" s="14"/>
      <c r="AD107" s="14"/>
      <c r="AE107" s="14"/>
      <c r="AF107" s="14"/>
      <c r="AG107" s="14"/>
      <c r="AH107" s="14"/>
      <c r="AI107" s="14"/>
      <c r="AJ107" s="14"/>
      <c r="AK107" s="14"/>
      <c r="AL107" s="14"/>
      <c r="AM107" s="14"/>
      <c r="AN107" s="14"/>
      <c r="AO107" s="14"/>
      <c r="AP107" s="14"/>
      <c r="AQ107" s="14"/>
      <c r="AR107" s="14"/>
      <c r="AS107" s="14"/>
      <c r="AT107" s="14"/>
      <c r="AU107" s="14"/>
      <c r="AV107" s="14"/>
      <c r="AW107" s="14"/>
      <c r="AX107" s="14"/>
      <c r="AY107" s="14"/>
      <c r="AZ107" s="14"/>
      <c r="BA107" s="14"/>
      <c r="BB107" s="14"/>
      <c r="BC107" s="14"/>
      <c r="BD107" s="14"/>
      <c r="BE107" s="14"/>
      <c r="BF107" s="14"/>
      <c r="BG107" s="14"/>
      <c r="BH107" s="14"/>
      <c r="BI107" s="14"/>
      <c r="BJ107" s="14"/>
      <c r="BK107" s="14"/>
      <c r="BL107" s="14"/>
      <c r="BM107" s="14"/>
      <c r="BN107" s="14"/>
      <c r="BO107" s="14"/>
      <c r="BP107" s="14"/>
      <c r="BQ107" s="14"/>
      <c r="BR107" s="14"/>
      <c r="BS107" s="14"/>
    </row>
    <row r="108" spans="2:71" ht="15" customHeight="1" x14ac:dyDescent="0.2">
      <c r="B108" s="84" t="str">
        <f t="shared" si="11"/>
        <v>NHS Forth ValleyTotal Number of scheduled elective operations in theatre system</v>
      </c>
      <c r="C108" s="87" t="str">
        <f t="shared" ref="C108:C114" si="15">C107</f>
        <v>NHS Forth Valley</v>
      </c>
      <c r="D108" s="100"/>
      <c r="E108" s="36" t="s">
        <v>3</v>
      </c>
      <c r="F108" s="11">
        <f>'Publication Table'!D108</f>
        <v>1250</v>
      </c>
      <c r="G108" s="11">
        <f>'Publication Table'!E108</f>
        <v>1190</v>
      </c>
      <c r="H108" s="11">
        <f>'Publication Table'!F108</f>
        <v>1081</v>
      </c>
      <c r="I108" s="11">
        <f>'Publication Table'!G108</f>
        <v>1154</v>
      </c>
      <c r="J108" s="11">
        <f>'Publication Table'!H108</f>
        <v>1152</v>
      </c>
      <c r="K108" s="11">
        <f>'Publication Table'!I108</f>
        <v>1058</v>
      </c>
      <c r="L108" s="11">
        <f>'Publication Table'!J108</f>
        <v>1170</v>
      </c>
      <c r="M108" s="11">
        <f>'Publication Table'!K108</f>
        <v>1035</v>
      </c>
      <c r="N108" s="11">
        <f>'Publication Table'!L108</f>
        <v>999</v>
      </c>
      <c r="O108" s="11">
        <f>'Publication Table'!M108</f>
        <v>1160</v>
      </c>
      <c r="P108" s="11">
        <f>'Publication Table'!N108</f>
        <v>1135</v>
      </c>
      <c r="Q108" s="11">
        <f>'Publication Table'!O108</f>
        <v>1049</v>
      </c>
      <c r="R108" s="11">
        <f>'Publication Table'!P108</f>
        <v>1103</v>
      </c>
      <c r="S108" s="11">
        <f>'Publication Table'!Q108</f>
        <v>1095</v>
      </c>
      <c r="T108" s="11">
        <f>'Publication Table'!R108</f>
        <v>891</v>
      </c>
      <c r="U108" s="11">
        <f>'Publication Table'!S108</f>
        <v>1213</v>
      </c>
      <c r="V108" s="11">
        <f>'Publication Table'!T108</f>
        <v>1108</v>
      </c>
      <c r="W108" s="11">
        <f>'Publication Table'!U108</f>
        <v>1071</v>
      </c>
      <c r="X108" s="11">
        <f>'Publication Table'!V108</f>
        <v>1205</v>
      </c>
      <c r="Y108" s="11">
        <f>'Publication Table'!W108</f>
        <v>984</v>
      </c>
      <c r="Z108" s="11">
        <f>'Publication Table'!X108</f>
        <v>1109</v>
      </c>
      <c r="AA108" s="11">
        <f>'Publication Table'!Y108</f>
        <v>1080</v>
      </c>
      <c r="AB108" s="11">
        <f>'Publication Table'!Z108</f>
        <v>1219</v>
      </c>
      <c r="AC108" s="11">
        <f>'Publication Table'!AA108</f>
        <v>964</v>
      </c>
      <c r="AD108" s="11">
        <f>'Publication Table'!AB108</f>
        <v>1180</v>
      </c>
      <c r="AE108" s="11">
        <f>'Publication Table'!AC108</f>
        <v>1146</v>
      </c>
      <c r="AF108" s="11">
        <f>'Publication Table'!AD108</f>
        <v>936</v>
      </c>
      <c r="AG108" s="11">
        <f>'Publication Table'!AE108</f>
        <v>1057</v>
      </c>
      <c r="AH108" s="11">
        <f>'Publication Table'!AF108</f>
        <v>1090</v>
      </c>
      <c r="AI108" s="11">
        <f>'Publication Table'!AG108</f>
        <v>1084</v>
      </c>
      <c r="AJ108" s="11">
        <f>'Publication Table'!AH108</f>
        <v>1112</v>
      </c>
      <c r="AK108" s="11">
        <f>'Publication Table'!AI108</f>
        <v>923</v>
      </c>
      <c r="AL108" s="11">
        <f>'Publication Table'!AJ108</f>
        <v>1010</v>
      </c>
      <c r="AM108" s="11">
        <f>'Publication Table'!AK108</f>
        <v>947</v>
      </c>
      <c r="AN108" s="11">
        <f>'Publication Table'!AL108</f>
        <v>1133</v>
      </c>
      <c r="AO108" s="11">
        <f>'Publication Table'!AM108</f>
        <v>975</v>
      </c>
      <c r="AP108" s="11">
        <f>'Publication Table'!AN108</f>
        <v>1139</v>
      </c>
      <c r="AQ108" s="11">
        <f>'Publication Table'!AO108</f>
        <v>989</v>
      </c>
      <c r="AR108" s="11">
        <f>'Publication Table'!AP108</f>
        <v>820</v>
      </c>
      <c r="AS108" s="11">
        <f>'Publication Table'!AQ108</f>
        <v>977</v>
      </c>
      <c r="AT108" s="11">
        <f>'Publication Table'!AR108</f>
        <v>995</v>
      </c>
      <c r="AU108" s="11">
        <f>'Publication Table'!AS108</f>
        <v>1140</v>
      </c>
      <c r="AV108" s="11">
        <f>'Publication Table'!AT108</f>
        <v>1108</v>
      </c>
      <c r="AW108" s="11">
        <f>'Publication Table'!AU108</f>
        <v>815</v>
      </c>
      <c r="AX108" s="11">
        <f>'Publication Table'!AV108</f>
        <v>1015</v>
      </c>
      <c r="AY108" s="11">
        <f>'Publication Table'!AW108</f>
        <v>992</v>
      </c>
      <c r="AZ108" s="11">
        <f>'Publication Table'!AX108</f>
        <v>1085</v>
      </c>
      <c r="BA108" s="11">
        <f>'Publication Table'!AY108</f>
        <v>1010</v>
      </c>
      <c r="BB108" s="11">
        <f>'Publication Table'!AZ108</f>
        <v>1124</v>
      </c>
      <c r="BC108" s="11">
        <f>'Publication Table'!BA108</f>
        <v>996</v>
      </c>
      <c r="BD108" s="11">
        <f>'Publication Table'!BB108</f>
        <v>825</v>
      </c>
      <c r="BE108" s="11">
        <f>'Publication Table'!BC108</f>
        <v>959</v>
      </c>
      <c r="BF108" s="11">
        <f>'Publication Table'!BD108</f>
        <v>1018</v>
      </c>
      <c r="BG108" s="11">
        <f>'Publication Table'!BE108</f>
        <v>1099</v>
      </c>
      <c r="BH108" s="11">
        <f>'Publication Table'!BF108</f>
        <v>1015</v>
      </c>
      <c r="BI108" s="11">
        <f>'Publication Table'!BG108</f>
        <v>848</v>
      </c>
      <c r="BJ108" s="11">
        <f>'Publication Table'!BH108</f>
        <v>1086</v>
      </c>
      <c r="BK108" s="11">
        <f>'Publication Table'!BI108</f>
        <v>1082</v>
      </c>
      <c r="BL108" s="11">
        <f>'Publication Table'!BJ108</f>
        <v>855</v>
      </c>
      <c r="BM108" s="11">
        <f>'Publication Table'!BK108</f>
        <v>147</v>
      </c>
      <c r="BN108" s="11">
        <f>'Publication Table'!BL108</f>
        <v>143</v>
      </c>
      <c r="BO108" s="11">
        <f>'Publication Table'!BM108</f>
        <v>309</v>
      </c>
      <c r="BP108" s="11">
        <f>'Publication Table'!BN108</f>
        <v>487</v>
      </c>
      <c r="BQ108" s="11">
        <f>'Publication Table'!BO108</f>
        <v>483</v>
      </c>
      <c r="BR108" s="11">
        <f>'Publication Table'!BP108</f>
        <v>591</v>
      </c>
      <c r="BS108" s="11">
        <f ca="1">'Publication Table'!BQ108</f>
        <v>567</v>
      </c>
    </row>
    <row r="109" spans="2:71" ht="15" customHeight="1" x14ac:dyDescent="0.2">
      <c r="B109" s="84" t="str">
        <f t="shared" si="11"/>
        <v>NHS Forth ValleyPercent of total scheduled elective cancellations in theatre systems</v>
      </c>
      <c r="C109" s="87" t="str">
        <f t="shared" si="15"/>
        <v>NHS Forth Valley</v>
      </c>
      <c r="D109" s="100"/>
      <c r="E109" s="37" t="s">
        <v>112</v>
      </c>
      <c r="F109" s="66">
        <f>'Publication Table'!D109/'Publication Table (%)'!F$108</f>
        <v>7.2800000000000004E-2</v>
      </c>
      <c r="G109" s="66">
        <f>'Publication Table'!E109/'Publication Table (%)'!G$108</f>
        <v>8.1512605042016809E-2</v>
      </c>
      <c r="H109" s="66">
        <f>'Publication Table'!F109/'Publication Table (%)'!H$108</f>
        <v>8.6956521739130432E-2</v>
      </c>
      <c r="I109" s="66">
        <f>'Publication Table'!G109/'Publication Table (%)'!I$108</f>
        <v>7.5389948006932411E-2</v>
      </c>
      <c r="J109" s="66">
        <f>'Publication Table'!H109/'Publication Table (%)'!J$108</f>
        <v>9.9826388888888895E-2</v>
      </c>
      <c r="K109" s="66">
        <f>'Publication Table'!I109/'Publication Table (%)'!K$108</f>
        <v>0.10680529300567108</v>
      </c>
      <c r="L109" s="66">
        <f>'Publication Table'!J109/'Publication Table (%)'!L$108</f>
        <v>8.6324786324786323E-2</v>
      </c>
      <c r="M109" s="66">
        <f>'Publication Table'!K109/'Publication Table (%)'!M$108</f>
        <v>9.2753623188405798E-2</v>
      </c>
      <c r="N109" s="66">
        <f>'Publication Table'!L109/'Publication Table (%)'!N$108</f>
        <v>0.1041041041041041</v>
      </c>
      <c r="O109" s="66">
        <f>'Publication Table'!M109/'Publication Table (%)'!O$108</f>
        <v>8.6206896551724144E-2</v>
      </c>
      <c r="P109" s="66">
        <f>'Publication Table'!N109/'Publication Table (%)'!P$108</f>
        <v>8.4581497797356825E-2</v>
      </c>
      <c r="Q109" s="66">
        <f>'Publication Table'!O109/'Publication Table (%)'!Q$108</f>
        <v>9.1515729265967585E-2</v>
      </c>
      <c r="R109" s="66">
        <f>'Publication Table'!P109/'Publication Table (%)'!R$108</f>
        <v>9.4288304623753399E-2</v>
      </c>
      <c r="S109" s="66">
        <f>'Publication Table'!Q109/'Publication Table (%)'!S$108</f>
        <v>7.3059360730593603E-2</v>
      </c>
      <c r="T109" s="66">
        <f>'Publication Table'!R109/'Publication Table (%)'!T$108</f>
        <v>8.866442199775533E-2</v>
      </c>
      <c r="U109" s="66">
        <f>'Publication Table'!S109/'Publication Table (%)'!U$108</f>
        <v>9.7279472382522672E-2</v>
      </c>
      <c r="V109" s="66">
        <f>'Publication Table'!T109/'Publication Table (%)'!V$108</f>
        <v>8.7545126353790609E-2</v>
      </c>
      <c r="W109" s="66">
        <f>'Publication Table'!U109/'Publication Table (%)'!W$108</f>
        <v>0.11017740429505135</v>
      </c>
      <c r="X109" s="66">
        <f>'Publication Table'!V109/'Publication Table (%)'!X$108</f>
        <v>8.2987551867219914E-2</v>
      </c>
      <c r="Y109" s="66">
        <f>'Publication Table'!W109/'Publication Table (%)'!Y$108</f>
        <v>8.8414634146341459E-2</v>
      </c>
      <c r="Z109" s="66">
        <f>'Publication Table'!X109/'Publication Table (%)'!Z$108</f>
        <v>0.10820559062218214</v>
      </c>
      <c r="AA109" s="66">
        <f>'Publication Table'!Y109/'Publication Table (%)'!AA$108</f>
        <v>9.5370370370370369E-2</v>
      </c>
      <c r="AB109" s="66">
        <f>'Publication Table'!Z109/'Publication Table (%)'!AB$108</f>
        <v>8.3675143560295318E-2</v>
      </c>
      <c r="AC109" s="66">
        <f>'Publication Table'!AA109/'Publication Table (%)'!AC$108</f>
        <v>8.5062240663900418E-2</v>
      </c>
      <c r="AD109" s="66">
        <f>'Publication Table'!AB109/'Publication Table (%)'!AD$108</f>
        <v>9.7457627118644072E-2</v>
      </c>
      <c r="AE109" s="66">
        <f>'Publication Table'!AC109/'Publication Table (%)'!AE$108</f>
        <v>0.11605584642233857</v>
      </c>
      <c r="AF109" s="66">
        <f>'Publication Table'!AD109/'Publication Table (%)'!AF$108</f>
        <v>8.7606837606837601E-2</v>
      </c>
      <c r="AG109" s="66">
        <f>'Publication Table'!AE109/'Publication Table (%)'!AG$108</f>
        <v>9.2715231788079472E-2</v>
      </c>
      <c r="AH109" s="66">
        <f>'Publication Table'!AF109/'Publication Table (%)'!AH$108</f>
        <v>0.11467889908256881</v>
      </c>
      <c r="AI109" s="66">
        <f>'Publication Table'!AG109/'Publication Table (%)'!AI$108</f>
        <v>0.10516605166051661</v>
      </c>
      <c r="AJ109" s="66">
        <f>'Publication Table'!AH109/'Publication Table (%)'!AJ$108</f>
        <v>8.6330935251798566E-2</v>
      </c>
      <c r="AK109" s="66">
        <f>'Publication Table'!AI109/'Publication Table (%)'!AK$108</f>
        <v>0.10834236186348863</v>
      </c>
      <c r="AL109" s="66">
        <f>'Publication Table'!AJ109/'Publication Table (%)'!AL$108</f>
        <v>0.13168316831683169</v>
      </c>
      <c r="AM109" s="66">
        <f>'Publication Table'!AK109/'Publication Table (%)'!AM$108</f>
        <v>0.10770855332629356</v>
      </c>
      <c r="AN109" s="66">
        <f>'Publication Table'!AL109/'Publication Table (%)'!AN$108</f>
        <v>0.17652250661959401</v>
      </c>
      <c r="AO109" s="66">
        <f>'Publication Table'!AM109/'Publication Table (%)'!AO$108</f>
        <v>9.8461538461538461E-2</v>
      </c>
      <c r="AP109" s="66">
        <f>'Publication Table'!AN109/'Publication Table (%)'!AP$108</f>
        <v>8.9552238805970144E-2</v>
      </c>
      <c r="AQ109" s="66">
        <f>'Publication Table'!AO109/'Publication Table (%)'!AQ$108</f>
        <v>7.785642062689585E-2</v>
      </c>
      <c r="AR109" s="66">
        <f>'Publication Table'!AP109/'Publication Table (%)'!AR$108</f>
        <v>0.10853658536585366</v>
      </c>
      <c r="AS109" s="66">
        <f>'Publication Table'!AQ109/'Publication Table (%)'!AS$108</f>
        <v>0.10440122824974411</v>
      </c>
      <c r="AT109" s="66">
        <f>'Publication Table'!AR109/'Publication Table (%)'!AT$108</f>
        <v>8.4422110552763815E-2</v>
      </c>
      <c r="AU109" s="66">
        <f>'Publication Table'!AS109/'Publication Table (%)'!AU$108</f>
        <v>6.9298245614035081E-2</v>
      </c>
      <c r="AV109" s="66">
        <f>'Publication Table'!AT109/'Publication Table (%)'!AV$108</f>
        <v>9.6570397111913356E-2</v>
      </c>
      <c r="AW109" s="66">
        <f>'Publication Table'!AU109/'Publication Table (%)'!AW$108</f>
        <v>0.10429447852760736</v>
      </c>
      <c r="AX109" s="66">
        <f>'Publication Table'!AV109/'Publication Table (%)'!AX$108</f>
        <v>9.8522167487684734E-2</v>
      </c>
      <c r="AY109" s="66">
        <f>'Publication Table'!AW109/'Publication Table (%)'!AY$108</f>
        <v>9.9798387096774188E-2</v>
      </c>
      <c r="AZ109" s="66">
        <f>'Publication Table'!AX109/'Publication Table (%)'!AZ$108</f>
        <v>7.0967741935483872E-2</v>
      </c>
      <c r="BA109" s="66">
        <f>'Publication Table'!AY109/'Publication Table (%)'!BA$108</f>
        <v>7.9207920792079209E-2</v>
      </c>
      <c r="BB109" s="66">
        <f>'Publication Table'!AZ109/'Publication Table (%)'!BB$108</f>
        <v>8.7188612099644125E-2</v>
      </c>
      <c r="BC109" s="66">
        <f>'Publication Table'!BA109/'Publication Table (%)'!BC$108</f>
        <v>9.5381526104417677E-2</v>
      </c>
      <c r="BD109" s="66">
        <f>'Publication Table'!BB109/'Publication Table (%)'!BD$108</f>
        <v>0.10909090909090909</v>
      </c>
      <c r="BE109" s="66">
        <f>'Publication Table'!BC109/'Publication Table (%)'!BE$108</f>
        <v>7.2992700729927001E-2</v>
      </c>
      <c r="BF109" s="66">
        <f>'Publication Table'!BD109/'Publication Table (%)'!BF$108</f>
        <v>9.1355599214145378E-2</v>
      </c>
      <c r="BG109" s="66">
        <f>'Publication Table'!BE109/'Publication Table (%)'!BG$108</f>
        <v>7.8252957233848952E-2</v>
      </c>
      <c r="BH109" s="66">
        <f>'Publication Table'!BF109/'Publication Table (%)'!BH$108</f>
        <v>9.3596059113300489E-2</v>
      </c>
      <c r="BI109" s="66">
        <f>'Publication Table'!BG109/'Publication Table (%)'!BI$108</f>
        <v>0.10731132075471699</v>
      </c>
      <c r="BJ109" s="66">
        <f>'Publication Table'!BH109/'Publication Table (%)'!BJ$108</f>
        <v>8.2872928176795577E-2</v>
      </c>
      <c r="BK109" s="66">
        <f>'Publication Table'!BI109/'Publication Table (%)'!BK$108</f>
        <v>6.9316081330868765E-2</v>
      </c>
      <c r="BL109" s="66">
        <f>'Publication Table'!BJ109/'Publication Table (%)'!BL$108</f>
        <v>0.14736842105263157</v>
      </c>
      <c r="BM109" s="66">
        <f>'Publication Table'!BK109/'Publication Table (%)'!BM$108</f>
        <v>0.21768707482993196</v>
      </c>
      <c r="BN109" s="66">
        <f>'Publication Table'!BL109/'Publication Table (%)'!BN$108</f>
        <v>3.4965034965034968E-2</v>
      </c>
      <c r="BO109" s="66">
        <f>'Publication Table'!BM109/'Publication Table (%)'!BO$108</f>
        <v>0.11003236245954692</v>
      </c>
      <c r="BP109" s="66">
        <f>'Publication Table'!BN109/'Publication Table (%)'!BP$108</f>
        <v>4.9281314168377825E-2</v>
      </c>
      <c r="BQ109" s="66">
        <f>'Publication Table'!BO109/'Publication Table (%)'!BQ$108</f>
        <v>7.2463768115942032E-2</v>
      </c>
      <c r="BR109" s="66">
        <f>'Publication Table'!BP109/'Publication Table (%)'!BR$108</f>
        <v>6.9373942470389166E-2</v>
      </c>
      <c r="BS109" s="66">
        <f ca="1">'Publication Table'!BQ109/'Publication Table (%)'!BS$108</f>
        <v>8.1128747795414458E-2</v>
      </c>
    </row>
    <row r="110" spans="2:71" ht="15" customHeight="1" x14ac:dyDescent="0.2">
      <c r="B110" s="84" t="str">
        <f t="shared" si="11"/>
        <v>NHS Forth ValleyCancellation based on clinical reason by hospital %</v>
      </c>
      <c r="C110" s="87" t="str">
        <f t="shared" si="15"/>
        <v>NHS Forth Valley</v>
      </c>
      <c r="D110" s="100"/>
      <c r="E110" s="39" t="s">
        <v>113</v>
      </c>
      <c r="F110" s="66">
        <f>'Publication Table'!D110/'Publication Table (%)'!F$108</f>
        <v>2.7199999999999998E-2</v>
      </c>
      <c r="G110" s="66">
        <f>'Publication Table'!E110/'Publication Table (%)'!G$108</f>
        <v>3.1092436974789917E-2</v>
      </c>
      <c r="H110" s="66">
        <f>'Publication Table'!F110/'Publication Table (%)'!H$108</f>
        <v>2.4051803885291396E-2</v>
      </c>
      <c r="I110" s="66">
        <f>'Publication Table'!G110/'Publication Table (%)'!I$108</f>
        <v>2.3396880415944541E-2</v>
      </c>
      <c r="J110" s="66">
        <f>'Publication Table'!H110/'Publication Table (%)'!J$108</f>
        <v>4.4270833333333336E-2</v>
      </c>
      <c r="K110" s="66">
        <f>'Publication Table'!I110/'Publication Table (%)'!K$108</f>
        <v>4.4423440453686201E-2</v>
      </c>
      <c r="L110" s="66">
        <f>'Publication Table'!J110/'Publication Table (%)'!L$108</f>
        <v>3.5897435897435895E-2</v>
      </c>
      <c r="M110" s="66">
        <f>'Publication Table'!K110/'Publication Table (%)'!M$108</f>
        <v>4.6376811594202899E-2</v>
      </c>
      <c r="N110" s="66">
        <f>'Publication Table'!L110/'Publication Table (%)'!N$108</f>
        <v>4.4044044044044044E-2</v>
      </c>
      <c r="O110" s="66">
        <f>'Publication Table'!M110/'Publication Table (%)'!O$108</f>
        <v>3.1896551724137932E-2</v>
      </c>
      <c r="P110" s="66">
        <f>'Publication Table'!N110/'Publication Table (%)'!P$108</f>
        <v>4.0528634361233482E-2</v>
      </c>
      <c r="Q110" s="66">
        <f>'Publication Table'!O110/'Publication Table (%)'!Q$108</f>
        <v>2.4785510009532889E-2</v>
      </c>
      <c r="R110" s="66">
        <f>'Publication Table'!P110/'Publication Table (%)'!R$108</f>
        <v>3.8984587488667274E-2</v>
      </c>
      <c r="S110" s="66">
        <f>'Publication Table'!Q110/'Publication Table (%)'!S$108</f>
        <v>3.4703196347031964E-2</v>
      </c>
      <c r="T110" s="66">
        <f>'Publication Table'!R110/'Publication Table (%)'!T$108</f>
        <v>2.5813692480359147E-2</v>
      </c>
      <c r="U110" s="66">
        <f>'Publication Table'!S110/'Publication Table (%)'!U$108</f>
        <v>3.5449299258037921E-2</v>
      </c>
      <c r="V110" s="66">
        <f>'Publication Table'!T110/'Publication Table (%)'!V$108</f>
        <v>2.9783393501805054E-2</v>
      </c>
      <c r="W110" s="66">
        <f>'Publication Table'!U110/'Publication Table (%)'!W$108</f>
        <v>4.0149393090569564E-2</v>
      </c>
      <c r="X110" s="66">
        <f>'Publication Table'!V110/'Publication Table (%)'!X$108</f>
        <v>3.2365145228215771E-2</v>
      </c>
      <c r="Y110" s="66">
        <f>'Publication Table'!W110/'Publication Table (%)'!Y$108</f>
        <v>2.032520325203252E-2</v>
      </c>
      <c r="Z110" s="66">
        <f>'Publication Table'!X110/'Publication Table (%)'!Z$108</f>
        <v>3.2461677186654644E-2</v>
      </c>
      <c r="AA110" s="66">
        <f>'Publication Table'!Y110/'Publication Table (%)'!AA$108</f>
        <v>3.425925925925926E-2</v>
      </c>
      <c r="AB110" s="66">
        <f>'Publication Table'!Z110/'Publication Table (%)'!AB$108</f>
        <v>3.8556193601312551E-2</v>
      </c>
      <c r="AC110" s="66">
        <f>'Publication Table'!AA110/'Publication Table (%)'!AC$108</f>
        <v>3.6307053941908717E-2</v>
      </c>
      <c r="AD110" s="66">
        <f>'Publication Table'!AB110/'Publication Table (%)'!AD$108</f>
        <v>3.3898305084745763E-2</v>
      </c>
      <c r="AE110" s="66">
        <f>'Publication Table'!AC110/'Publication Table (%)'!AE$108</f>
        <v>3.0541012216404886E-2</v>
      </c>
      <c r="AF110" s="66">
        <f>'Publication Table'!AD110/'Publication Table (%)'!AF$108</f>
        <v>3.4188034188034191E-2</v>
      </c>
      <c r="AG110" s="66">
        <f>'Publication Table'!AE110/'Publication Table (%)'!AG$108</f>
        <v>2.8382213812677391E-2</v>
      </c>
      <c r="AH110" s="66">
        <f>'Publication Table'!AF110/'Publication Table (%)'!AH$108</f>
        <v>3.669724770642202E-2</v>
      </c>
      <c r="AI110" s="66">
        <f>'Publication Table'!AG110/'Publication Table (%)'!AI$108</f>
        <v>3.136531365313653E-2</v>
      </c>
      <c r="AJ110" s="66">
        <f>'Publication Table'!AH110/'Publication Table (%)'!AJ$108</f>
        <v>3.0575539568345324E-2</v>
      </c>
      <c r="AK110" s="66">
        <f>'Publication Table'!AI110/'Publication Table (%)'!AK$108</f>
        <v>3.7919826652221017E-2</v>
      </c>
      <c r="AL110" s="66">
        <f>'Publication Table'!AJ110/'Publication Table (%)'!AL$108</f>
        <v>4.5544554455445543E-2</v>
      </c>
      <c r="AM110" s="66">
        <f>'Publication Table'!AK110/'Publication Table (%)'!AM$108</f>
        <v>4.118268215417107E-2</v>
      </c>
      <c r="AN110" s="66">
        <f>'Publication Table'!AL110/'Publication Table (%)'!AN$108</f>
        <v>2.4713150926743161E-2</v>
      </c>
      <c r="AO110" s="66">
        <f>'Publication Table'!AM110/'Publication Table (%)'!AO$108</f>
        <v>1.9487179487179488E-2</v>
      </c>
      <c r="AP110" s="66">
        <f>'Publication Table'!AN110/'Publication Table (%)'!AP$108</f>
        <v>2.8972783143107989E-2</v>
      </c>
      <c r="AQ110" s="66">
        <f>'Publication Table'!AO110/'Publication Table (%)'!AQ$108</f>
        <v>3.5389282103134481E-2</v>
      </c>
      <c r="AR110" s="66">
        <f>'Publication Table'!AP110/'Publication Table (%)'!AR$108</f>
        <v>3.4146341463414637E-2</v>
      </c>
      <c r="AS110" s="66">
        <f>'Publication Table'!AQ110/'Publication Table (%)'!AS$108</f>
        <v>3.0706243602865915E-2</v>
      </c>
      <c r="AT110" s="66">
        <f>'Publication Table'!AR110/'Publication Table (%)'!AT$108</f>
        <v>2.6130653266331658E-2</v>
      </c>
      <c r="AU110" s="66">
        <f>'Publication Table'!AS110/'Publication Table (%)'!AU$108</f>
        <v>2.9824561403508771E-2</v>
      </c>
      <c r="AV110" s="66">
        <f>'Publication Table'!AT110/'Publication Table (%)'!AV$108</f>
        <v>4.1516245487364621E-2</v>
      </c>
      <c r="AW110" s="66">
        <f>'Publication Table'!AU110/'Publication Table (%)'!AW$108</f>
        <v>2.6993865030674847E-2</v>
      </c>
      <c r="AX110" s="66">
        <f>'Publication Table'!AV110/'Publication Table (%)'!AX$108</f>
        <v>3.7438423645320199E-2</v>
      </c>
      <c r="AY110" s="66">
        <f>'Publication Table'!AW110/'Publication Table (%)'!AY$108</f>
        <v>4.4354838709677422E-2</v>
      </c>
      <c r="AZ110" s="66">
        <f>'Publication Table'!AX110/'Publication Table (%)'!AZ$108</f>
        <v>3.2258064516129031E-2</v>
      </c>
      <c r="BA110" s="66">
        <f>'Publication Table'!AY110/'Publication Table (%)'!BA$108</f>
        <v>3.0693069306930693E-2</v>
      </c>
      <c r="BB110" s="66">
        <f>'Publication Table'!AZ110/'Publication Table (%)'!BB$108</f>
        <v>3.6476868327402136E-2</v>
      </c>
      <c r="BC110" s="66">
        <f>'Publication Table'!BA110/'Publication Table (%)'!BC$108</f>
        <v>3.0120481927710843E-2</v>
      </c>
      <c r="BD110" s="66">
        <f>'Publication Table'!BB110/'Publication Table (%)'!BD$108</f>
        <v>3.3939393939393943E-2</v>
      </c>
      <c r="BE110" s="66">
        <f>'Publication Table'!BC110/'Publication Table (%)'!BE$108</f>
        <v>3.3368091762252347E-2</v>
      </c>
      <c r="BF110" s="66">
        <f>'Publication Table'!BD110/'Publication Table (%)'!BF$108</f>
        <v>3.4381139489194502E-2</v>
      </c>
      <c r="BG110" s="66">
        <f>'Publication Table'!BE110/'Publication Table (%)'!BG$108</f>
        <v>3.1847133757961783E-2</v>
      </c>
      <c r="BH110" s="66">
        <f>'Publication Table'!BF110/'Publication Table (%)'!BH$108</f>
        <v>3.4482758620689655E-2</v>
      </c>
      <c r="BI110" s="66">
        <f>'Publication Table'!BG110/'Publication Table (%)'!BI$108</f>
        <v>4.4811320754716978E-2</v>
      </c>
      <c r="BJ110" s="66">
        <f>'Publication Table'!BH110/'Publication Table (%)'!BJ$108</f>
        <v>3.6832412523020261E-2</v>
      </c>
      <c r="BK110" s="66">
        <f>'Publication Table'!BI110/'Publication Table (%)'!BK$108</f>
        <v>3.6968576709796676E-2</v>
      </c>
      <c r="BL110" s="66">
        <f>'Publication Table'!BJ110/'Publication Table (%)'!BL$108</f>
        <v>6.6666666666666666E-2</v>
      </c>
      <c r="BM110" s="66">
        <f>'Publication Table'!BK110/'Publication Table (%)'!BM$108</f>
        <v>0.16326530612244897</v>
      </c>
      <c r="BN110" s="66">
        <f>'Publication Table'!BL110/'Publication Table (%)'!BN$108</f>
        <v>3.4965034965034968E-2</v>
      </c>
      <c r="BO110" s="66">
        <f>'Publication Table'!BM110/'Publication Table (%)'!BO$108</f>
        <v>7.7669902912621352E-2</v>
      </c>
      <c r="BP110" s="66">
        <f>'Publication Table'!BN110/'Publication Table (%)'!BP$108</f>
        <v>2.8747433264887063E-2</v>
      </c>
      <c r="BQ110" s="66">
        <f>'Publication Table'!BO110/'Publication Table (%)'!BQ$108</f>
        <v>5.5900621118012424E-2</v>
      </c>
      <c r="BR110" s="66">
        <f>'Publication Table'!BP110/'Publication Table (%)'!BR$108</f>
        <v>4.2301184433164128E-2</v>
      </c>
      <c r="BS110" s="66">
        <f ca="1">'Publication Table'!BQ110/'Publication Table (%)'!BS$108</f>
        <v>4.7619047619047616E-2</v>
      </c>
    </row>
    <row r="111" spans="2:71" ht="15" customHeight="1" x14ac:dyDescent="0.2">
      <c r="B111" s="84" t="str">
        <f t="shared" si="11"/>
        <v>NHS Forth ValleyCancellation based on capacity or non-clinical reason by hospital %</v>
      </c>
      <c r="C111" s="87" t="str">
        <f t="shared" si="15"/>
        <v>NHS Forth Valley</v>
      </c>
      <c r="D111" s="100"/>
      <c r="E111" s="39" t="s">
        <v>114</v>
      </c>
      <c r="F111" s="66">
        <f>'Publication Table'!D111/'Publication Table (%)'!F$108</f>
        <v>8.0000000000000002E-3</v>
      </c>
      <c r="G111" s="66">
        <f>'Publication Table'!E111/'Publication Table (%)'!G$108</f>
        <v>6.7226890756302525E-3</v>
      </c>
      <c r="H111" s="66">
        <f>'Publication Table'!F111/'Publication Table (%)'!H$108</f>
        <v>1.757631822386679E-2</v>
      </c>
      <c r="I111" s="66">
        <f>'Publication Table'!G111/'Publication Table (%)'!I$108</f>
        <v>1.0398613518197574E-2</v>
      </c>
      <c r="J111" s="66">
        <f>'Publication Table'!H111/'Publication Table (%)'!J$108</f>
        <v>1.0416666666666666E-2</v>
      </c>
      <c r="K111" s="66">
        <f>'Publication Table'!I111/'Publication Table (%)'!K$108</f>
        <v>2.1739130434782608E-2</v>
      </c>
      <c r="L111" s="66">
        <f>'Publication Table'!J111/'Publication Table (%)'!L$108</f>
        <v>1.7948717948717947E-2</v>
      </c>
      <c r="M111" s="66">
        <f>'Publication Table'!K111/'Publication Table (%)'!M$108</f>
        <v>1.1594202898550725E-2</v>
      </c>
      <c r="N111" s="66">
        <f>'Publication Table'!L111/'Publication Table (%)'!N$108</f>
        <v>2.2022022022022022E-2</v>
      </c>
      <c r="O111" s="66">
        <f>'Publication Table'!M111/'Publication Table (%)'!O$108</f>
        <v>1.4655172413793103E-2</v>
      </c>
      <c r="P111" s="66">
        <f>'Publication Table'!N111/'Publication Table (%)'!P$108</f>
        <v>1.3215859030837005E-2</v>
      </c>
      <c r="Q111" s="66">
        <f>'Publication Table'!O111/'Publication Table (%)'!Q$108</f>
        <v>2.6692087702573881E-2</v>
      </c>
      <c r="R111" s="66">
        <f>'Publication Table'!P111/'Publication Table (%)'!R$108</f>
        <v>2.6291931097008159E-2</v>
      </c>
      <c r="S111" s="66">
        <f>'Publication Table'!Q111/'Publication Table (%)'!S$108</f>
        <v>7.3059360730593605E-3</v>
      </c>
      <c r="T111" s="66">
        <f>'Publication Table'!R111/'Publication Table (%)'!T$108</f>
        <v>2.5813692480359147E-2</v>
      </c>
      <c r="U111" s="66">
        <f>'Publication Table'!S111/'Publication Table (%)'!U$108</f>
        <v>2.6380873866446827E-2</v>
      </c>
      <c r="V111" s="66">
        <f>'Publication Table'!T111/'Publication Table (%)'!V$108</f>
        <v>2.5270758122743681E-2</v>
      </c>
      <c r="W111" s="66">
        <f>'Publication Table'!U111/'Publication Table (%)'!W$108</f>
        <v>2.4276377217553689E-2</v>
      </c>
      <c r="X111" s="66">
        <f>'Publication Table'!V111/'Publication Table (%)'!X$108</f>
        <v>2.2406639004149378E-2</v>
      </c>
      <c r="Y111" s="66">
        <f>'Publication Table'!W111/'Publication Table (%)'!Y$108</f>
        <v>2.540650406504065E-2</v>
      </c>
      <c r="Z111" s="66">
        <f>'Publication Table'!X111/'Publication Table (%)'!Z$108</f>
        <v>3.3363390441839495E-2</v>
      </c>
      <c r="AA111" s="66">
        <f>'Publication Table'!Y111/'Publication Table (%)'!AA$108</f>
        <v>2.4074074074074074E-2</v>
      </c>
      <c r="AB111" s="66">
        <f>'Publication Table'!Z111/'Publication Table (%)'!AB$108</f>
        <v>1.5586546349466776E-2</v>
      </c>
      <c r="AC111" s="66">
        <f>'Publication Table'!AA111/'Publication Table (%)'!AC$108</f>
        <v>1.3485477178423237E-2</v>
      </c>
      <c r="AD111" s="66">
        <f>'Publication Table'!AB111/'Publication Table (%)'!AD$108</f>
        <v>2.9661016949152543E-2</v>
      </c>
      <c r="AE111" s="66">
        <f>'Publication Table'!AC111/'Publication Table (%)'!AE$108</f>
        <v>4.2757417102966842E-2</v>
      </c>
      <c r="AF111" s="66">
        <f>'Publication Table'!AD111/'Publication Table (%)'!AF$108</f>
        <v>1.9230769230769232E-2</v>
      </c>
      <c r="AG111" s="66">
        <f>'Publication Table'!AE111/'Publication Table (%)'!AG$108</f>
        <v>2.9328287606433301E-2</v>
      </c>
      <c r="AH111" s="66">
        <f>'Publication Table'!AF111/'Publication Table (%)'!AH$108</f>
        <v>3.2110091743119268E-2</v>
      </c>
      <c r="AI111" s="66">
        <f>'Publication Table'!AG111/'Publication Table (%)'!AI$108</f>
        <v>3.8745387453874541E-2</v>
      </c>
      <c r="AJ111" s="66">
        <f>'Publication Table'!AH111/'Publication Table (%)'!AJ$108</f>
        <v>2.6079136690647483E-2</v>
      </c>
      <c r="AK111" s="66">
        <f>'Publication Table'!AI111/'Publication Table (%)'!AK$108</f>
        <v>4.3336944745395449E-2</v>
      </c>
      <c r="AL111" s="66">
        <f>'Publication Table'!AJ111/'Publication Table (%)'!AL$108</f>
        <v>4.0594059405940595E-2</v>
      </c>
      <c r="AM111" s="66">
        <f>'Publication Table'!AK111/'Publication Table (%)'!AM$108</f>
        <v>2.2175290390707498E-2</v>
      </c>
      <c r="AN111" s="66">
        <f>'Publication Table'!AL111/'Publication Table (%)'!AN$108</f>
        <v>0.10767872903795234</v>
      </c>
      <c r="AO111" s="66">
        <f>'Publication Table'!AM111/'Publication Table (%)'!AO$108</f>
        <v>0.04</v>
      </c>
      <c r="AP111" s="66">
        <f>'Publication Table'!AN111/'Publication Table (%)'!AP$108</f>
        <v>2.8972783143107989E-2</v>
      </c>
      <c r="AQ111" s="66">
        <f>'Publication Table'!AO111/'Publication Table (%)'!AQ$108</f>
        <v>1.314459049544995E-2</v>
      </c>
      <c r="AR111" s="66">
        <f>'Publication Table'!AP111/'Publication Table (%)'!AR$108</f>
        <v>3.9024390243902439E-2</v>
      </c>
      <c r="AS111" s="66">
        <f>'Publication Table'!AQ111/'Publication Table (%)'!AS$108</f>
        <v>3.0706243602865915E-2</v>
      </c>
      <c r="AT111" s="66">
        <f>'Publication Table'!AR111/'Publication Table (%)'!AT$108</f>
        <v>2.914572864321608E-2</v>
      </c>
      <c r="AU111" s="66">
        <f>'Publication Table'!AS111/'Publication Table (%)'!AU$108</f>
        <v>1.7543859649122806E-2</v>
      </c>
      <c r="AV111" s="66">
        <f>'Publication Table'!AT111/'Publication Table (%)'!AV$108</f>
        <v>2.3465703971119134E-2</v>
      </c>
      <c r="AW111" s="66">
        <f>'Publication Table'!AU111/'Publication Table (%)'!AW$108</f>
        <v>3.1901840490797549E-2</v>
      </c>
      <c r="AX111" s="66">
        <f>'Publication Table'!AV111/'Publication Table (%)'!AX$108</f>
        <v>2.2660098522167486E-2</v>
      </c>
      <c r="AY111" s="66">
        <f>'Publication Table'!AW111/'Publication Table (%)'!AY$108</f>
        <v>2.3185483870967742E-2</v>
      </c>
      <c r="AZ111" s="66">
        <f>'Publication Table'!AX111/'Publication Table (%)'!AZ$108</f>
        <v>1.1059907834101382E-2</v>
      </c>
      <c r="BA111" s="66">
        <f>'Publication Table'!AY111/'Publication Table (%)'!BA$108</f>
        <v>1.9801980198019802E-2</v>
      </c>
      <c r="BB111" s="66">
        <f>'Publication Table'!AZ111/'Publication Table (%)'!BB$108</f>
        <v>1.5124555160142349E-2</v>
      </c>
      <c r="BC111" s="66">
        <f>'Publication Table'!BA111/'Publication Table (%)'!BC$108</f>
        <v>3.112449799196787E-2</v>
      </c>
      <c r="BD111" s="66">
        <f>'Publication Table'!BB111/'Publication Table (%)'!BD$108</f>
        <v>2.5454545454545455E-2</v>
      </c>
      <c r="BE111" s="66">
        <f>'Publication Table'!BC111/'Publication Table (%)'!BE$108</f>
        <v>1.1470281543274244E-2</v>
      </c>
      <c r="BF111" s="66">
        <f>'Publication Table'!BD111/'Publication Table (%)'!BF$108</f>
        <v>1.6699410609037329E-2</v>
      </c>
      <c r="BG111" s="66">
        <f>'Publication Table'!BE111/'Publication Table (%)'!BG$108</f>
        <v>1.637852593266606E-2</v>
      </c>
      <c r="BH111" s="66">
        <f>'Publication Table'!BF111/'Publication Table (%)'!BH$108</f>
        <v>1.6748768472906402E-2</v>
      </c>
      <c r="BI111" s="66">
        <f>'Publication Table'!BG111/'Publication Table (%)'!BI$108</f>
        <v>3.3018867924528301E-2</v>
      </c>
      <c r="BJ111" s="66">
        <f>'Publication Table'!BH111/'Publication Table (%)'!BJ$108</f>
        <v>1.1970534069981584E-2</v>
      </c>
      <c r="BK111" s="66">
        <f>'Publication Table'!BI111/'Publication Table (%)'!BK$108</f>
        <v>9.242144177449169E-3</v>
      </c>
      <c r="BL111" s="66">
        <f>'Publication Table'!BJ111/'Publication Table (%)'!BL$108</f>
        <v>3.0409356725146199E-2</v>
      </c>
      <c r="BM111" s="66">
        <f>'Publication Table'!BK111/'Publication Table (%)'!BM$108</f>
        <v>0</v>
      </c>
      <c r="BN111" s="66">
        <f>'Publication Table'!BL111/'Publication Table (%)'!BN$108</f>
        <v>0</v>
      </c>
      <c r="BO111" s="66">
        <f>'Publication Table'!BM111/'Publication Table (%)'!BO$108</f>
        <v>1.2944983818770227E-2</v>
      </c>
      <c r="BP111" s="66">
        <f>'Publication Table'!BN111/'Publication Table (%)'!BP$108</f>
        <v>4.1067761806981521E-3</v>
      </c>
      <c r="BQ111" s="66">
        <f>'Publication Table'!BO111/'Publication Table (%)'!BQ$108</f>
        <v>4.140786749482402E-3</v>
      </c>
      <c r="BR111" s="66">
        <f>'Publication Table'!BP111/'Publication Table (%)'!BR$108</f>
        <v>1.1844331641285956E-2</v>
      </c>
      <c r="BS111" s="66">
        <f ca="1">'Publication Table'!BQ111/'Publication Table (%)'!BS$108</f>
        <v>1.4109347442680775E-2</v>
      </c>
    </row>
    <row r="112" spans="2:71" ht="15" customHeight="1" x14ac:dyDescent="0.2">
      <c r="B112" s="84" t="str">
        <f t="shared" si="11"/>
        <v>NHS Forth ValleyCancelled by Patient %</v>
      </c>
      <c r="C112" s="87" t="str">
        <f t="shared" si="15"/>
        <v>NHS Forth Valley</v>
      </c>
      <c r="D112" s="100"/>
      <c r="E112" s="39" t="s">
        <v>115</v>
      </c>
      <c r="F112" s="66">
        <f>'Publication Table'!D112/'Publication Table (%)'!F$108</f>
        <v>3.2000000000000001E-2</v>
      </c>
      <c r="G112" s="66">
        <f>'Publication Table'!E112/'Publication Table (%)'!G$108</f>
        <v>3.8655462184873951E-2</v>
      </c>
      <c r="H112" s="66">
        <f>'Publication Table'!F112/'Publication Table (%)'!H$108</f>
        <v>3.7002775208140611E-2</v>
      </c>
      <c r="I112" s="66">
        <f>'Publication Table'!G112/'Publication Table (%)'!I$108</f>
        <v>3.4662045060658578E-2</v>
      </c>
      <c r="J112" s="66">
        <f>'Publication Table'!H112/'Publication Table (%)'!J$108</f>
        <v>3.0381944444444444E-2</v>
      </c>
      <c r="K112" s="66">
        <f>'Publication Table'!I112/'Publication Table (%)'!K$108</f>
        <v>3.2136105860113423E-2</v>
      </c>
      <c r="L112" s="66">
        <f>'Publication Table'!J112/'Publication Table (%)'!L$108</f>
        <v>2.8205128205128206E-2</v>
      </c>
      <c r="M112" s="66">
        <f>'Publication Table'!K112/'Publication Table (%)'!M$108</f>
        <v>3.3816425120772944E-2</v>
      </c>
      <c r="N112" s="66">
        <f>'Publication Table'!L112/'Publication Table (%)'!N$108</f>
        <v>3.6036036036036036E-2</v>
      </c>
      <c r="O112" s="66">
        <f>'Publication Table'!M112/'Publication Table (%)'!O$108</f>
        <v>3.9655172413793106E-2</v>
      </c>
      <c r="P112" s="66">
        <f>'Publication Table'!N112/'Publication Table (%)'!P$108</f>
        <v>2.7312775330396475E-2</v>
      </c>
      <c r="Q112" s="66">
        <f>'Publication Table'!O112/'Publication Table (%)'!Q$108</f>
        <v>3.7178265014299335E-2</v>
      </c>
      <c r="R112" s="66">
        <f>'Publication Table'!P112/'Publication Table (%)'!R$108</f>
        <v>2.6291931097008159E-2</v>
      </c>
      <c r="S112" s="66">
        <f>'Publication Table'!Q112/'Publication Table (%)'!S$108</f>
        <v>3.0136986301369864E-2</v>
      </c>
      <c r="T112" s="66">
        <f>'Publication Table'!R112/'Publication Table (%)'!T$108</f>
        <v>3.479236812570146E-2</v>
      </c>
      <c r="U112" s="66">
        <f>'Publication Table'!S112/'Publication Table (%)'!U$108</f>
        <v>3.5449299258037921E-2</v>
      </c>
      <c r="V112" s="66">
        <f>'Publication Table'!T112/'Publication Table (%)'!V$108</f>
        <v>3.2490974729241874E-2</v>
      </c>
      <c r="W112" s="66">
        <f>'Publication Table'!U112/'Publication Table (%)'!W$108</f>
        <v>4.5751633986928102E-2</v>
      </c>
      <c r="X112" s="66">
        <f>'Publication Table'!V112/'Publication Table (%)'!X$108</f>
        <v>2.8215767634854772E-2</v>
      </c>
      <c r="Y112" s="66">
        <f>'Publication Table'!W112/'Publication Table (%)'!Y$108</f>
        <v>4.2682926829268296E-2</v>
      </c>
      <c r="Z112" s="66">
        <f>'Publication Table'!X112/'Publication Table (%)'!Z$108</f>
        <v>4.1478809738503153E-2</v>
      </c>
      <c r="AA112" s="66">
        <f>'Publication Table'!Y112/'Publication Table (%)'!AA$108</f>
        <v>3.7037037037037035E-2</v>
      </c>
      <c r="AB112" s="66">
        <f>'Publication Table'!Z112/'Publication Table (%)'!AB$108</f>
        <v>2.9532403609515995E-2</v>
      </c>
      <c r="AC112" s="66">
        <f>'Publication Table'!AA112/'Publication Table (%)'!AC$108</f>
        <v>3.3195020746887967E-2</v>
      </c>
      <c r="AD112" s="66">
        <f>'Publication Table'!AB112/'Publication Table (%)'!AD$108</f>
        <v>3.3898305084745763E-2</v>
      </c>
      <c r="AE112" s="66">
        <f>'Publication Table'!AC112/'Publication Table (%)'!AE$108</f>
        <v>4.2757417102966842E-2</v>
      </c>
      <c r="AF112" s="66">
        <f>'Publication Table'!AD112/'Publication Table (%)'!AF$108</f>
        <v>3.311965811965812E-2</v>
      </c>
      <c r="AG112" s="66">
        <f>'Publication Table'!AE112/'Publication Table (%)'!AG$108</f>
        <v>3.405865657521287E-2</v>
      </c>
      <c r="AH112" s="66">
        <f>'Publication Table'!AF112/'Publication Table (%)'!AH$108</f>
        <v>4.5871559633027525E-2</v>
      </c>
      <c r="AI112" s="66">
        <f>'Publication Table'!AG112/'Publication Table (%)'!AI$108</f>
        <v>3.5055350553505532E-2</v>
      </c>
      <c r="AJ112" s="66">
        <f>'Publication Table'!AH112/'Publication Table (%)'!AJ$108</f>
        <v>2.9676258992805755E-2</v>
      </c>
      <c r="AK112" s="66">
        <f>'Publication Table'!AI112/'Publication Table (%)'!AK$108</f>
        <v>2.7085590465872156E-2</v>
      </c>
      <c r="AL112" s="66">
        <f>'Publication Table'!AJ112/'Publication Table (%)'!AL$108</f>
        <v>4.5544554455445543E-2</v>
      </c>
      <c r="AM112" s="66">
        <f>'Publication Table'!AK112/'Publication Table (%)'!AM$108</f>
        <v>4.4350580781414996E-2</v>
      </c>
      <c r="AN112" s="66">
        <f>'Publication Table'!AL112/'Publication Table (%)'!AN$108</f>
        <v>4.4130626654898503E-2</v>
      </c>
      <c r="AO112" s="66">
        <f>'Publication Table'!AM112/'Publication Table (%)'!AO$108</f>
        <v>3.8974358974358976E-2</v>
      </c>
      <c r="AP112" s="66">
        <f>'Publication Table'!AN112/'Publication Table (%)'!AP$108</f>
        <v>3.1606672519754173E-2</v>
      </c>
      <c r="AQ112" s="66">
        <f>'Publication Table'!AO112/'Publication Table (%)'!AQ$108</f>
        <v>2.9322548028311426E-2</v>
      </c>
      <c r="AR112" s="66">
        <f>'Publication Table'!AP112/'Publication Table (%)'!AR$108</f>
        <v>3.1707317073170732E-2</v>
      </c>
      <c r="AS112" s="66">
        <f>'Publication Table'!AQ112/'Publication Table (%)'!AS$108</f>
        <v>4.1965199590583417E-2</v>
      </c>
      <c r="AT112" s="66">
        <f>'Publication Table'!AR112/'Publication Table (%)'!AT$108</f>
        <v>2.914572864321608E-2</v>
      </c>
      <c r="AU112" s="66">
        <f>'Publication Table'!AS112/'Publication Table (%)'!AU$108</f>
        <v>2.1052631578947368E-2</v>
      </c>
      <c r="AV112" s="66">
        <f>'Publication Table'!AT112/'Publication Table (%)'!AV$108</f>
        <v>3.1588447653429601E-2</v>
      </c>
      <c r="AW112" s="66">
        <f>'Publication Table'!AU112/'Publication Table (%)'!AW$108</f>
        <v>4.5398773006134971E-2</v>
      </c>
      <c r="AX112" s="66">
        <f>'Publication Table'!AV112/'Publication Table (%)'!AX$108</f>
        <v>3.8423645320197042E-2</v>
      </c>
      <c r="AY112" s="66">
        <f>'Publication Table'!AW112/'Publication Table (%)'!AY$108</f>
        <v>3.125E-2</v>
      </c>
      <c r="AZ112" s="66">
        <f>'Publication Table'!AX112/'Publication Table (%)'!AZ$108</f>
        <v>2.7649769585253458E-2</v>
      </c>
      <c r="BA112" s="66">
        <f>'Publication Table'!AY112/'Publication Table (%)'!BA$108</f>
        <v>2.8712871287128714E-2</v>
      </c>
      <c r="BB112" s="66">
        <f>'Publication Table'!AZ112/'Publication Table (%)'!BB$108</f>
        <v>3.5587188612099648E-2</v>
      </c>
      <c r="BC112" s="66">
        <f>'Publication Table'!BA112/'Publication Table (%)'!BC$108</f>
        <v>3.4136546184738957E-2</v>
      </c>
      <c r="BD112" s="66">
        <f>'Publication Table'!BB112/'Publication Table (%)'!BD$108</f>
        <v>4.9696969696969698E-2</v>
      </c>
      <c r="BE112" s="66">
        <f>'Publication Table'!BC112/'Publication Table (%)'!BE$108</f>
        <v>2.8154327424400417E-2</v>
      </c>
      <c r="BF112" s="66">
        <f>'Publication Table'!BD112/'Publication Table (%)'!BF$108</f>
        <v>4.0275049115913557E-2</v>
      </c>
      <c r="BG112" s="66">
        <f>'Publication Table'!BE112/'Publication Table (%)'!BG$108</f>
        <v>3.0027297543221108E-2</v>
      </c>
      <c r="BH112" s="66">
        <f>'Publication Table'!BF112/'Publication Table (%)'!BH$108</f>
        <v>4.2364532019704436E-2</v>
      </c>
      <c r="BI112" s="66">
        <f>'Publication Table'!BG112/'Publication Table (%)'!BI$108</f>
        <v>2.9481132075471699E-2</v>
      </c>
      <c r="BJ112" s="66">
        <f>'Publication Table'!BH112/'Publication Table (%)'!BJ$108</f>
        <v>3.4069981583793742E-2</v>
      </c>
      <c r="BK112" s="66">
        <f>'Publication Table'!BI112/'Publication Table (%)'!BK$108</f>
        <v>2.3105360443622922E-2</v>
      </c>
      <c r="BL112" s="66">
        <f>'Publication Table'!BJ112/'Publication Table (%)'!BL$108</f>
        <v>5.0292397660818715E-2</v>
      </c>
      <c r="BM112" s="66">
        <f>'Publication Table'!BK112/'Publication Table (%)'!BM$108</f>
        <v>5.4421768707482991E-2</v>
      </c>
      <c r="BN112" s="66">
        <f>'Publication Table'!BL112/'Publication Table (%)'!BN$108</f>
        <v>0</v>
      </c>
      <c r="BO112" s="66">
        <f>'Publication Table'!BM112/'Publication Table (%)'!BO$108</f>
        <v>1.9417475728155338E-2</v>
      </c>
      <c r="BP112" s="66">
        <f>'Publication Table'!BN112/'Publication Table (%)'!BP$108</f>
        <v>1.6427104722792608E-2</v>
      </c>
      <c r="BQ112" s="66">
        <f>'Publication Table'!BO112/'Publication Table (%)'!BQ$108</f>
        <v>1.2422360248447204E-2</v>
      </c>
      <c r="BR112" s="66">
        <f>'Publication Table'!BP112/'Publication Table (%)'!BR$108</f>
        <v>1.5228426395939087E-2</v>
      </c>
      <c r="BS112" s="66">
        <f ca="1">'Publication Table'!BQ112/'Publication Table (%)'!BS$108</f>
        <v>1.9400352733686066E-2</v>
      </c>
    </row>
    <row r="113" spans="2:71" ht="15" customHeight="1" x14ac:dyDescent="0.2">
      <c r="B113" s="84" t="str">
        <f t="shared" si="11"/>
        <v>NHS Forth ValleyOther reason %</v>
      </c>
      <c r="C113" s="87" t="str">
        <f t="shared" si="15"/>
        <v>NHS Forth Valley</v>
      </c>
      <c r="D113" s="100"/>
      <c r="E113" s="39" t="s">
        <v>116</v>
      </c>
      <c r="F113" s="66">
        <f>'Publication Table'!D113/'Publication Table (%)'!F$108</f>
        <v>5.5999999999999999E-3</v>
      </c>
      <c r="G113" s="66">
        <f>'Publication Table'!E113/'Publication Table (%)'!G$108</f>
        <v>5.0420168067226894E-3</v>
      </c>
      <c r="H113" s="66">
        <f>'Publication Table'!F113/'Publication Table (%)'!H$108</f>
        <v>8.3256244218316375E-3</v>
      </c>
      <c r="I113" s="66">
        <f>'Publication Table'!G113/'Publication Table (%)'!I$108</f>
        <v>6.9324090121317154E-3</v>
      </c>
      <c r="J113" s="66">
        <f>'Publication Table'!H113/'Publication Table (%)'!J$108</f>
        <v>1.4756944444444444E-2</v>
      </c>
      <c r="K113" s="66">
        <f>'Publication Table'!I113/'Publication Table (%)'!K$108</f>
        <v>8.5066162570888466E-3</v>
      </c>
      <c r="L113" s="66">
        <f>'Publication Table'!J113/'Publication Table (%)'!L$108</f>
        <v>4.2735042735042739E-3</v>
      </c>
      <c r="M113" s="66">
        <f>'Publication Table'!K113/'Publication Table (%)'!M$108</f>
        <v>9.6618357487922703E-4</v>
      </c>
      <c r="N113" s="66">
        <f>'Publication Table'!L113/'Publication Table (%)'!N$108</f>
        <v>2.002002002002002E-3</v>
      </c>
      <c r="O113" s="66">
        <f>'Publication Table'!M113/'Publication Table (%)'!O$108</f>
        <v>0</v>
      </c>
      <c r="P113" s="66">
        <f>'Publication Table'!N113/'Publication Table (%)'!P$108</f>
        <v>3.524229074889868E-3</v>
      </c>
      <c r="Q113" s="66">
        <f>'Publication Table'!O113/'Publication Table (%)'!Q$108</f>
        <v>2.859866539561487E-3</v>
      </c>
      <c r="R113" s="66">
        <f>'Publication Table'!P113/'Publication Table (%)'!R$108</f>
        <v>2.7198549410698096E-3</v>
      </c>
      <c r="S113" s="66">
        <f>'Publication Table'!Q113/'Publication Table (%)'!S$108</f>
        <v>9.1324200913242006E-4</v>
      </c>
      <c r="T113" s="66">
        <f>'Publication Table'!R113/'Publication Table (%)'!T$108</f>
        <v>2.2446689113355782E-3</v>
      </c>
      <c r="U113" s="66">
        <f>'Publication Table'!S113/'Publication Table (%)'!U$108</f>
        <v>0</v>
      </c>
      <c r="V113" s="66">
        <f>'Publication Table'!T113/'Publication Table (%)'!V$108</f>
        <v>0</v>
      </c>
      <c r="W113" s="66">
        <f>'Publication Table'!U113/'Publication Table (%)'!W$108</f>
        <v>0</v>
      </c>
      <c r="X113" s="66">
        <f>'Publication Table'!V113/'Publication Table (%)'!X$108</f>
        <v>0</v>
      </c>
      <c r="Y113" s="66">
        <f>'Publication Table'!W113/'Publication Table (%)'!Y$108</f>
        <v>0</v>
      </c>
      <c r="Z113" s="66">
        <f>'Publication Table'!X113/'Publication Table (%)'!Z$108</f>
        <v>9.0171325518485117E-4</v>
      </c>
      <c r="AA113" s="66">
        <f>'Publication Table'!Y113/'Publication Table (%)'!AA$108</f>
        <v>0</v>
      </c>
      <c r="AB113" s="66">
        <f>'Publication Table'!Z113/'Publication Table (%)'!AB$108</f>
        <v>0</v>
      </c>
      <c r="AC113" s="66">
        <f>'Publication Table'!AA113/'Publication Table (%)'!AC$108</f>
        <v>2.0746887966804979E-3</v>
      </c>
      <c r="AD113" s="66">
        <f>'Publication Table'!AB113/'Publication Table (%)'!AD$108</f>
        <v>0</v>
      </c>
      <c r="AE113" s="66">
        <f>'Publication Table'!AC113/'Publication Table (%)'!AE$108</f>
        <v>0</v>
      </c>
      <c r="AF113" s="66">
        <f>'Publication Table'!AD113/'Publication Table (%)'!AF$108</f>
        <v>1.0683760683760685E-3</v>
      </c>
      <c r="AG113" s="66">
        <f>'Publication Table'!AE113/'Publication Table (%)'!AG$108</f>
        <v>9.4607379375591296E-4</v>
      </c>
      <c r="AH113" s="66">
        <f>'Publication Table'!AF113/'Publication Table (%)'!AH$108</f>
        <v>0</v>
      </c>
      <c r="AI113" s="66">
        <f>'Publication Table'!AG113/'Publication Table (%)'!AI$108</f>
        <v>0</v>
      </c>
      <c r="AJ113" s="66">
        <f>'Publication Table'!AH113/'Publication Table (%)'!AJ$108</f>
        <v>0</v>
      </c>
      <c r="AK113" s="66">
        <f>'Publication Table'!AI113/'Publication Table (%)'!AK$108</f>
        <v>0</v>
      </c>
      <c r="AL113" s="66">
        <f>'Publication Table'!AJ113/'Publication Table (%)'!AL$108</f>
        <v>0</v>
      </c>
      <c r="AM113" s="66">
        <f>'Publication Table'!AK113/'Publication Table (%)'!AM$108</f>
        <v>0</v>
      </c>
      <c r="AN113" s="66">
        <f>'Publication Table'!AL113/'Publication Table (%)'!AN$108</f>
        <v>0</v>
      </c>
      <c r="AO113" s="66">
        <f>'Publication Table'!AM113/'Publication Table (%)'!AO$108</f>
        <v>0</v>
      </c>
      <c r="AP113" s="66">
        <f>'Publication Table'!AN113/'Publication Table (%)'!AP$108</f>
        <v>0</v>
      </c>
      <c r="AQ113" s="66">
        <f>'Publication Table'!AO113/'Publication Table (%)'!AQ$108</f>
        <v>0</v>
      </c>
      <c r="AR113" s="66">
        <f>'Publication Table'!AP113/'Publication Table (%)'!AR$108</f>
        <v>3.6585365853658539E-3</v>
      </c>
      <c r="AS113" s="66">
        <f>'Publication Table'!AQ113/'Publication Table (%)'!AS$108</f>
        <v>1.0235414534288639E-3</v>
      </c>
      <c r="AT113" s="66">
        <f>'Publication Table'!AR113/'Publication Table (%)'!AT$108</f>
        <v>0</v>
      </c>
      <c r="AU113" s="66">
        <f>'Publication Table'!AS113/'Publication Table (%)'!AU$108</f>
        <v>8.7719298245614037E-4</v>
      </c>
      <c r="AV113" s="66">
        <f>'Publication Table'!AT113/'Publication Table (%)'!AV$108</f>
        <v>0</v>
      </c>
      <c r="AW113" s="66">
        <f>'Publication Table'!AU113/'Publication Table (%)'!AW$108</f>
        <v>0</v>
      </c>
      <c r="AX113" s="66">
        <f>'Publication Table'!AV113/'Publication Table (%)'!AX$108</f>
        <v>0</v>
      </c>
      <c r="AY113" s="66">
        <f>'Publication Table'!AW113/'Publication Table (%)'!AY$108</f>
        <v>1.0080645161290322E-3</v>
      </c>
      <c r="AZ113" s="66">
        <f>'Publication Table'!AX113/'Publication Table (%)'!AZ$108</f>
        <v>0</v>
      </c>
      <c r="BA113" s="66">
        <f>'Publication Table'!AY113/'Publication Table (%)'!BA$108</f>
        <v>0</v>
      </c>
      <c r="BB113" s="66">
        <f>'Publication Table'!AZ113/'Publication Table (%)'!BB$108</f>
        <v>0</v>
      </c>
      <c r="BC113" s="66">
        <f>'Publication Table'!BA113/'Publication Table (%)'!BC$108</f>
        <v>0</v>
      </c>
      <c r="BD113" s="66">
        <f>'Publication Table'!BB113/'Publication Table (%)'!BD$108</f>
        <v>0</v>
      </c>
      <c r="BE113" s="66">
        <f>'Publication Table'!BC113/'Publication Table (%)'!BE$108</f>
        <v>0</v>
      </c>
      <c r="BF113" s="66">
        <f>'Publication Table'!BD113/'Publication Table (%)'!BF$108</f>
        <v>0</v>
      </c>
      <c r="BG113" s="66">
        <f>'Publication Table'!BE113/'Publication Table (%)'!BG$108</f>
        <v>0</v>
      </c>
      <c r="BH113" s="66">
        <f>'Publication Table'!BF113/'Publication Table (%)'!BH$108</f>
        <v>0</v>
      </c>
      <c r="BI113" s="66">
        <f>'Publication Table'!BG113/'Publication Table (%)'!BI$108</f>
        <v>0</v>
      </c>
      <c r="BJ113" s="66">
        <f>'Publication Table'!BH113/'Publication Table (%)'!BJ$108</f>
        <v>0</v>
      </c>
      <c r="BK113" s="66">
        <f>'Publication Table'!BI113/'Publication Table (%)'!BK$108</f>
        <v>0</v>
      </c>
      <c r="BL113" s="66">
        <f>'Publication Table'!BJ113/'Publication Table (%)'!BL$108</f>
        <v>0</v>
      </c>
      <c r="BM113" s="66">
        <f>'Publication Table'!BK113/'Publication Table (%)'!BM$108</f>
        <v>0</v>
      </c>
      <c r="BN113" s="66">
        <f>'Publication Table'!BL113/'Publication Table (%)'!BN$108</f>
        <v>0</v>
      </c>
      <c r="BO113" s="66">
        <f>'Publication Table'!BM113/'Publication Table (%)'!BO$108</f>
        <v>0</v>
      </c>
      <c r="BP113" s="66">
        <f>'Publication Table'!BN113/'Publication Table (%)'!BP$108</f>
        <v>0</v>
      </c>
      <c r="BQ113" s="66">
        <f>'Publication Table'!BO113/'Publication Table (%)'!BQ$108</f>
        <v>0</v>
      </c>
      <c r="BR113" s="66">
        <f>'Publication Table'!BP113/'Publication Table (%)'!BR$108</f>
        <v>0</v>
      </c>
      <c r="BS113" s="66">
        <f ca="1">'Publication Table'!BQ113/'Publication Table (%)'!BS$108</f>
        <v>0</v>
      </c>
    </row>
    <row r="114" spans="2:71" ht="15" customHeight="1" collapsed="1" x14ac:dyDescent="0.25">
      <c r="B114" s="84" t="str">
        <f t="shared" si="11"/>
        <v>NHS Forth ValleyHospital Level</v>
      </c>
      <c r="C114" s="87" t="str">
        <f t="shared" si="15"/>
        <v>NHS Forth Valley</v>
      </c>
      <c r="D114" s="100"/>
      <c r="E114" s="44" t="s">
        <v>10</v>
      </c>
      <c r="F114" s="14"/>
      <c r="G114" s="14"/>
      <c r="H114" s="14"/>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14"/>
      <c r="BA114" s="14"/>
      <c r="BB114" s="14"/>
      <c r="BC114" s="14"/>
      <c r="BD114" s="14"/>
      <c r="BE114" s="14"/>
      <c r="BF114" s="14"/>
      <c r="BG114" s="14"/>
      <c r="BH114" s="14"/>
      <c r="BI114" s="14"/>
      <c r="BJ114" s="14"/>
      <c r="BK114" s="14"/>
      <c r="BL114" s="14"/>
      <c r="BM114" s="14"/>
      <c r="BN114" s="14"/>
      <c r="BO114" s="14"/>
      <c r="BP114" s="14"/>
      <c r="BQ114" s="14"/>
      <c r="BR114" s="14"/>
      <c r="BS114" s="14"/>
    </row>
    <row r="115" spans="2:71" ht="15" hidden="1" customHeight="1" outlineLevel="1" collapsed="1" x14ac:dyDescent="0.2">
      <c r="B115" s="84" t="str">
        <f t="shared" si="11"/>
        <v>Falkirk Community HospitalFalkirk Community Hospital</v>
      </c>
      <c r="C115" s="87" t="str">
        <f>E115</f>
        <v>Falkirk Community Hospital</v>
      </c>
      <c r="D115" s="100" t="s">
        <v>28</v>
      </c>
      <c r="E115" s="43" t="s">
        <v>29</v>
      </c>
      <c r="F115" s="18"/>
      <c r="G115" s="18"/>
      <c r="H115" s="18"/>
      <c r="I115" s="18"/>
      <c r="J115" s="18"/>
      <c r="K115" s="18"/>
      <c r="L115" s="18"/>
      <c r="M115" s="18"/>
      <c r="N115" s="18"/>
      <c r="O115" s="18"/>
      <c r="P115" s="18"/>
      <c r="Q115" s="18"/>
      <c r="R115" s="18"/>
      <c r="S115" s="18"/>
      <c r="T115" s="18"/>
      <c r="U115" s="18"/>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c r="BS115" s="18"/>
    </row>
    <row r="116" spans="2:71" ht="15" hidden="1" customHeight="1" outlineLevel="2" x14ac:dyDescent="0.2">
      <c r="B116" s="84" t="str">
        <f t="shared" si="11"/>
        <v>Falkirk Community HospitalTotal Number of scheduled elective operations in theatre system</v>
      </c>
      <c r="C116" s="87" t="str">
        <f t="shared" ref="C116:C121" si="16">C115</f>
        <v>Falkirk Community Hospital</v>
      </c>
      <c r="D116" s="100"/>
      <c r="E116" s="36" t="s">
        <v>3</v>
      </c>
      <c r="F116" s="11">
        <f>'Publication Table'!D116</f>
        <v>148</v>
      </c>
      <c r="G116" s="11">
        <f>'Publication Table'!E116</f>
        <v>163</v>
      </c>
      <c r="H116" s="11">
        <f>'Publication Table'!F116</f>
        <v>143</v>
      </c>
      <c r="I116" s="11">
        <f>'Publication Table'!G116</f>
        <v>157</v>
      </c>
      <c r="J116" s="93">
        <f>'Publication Table'!H116</f>
        <v>167</v>
      </c>
      <c r="K116" s="11">
        <f>'Publication Table'!I116</f>
        <v>114</v>
      </c>
      <c r="L116" s="11">
        <f>'Publication Table'!J116</f>
        <v>181</v>
      </c>
      <c r="M116" s="11">
        <f>'Publication Table'!K116</f>
        <v>121</v>
      </c>
      <c r="N116" s="11">
        <f>'Publication Table'!L116</f>
        <v>134</v>
      </c>
      <c r="O116" s="11">
        <f>'Publication Table'!M116</f>
        <v>141</v>
      </c>
      <c r="P116" s="11">
        <f>'Publication Table'!N116</f>
        <v>147</v>
      </c>
      <c r="Q116" s="11">
        <f>'Publication Table'!O116</f>
        <v>150</v>
      </c>
      <c r="R116" s="11">
        <f>'Publication Table'!P116</f>
        <v>128</v>
      </c>
      <c r="S116" s="11">
        <f>'Publication Table'!Q116</f>
        <v>147</v>
      </c>
      <c r="T116" s="11">
        <f>'Publication Table'!R116</f>
        <v>61</v>
      </c>
      <c r="U116" s="11">
        <f>'Publication Table'!S116</f>
        <v>210</v>
      </c>
      <c r="V116" s="11">
        <f>'Publication Table'!T116</f>
        <v>165</v>
      </c>
      <c r="W116" s="11">
        <f>'Publication Table'!U116</f>
        <v>136</v>
      </c>
      <c r="X116" s="11">
        <f>'Publication Table'!V116</f>
        <v>194</v>
      </c>
      <c r="Y116" s="11">
        <f>'Publication Table'!W116</f>
        <v>153</v>
      </c>
      <c r="Z116" s="11">
        <f>'Publication Table'!X116</f>
        <v>162</v>
      </c>
      <c r="AA116" s="11">
        <f>'Publication Table'!Y116</f>
        <v>135</v>
      </c>
      <c r="AB116" s="11">
        <f>'Publication Table'!Z116</f>
        <v>147</v>
      </c>
      <c r="AC116" s="11">
        <f>'Publication Table'!AA116</f>
        <v>112</v>
      </c>
      <c r="AD116" s="11">
        <f>'Publication Table'!AB116</f>
        <v>144</v>
      </c>
      <c r="AE116" s="11">
        <f>'Publication Table'!AC116</f>
        <v>174</v>
      </c>
      <c r="AF116" s="11">
        <f>'Publication Table'!AD116</f>
        <v>148</v>
      </c>
      <c r="AG116" s="11">
        <f>'Publication Table'!AE116</f>
        <v>111</v>
      </c>
      <c r="AH116" s="11">
        <f>'Publication Table'!AF116</f>
        <v>138</v>
      </c>
      <c r="AI116" s="11">
        <f>'Publication Table'!AG116</f>
        <v>155</v>
      </c>
      <c r="AJ116" s="11">
        <f>'Publication Table'!AH116</f>
        <v>137</v>
      </c>
      <c r="AK116" s="11">
        <f>'Publication Table'!AI116</f>
        <v>167</v>
      </c>
      <c r="AL116" s="11">
        <f>'Publication Table'!AJ116</f>
        <v>169</v>
      </c>
      <c r="AM116" s="11">
        <f>'Publication Table'!AK116</f>
        <v>101</v>
      </c>
      <c r="AN116" s="11">
        <f>'Publication Table'!AL116</f>
        <v>152</v>
      </c>
      <c r="AO116" s="11">
        <f>'Publication Table'!AM116</f>
        <v>160</v>
      </c>
      <c r="AP116" s="11">
        <f>'Publication Table'!AN116</f>
        <v>129</v>
      </c>
      <c r="AQ116" s="11">
        <f>'Publication Table'!AO116</f>
        <v>117</v>
      </c>
      <c r="AR116" s="11">
        <f>'Publication Table'!AP116</f>
        <v>97</v>
      </c>
      <c r="AS116" s="11">
        <f>'Publication Table'!AQ116</f>
        <v>124</v>
      </c>
      <c r="AT116" s="11">
        <f>'Publication Table'!AR116</f>
        <v>160</v>
      </c>
      <c r="AU116" s="11">
        <f>'Publication Table'!AS116</f>
        <v>186</v>
      </c>
      <c r="AV116" s="11">
        <f>'Publication Table'!AT116</f>
        <v>168</v>
      </c>
      <c r="AW116" s="11">
        <f>'Publication Table'!AU116</f>
        <v>131</v>
      </c>
      <c r="AX116" s="11">
        <f>'Publication Table'!AV116</f>
        <v>158</v>
      </c>
      <c r="AY116" s="11">
        <f>'Publication Table'!AW116</f>
        <v>156</v>
      </c>
      <c r="AZ116" s="11">
        <f>'Publication Table'!AX116</f>
        <v>145</v>
      </c>
      <c r="BA116" s="11">
        <f>'Publication Table'!AY116</f>
        <v>110</v>
      </c>
      <c r="BB116" s="11">
        <f>'Publication Table'!AZ116</f>
        <v>136</v>
      </c>
      <c r="BC116" s="11">
        <f>'Publication Table'!BA116</f>
        <v>141</v>
      </c>
      <c r="BD116" s="11">
        <f>'Publication Table'!BB116</f>
        <v>82</v>
      </c>
      <c r="BE116" s="11">
        <f>'Publication Table'!BC116</f>
        <v>145</v>
      </c>
      <c r="BF116" s="11">
        <f>'Publication Table'!BD116</f>
        <v>154</v>
      </c>
      <c r="BG116" s="11">
        <f>'Publication Table'!BE116</f>
        <v>179</v>
      </c>
      <c r="BH116" s="11">
        <f>'Publication Table'!BF116</f>
        <v>104</v>
      </c>
      <c r="BI116" s="11">
        <f>'Publication Table'!BG116</f>
        <v>117</v>
      </c>
      <c r="BJ116" s="11">
        <f>'Publication Table'!BH116</f>
        <v>173</v>
      </c>
      <c r="BK116" s="11">
        <f>'Publication Table'!BI116</f>
        <v>158</v>
      </c>
      <c r="BL116" s="11">
        <f>'Publication Table'!BJ116</f>
        <v>109</v>
      </c>
      <c r="BM116" s="11">
        <f>'Publication Table'!BK116</f>
        <v>0</v>
      </c>
      <c r="BN116" s="11">
        <f>'Publication Table'!BL116</f>
        <v>0</v>
      </c>
      <c r="BO116" s="11">
        <f>'Publication Table'!BM116</f>
        <v>0</v>
      </c>
      <c r="BP116" s="11">
        <f>'Publication Table'!BN116</f>
        <v>0</v>
      </c>
      <c r="BQ116" s="11">
        <f>'Publication Table'!BO116</f>
        <v>0</v>
      </c>
      <c r="BR116" s="11">
        <f>'Publication Table'!BP116</f>
        <v>0</v>
      </c>
      <c r="BS116" s="11">
        <f ca="1">'Publication Table'!BQ116</f>
        <v>0</v>
      </c>
    </row>
    <row r="117" spans="2:71" ht="15" hidden="1" customHeight="1" outlineLevel="2" x14ac:dyDescent="0.2">
      <c r="B117" s="84" t="str">
        <f t="shared" si="11"/>
        <v>Falkirk Community HospitalPercent of total scheduled elective cancellations in theatre systems</v>
      </c>
      <c r="C117" s="87" t="str">
        <f t="shared" si="16"/>
        <v>Falkirk Community Hospital</v>
      </c>
      <c r="D117" s="100"/>
      <c r="E117" s="37" t="s">
        <v>112</v>
      </c>
      <c r="F117" s="66">
        <f>'Publication Table'!D117/'Publication Table (%)'!F$116</f>
        <v>8.7837837837837843E-2</v>
      </c>
      <c r="G117" s="66">
        <f>'Publication Table'!E117/'Publication Table (%)'!G$116</f>
        <v>9.202453987730061E-2</v>
      </c>
      <c r="H117" s="66">
        <f>'Publication Table'!F117/'Publication Table (%)'!H$116</f>
        <v>0.13286713286713286</v>
      </c>
      <c r="I117" s="66">
        <f>'Publication Table'!G117/'Publication Table (%)'!I$116</f>
        <v>6.3694267515923567E-2</v>
      </c>
      <c r="J117" s="94">
        <f>'Publication Table'!H117/'Publication Table (%)'!J$116</f>
        <v>4.1916167664670656E-2</v>
      </c>
      <c r="K117" s="66">
        <f>'Publication Table'!I117/'Publication Table (%)'!K$116</f>
        <v>7.0175438596491224E-2</v>
      </c>
      <c r="L117" s="66">
        <f>'Publication Table'!J117/'Publication Table (%)'!L$116</f>
        <v>0.10497237569060773</v>
      </c>
      <c r="M117" s="66">
        <f>'Publication Table'!K117/'Publication Table (%)'!M$116</f>
        <v>4.9586776859504134E-2</v>
      </c>
      <c r="N117" s="66">
        <f>'Publication Table'!L117/'Publication Table (%)'!N$116</f>
        <v>8.2089552238805971E-2</v>
      </c>
      <c r="O117" s="66">
        <f>'Publication Table'!M117/'Publication Table (%)'!O$116</f>
        <v>4.9645390070921988E-2</v>
      </c>
      <c r="P117" s="66">
        <f>'Publication Table'!N117/'Publication Table (%)'!P$116</f>
        <v>5.4421768707482991E-2</v>
      </c>
      <c r="Q117" s="66">
        <f>'Publication Table'!O117/'Publication Table (%)'!Q$116</f>
        <v>0.08</v>
      </c>
      <c r="R117" s="66">
        <f>'Publication Table'!P117/'Publication Table (%)'!R$116</f>
        <v>6.25E-2</v>
      </c>
      <c r="S117" s="66">
        <f>'Publication Table'!Q117/'Publication Table (%)'!S$116</f>
        <v>4.0816326530612242E-2</v>
      </c>
      <c r="T117" s="66">
        <f>'Publication Table'!R117/'Publication Table (%)'!T$116</f>
        <v>3.2786885245901641E-2</v>
      </c>
      <c r="U117" s="66">
        <f>'Publication Table'!S117/'Publication Table (%)'!U$116</f>
        <v>8.0952380952380956E-2</v>
      </c>
      <c r="V117" s="66">
        <f>'Publication Table'!T117/'Publication Table (%)'!V$116</f>
        <v>6.6666666666666666E-2</v>
      </c>
      <c r="W117" s="66">
        <f>'Publication Table'!U117/'Publication Table (%)'!W$116</f>
        <v>5.8823529411764705E-2</v>
      </c>
      <c r="X117" s="66">
        <f>'Publication Table'!V117/'Publication Table (%)'!X$116</f>
        <v>6.1855670103092786E-2</v>
      </c>
      <c r="Y117" s="66">
        <f>'Publication Table'!W117/'Publication Table (%)'!Y$116</f>
        <v>9.1503267973856203E-2</v>
      </c>
      <c r="Z117" s="66">
        <f>'Publication Table'!X117/'Publication Table (%)'!Z$116</f>
        <v>8.0246913580246909E-2</v>
      </c>
      <c r="AA117" s="66">
        <f>'Publication Table'!Y117/'Publication Table (%)'!AA$116</f>
        <v>4.4444444444444446E-2</v>
      </c>
      <c r="AB117" s="66">
        <f>'Publication Table'!Z117/'Publication Table (%)'!AB$116</f>
        <v>4.0816326530612242E-2</v>
      </c>
      <c r="AC117" s="66">
        <f>'Publication Table'!AA117/'Publication Table (%)'!AC$116</f>
        <v>8.9285714285714288E-2</v>
      </c>
      <c r="AD117" s="66">
        <f>'Publication Table'!AB117/'Publication Table (%)'!AD$116</f>
        <v>7.6388888888888895E-2</v>
      </c>
      <c r="AE117" s="66">
        <f>'Publication Table'!AC117/'Publication Table (%)'!AE$116</f>
        <v>7.4712643678160925E-2</v>
      </c>
      <c r="AF117" s="66">
        <f>'Publication Table'!AD117/'Publication Table (%)'!AF$116</f>
        <v>0.10135135135135136</v>
      </c>
      <c r="AG117" s="66">
        <f>'Publication Table'!AE117/'Publication Table (%)'!AG$116</f>
        <v>3.6036036036036036E-2</v>
      </c>
      <c r="AH117" s="66">
        <f>'Publication Table'!AF117/'Publication Table (%)'!AH$116</f>
        <v>7.2463768115942032E-2</v>
      </c>
      <c r="AI117" s="66">
        <f>'Publication Table'!AG117/'Publication Table (%)'!AI$116</f>
        <v>5.1612903225806452E-2</v>
      </c>
      <c r="AJ117" s="66">
        <f>'Publication Table'!AH117/'Publication Table (%)'!AJ$116</f>
        <v>3.6496350364963501E-2</v>
      </c>
      <c r="AK117" s="66">
        <f>'Publication Table'!AI117/'Publication Table (%)'!AK$116</f>
        <v>6.5868263473053898E-2</v>
      </c>
      <c r="AL117" s="66">
        <f>'Publication Table'!AJ117/'Publication Table (%)'!AL$116</f>
        <v>4.142011834319527E-2</v>
      </c>
      <c r="AM117" s="66">
        <f>'Publication Table'!AK117/'Publication Table (%)'!AM$116</f>
        <v>3.9603960396039604E-2</v>
      </c>
      <c r="AN117" s="66">
        <f>'Publication Table'!AL117/'Publication Table (%)'!AN$116</f>
        <v>0.16447368421052633</v>
      </c>
      <c r="AO117" s="66">
        <f>'Publication Table'!AM117/'Publication Table (%)'!AO$116</f>
        <v>5.6250000000000001E-2</v>
      </c>
      <c r="AP117" s="66">
        <f>'Publication Table'!AN117/'Publication Table (%)'!AP$116</f>
        <v>6.2015503875968991E-2</v>
      </c>
      <c r="AQ117" s="66">
        <f>'Publication Table'!AO117/'Publication Table (%)'!AQ$116</f>
        <v>5.128205128205128E-2</v>
      </c>
      <c r="AR117" s="66">
        <f>'Publication Table'!AP117/'Publication Table (%)'!AR$116</f>
        <v>7.2164948453608241E-2</v>
      </c>
      <c r="AS117" s="66">
        <f>'Publication Table'!AQ117/'Publication Table (%)'!AS$116</f>
        <v>5.6451612903225805E-2</v>
      </c>
      <c r="AT117" s="66">
        <f>'Publication Table'!AR117/'Publication Table (%)'!AT$116</f>
        <v>3.125E-2</v>
      </c>
      <c r="AU117" s="66">
        <f>'Publication Table'!AS117/'Publication Table (%)'!AU$116</f>
        <v>4.8387096774193547E-2</v>
      </c>
      <c r="AV117" s="66">
        <f>'Publication Table'!AT117/'Publication Table (%)'!AV$116</f>
        <v>3.5714285714285712E-2</v>
      </c>
      <c r="AW117" s="66">
        <f>'Publication Table'!AU117/'Publication Table (%)'!AW$116</f>
        <v>7.6335877862595422E-2</v>
      </c>
      <c r="AX117" s="66">
        <f>'Publication Table'!AV117/'Publication Table (%)'!AX$116</f>
        <v>0.10126582278481013</v>
      </c>
      <c r="AY117" s="66">
        <f>'Publication Table'!AW117/'Publication Table (%)'!AY$116</f>
        <v>8.9743589743589744E-2</v>
      </c>
      <c r="AZ117" s="66">
        <f>'Publication Table'!AX117/'Publication Table (%)'!AZ$116</f>
        <v>7.586206896551724E-2</v>
      </c>
      <c r="BA117" s="66">
        <f>'Publication Table'!AY117/'Publication Table (%)'!BA$116</f>
        <v>3.6363636363636362E-2</v>
      </c>
      <c r="BB117" s="66">
        <f>'Publication Table'!AZ117/'Publication Table (%)'!BB$116</f>
        <v>9.5588235294117641E-2</v>
      </c>
      <c r="BC117" s="66">
        <f>'Publication Table'!BA117/'Publication Table (%)'!BC$116</f>
        <v>4.2553191489361701E-2</v>
      </c>
      <c r="BD117" s="66">
        <f>'Publication Table'!BB117/'Publication Table (%)'!BD$116</f>
        <v>9.7560975609756101E-2</v>
      </c>
      <c r="BE117" s="66">
        <f>'Publication Table'!BC117/'Publication Table (%)'!BE$116</f>
        <v>4.1379310344827586E-2</v>
      </c>
      <c r="BF117" s="66">
        <f>'Publication Table'!BD117/'Publication Table (%)'!BF$116</f>
        <v>7.792207792207792E-2</v>
      </c>
      <c r="BG117" s="66">
        <f>'Publication Table'!BE117/'Publication Table (%)'!BG$116</f>
        <v>3.9106145251396648E-2</v>
      </c>
      <c r="BH117" s="66">
        <f>'Publication Table'!BF117/'Publication Table (%)'!BH$116</f>
        <v>4.807692307692308E-2</v>
      </c>
      <c r="BI117" s="66">
        <f>'Publication Table'!BG117/'Publication Table (%)'!BI$116</f>
        <v>3.4188034188034191E-2</v>
      </c>
      <c r="BJ117" s="66">
        <f>'Publication Table'!BH117/'Publication Table (%)'!BJ$116</f>
        <v>8.0924855491329481E-2</v>
      </c>
      <c r="BK117" s="66">
        <f>'Publication Table'!BI117/'Publication Table (%)'!BK$116</f>
        <v>1.8987341772151899E-2</v>
      </c>
      <c r="BL117" s="66">
        <f>'Publication Table'!BJ117/'Publication Table (%)'!BL$116</f>
        <v>0.16513761467889909</v>
      </c>
      <c r="BM117" s="66" t="e">
        <f>'Publication Table'!BK117/'Publication Table (%)'!BM$116</f>
        <v>#DIV/0!</v>
      </c>
      <c r="BN117" s="66" t="e">
        <f>'Publication Table'!BL117/'Publication Table (%)'!BN$116</f>
        <v>#DIV/0!</v>
      </c>
      <c r="BO117" s="66" t="e">
        <f>'Publication Table'!BM117/'Publication Table (%)'!BO$116</f>
        <v>#DIV/0!</v>
      </c>
      <c r="BP117" s="66" t="e">
        <f>'Publication Table'!BN117/'Publication Table (%)'!BP$116</f>
        <v>#DIV/0!</v>
      </c>
      <c r="BQ117" s="66" t="e">
        <f>'Publication Table'!BO117/'Publication Table (%)'!BQ$116</f>
        <v>#DIV/0!</v>
      </c>
      <c r="BR117" s="66" t="e">
        <f>'Publication Table'!BP117/'Publication Table (%)'!BR$116</f>
        <v>#DIV/0!</v>
      </c>
      <c r="BS117" s="66" t="e">
        <f ca="1">'Publication Table'!BQ117/'Publication Table (%)'!BS$116</f>
        <v>#DIV/0!</v>
      </c>
    </row>
    <row r="118" spans="2:71" ht="15" hidden="1" customHeight="1" outlineLevel="2" x14ac:dyDescent="0.2">
      <c r="B118" s="84" t="str">
        <f t="shared" si="11"/>
        <v>Falkirk Community HospitalCancellation based on clinical reason by hospital %</v>
      </c>
      <c r="C118" s="87" t="str">
        <f t="shared" si="16"/>
        <v>Falkirk Community Hospital</v>
      </c>
      <c r="D118" s="100"/>
      <c r="E118" s="39" t="s">
        <v>113</v>
      </c>
      <c r="F118" s="66">
        <f>'Publication Table'!D118/'Publication Table (%)'!F$116</f>
        <v>2.0270270270270271E-2</v>
      </c>
      <c r="G118" s="66">
        <f>'Publication Table'!E118/'Publication Table (%)'!G$116</f>
        <v>4.2944785276073622E-2</v>
      </c>
      <c r="H118" s="66">
        <f>'Publication Table'!F118/'Publication Table (%)'!H$116</f>
        <v>2.7972027972027972E-2</v>
      </c>
      <c r="I118" s="66">
        <f>'Publication Table'!G118/'Publication Table (%)'!I$116</f>
        <v>2.5477707006369428E-2</v>
      </c>
      <c r="J118" s="94">
        <f>'Publication Table'!H118/'Publication Table (%)'!J$116</f>
        <v>1.1976047904191617E-2</v>
      </c>
      <c r="K118" s="66">
        <f>'Publication Table'!I118/'Publication Table (%)'!K$116</f>
        <v>2.6315789473684209E-2</v>
      </c>
      <c r="L118" s="66">
        <f>'Publication Table'!J118/'Publication Table (%)'!L$116</f>
        <v>6.0773480662983423E-2</v>
      </c>
      <c r="M118" s="66">
        <f>'Publication Table'!K118/'Publication Table (%)'!M$116</f>
        <v>3.3057851239669422E-2</v>
      </c>
      <c r="N118" s="66">
        <f>'Publication Table'!L118/'Publication Table (%)'!N$116</f>
        <v>3.7313432835820892E-2</v>
      </c>
      <c r="O118" s="66">
        <f>'Publication Table'!M118/'Publication Table (%)'!O$116</f>
        <v>0</v>
      </c>
      <c r="P118" s="66">
        <f>'Publication Table'!N118/'Publication Table (%)'!P$116</f>
        <v>2.0408163265306121E-2</v>
      </c>
      <c r="Q118" s="66">
        <f>'Publication Table'!O118/'Publication Table (%)'!Q$116</f>
        <v>3.3333333333333333E-2</v>
      </c>
      <c r="R118" s="66">
        <f>'Publication Table'!P118/'Publication Table (%)'!R$116</f>
        <v>7.8125E-3</v>
      </c>
      <c r="S118" s="66">
        <f>'Publication Table'!Q118/'Publication Table (%)'!S$116</f>
        <v>2.7210884353741496E-2</v>
      </c>
      <c r="T118" s="66">
        <f>'Publication Table'!R118/'Publication Table (%)'!T$116</f>
        <v>1.6393442622950821E-2</v>
      </c>
      <c r="U118" s="66">
        <f>'Publication Table'!S118/'Publication Table (%)'!U$116</f>
        <v>3.3333333333333333E-2</v>
      </c>
      <c r="V118" s="66">
        <f>'Publication Table'!T118/'Publication Table (%)'!V$116</f>
        <v>3.6363636363636362E-2</v>
      </c>
      <c r="W118" s="66">
        <f>'Publication Table'!U118/'Publication Table (%)'!W$116</f>
        <v>2.2058823529411766E-2</v>
      </c>
      <c r="X118" s="66">
        <f>'Publication Table'!V118/'Publication Table (%)'!X$116</f>
        <v>3.608247422680412E-2</v>
      </c>
      <c r="Y118" s="66">
        <f>'Publication Table'!W118/'Publication Table (%)'!Y$116</f>
        <v>1.3071895424836602E-2</v>
      </c>
      <c r="Z118" s="66">
        <f>'Publication Table'!X118/'Publication Table (%)'!Z$116</f>
        <v>3.7037037037037035E-2</v>
      </c>
      <c r="AA118" s="66">
        <f>'Publication Table'!Y118/'Publication Table (%)'!AA$116</f>
        <v>2.2222222222222223E-2</v>
      </c>
      <c r="AB118" s="66">
        <f>'Publication Table'!Z118/'Publication Table (%)'!AB$116</f>
        <v>1.3605442176870748E-2</v>
      </c>
      <c r="AC118" s="66">
        <f>'Publication Table'!AA118/'Publication Table (%)'!AC$116</f>
        <v>3.5714285714285712E-2</v>
      </c>
      <c r="AD118" s="66">
        <f>'Publication Table'!AB118/'Publication Table (%)'!AD$116</f>
        <v>0</v>
      </c>
      <c r="AE118" s="66">
        <f>'Publication Table'!AC118/'Publication Table (%)'!AE$116</f>
        <v>1.7241379310344827E-2</v>
      </c>
      <c r="AF118" s="66">
        <f>'Publication Table'!AD118/'Publication Table (%)'!AF$116</f>
        <v>1.3513513513513514E-2</v>
      </c>
      <c r="AG118" s="66">
        <f>'Publication Table'!AE118/'Publication Table (%)'!AG$116</f>
        <v>1.8018018018018018E-2</v>
      </c>
      <c r="AH118" s="66">
        <f>'Publication Table'!AF118/'Publication Table (%)'!AH$116</f>
        <v>4.3478260869565216E-2</v>
      </c>
      <c r="AI118" s="66">
        <f>'Publication Table'!AG118/'Publication Table (%)'!AI$116</f>
        <v>2.5806451612903226E-2</v>
      </c>
      <c r="AJ118" s="66">
        <f>'Publication Table'!AH118/'Publication Table (%)'!AJ$116</f>
        <v>7.2992700729927005E-3</v>
      </c>
      <c r="AK118" s="66">
        <f>'Publication Table'!AI118/'Publication Table (%)'!AK$116</f>
        <v>2.9940119760479042E-2</v>
      </c>
      <c r="AL118" s="66">
        <f>'Publication Table'!AJ118/'Publication Table (%)'!AL$116</f>
        <v>0</v>
      </c>
      <c r="AM118" s="66">
        <f>'Publication Table'!AK118/'Publication Table (%)'!AM$116</f>
        <v>1.9801980198019802E-2</v>
      </c>
      <c r="AN118" s="66">
        <f>'Publication Table'!AL118/'Publication Table (%)'!AN$116</f>
        <v>2.6315789473684209E-2</v>
      </c>
      <c r="AO118" s="66">
        <f>'Publication Table'!AM118/'Publication Table (%)'!AO$116</f>
        <v>6.2500000000000003E-3</v>
      </c>
      <c r="AP118" s="66">
        <f>'Publication Table'!AN118/'Publication Table (%)'!AP$116</f>
        <v>1.5503875968992248E-2</v>
      </c>
      <c r="AQ118" s="66">
        <f>'Publication Table'!AO118/'Publication Table (%)'!AQ$116</f>
        <v>2.564102564102564E-2</v>
      </c>
      <c r="AR118" s="66">
        <f>'Publication Table'!AP118/'Publication Table (%)'!AR$116</f>
        <v>1.0309278350515464E-2</v>
      </c>
      <c r="AS118" s="66">
        <f>'Publication Table'!AQ118/'Publication Table (%)'!AS$116</f>
        <v>1.6129032258064516E-2</v>
      </c>
      <c r="AT118" s="66">
        <f>'Publication Table'!AR118/'Publication Table (%)'!AT$116</f>
        <v>6.2500000000000003E-3</v>
      </c>
      <c r="AU118" s="66">
        <f>'Publication Table'!AS118/'Publication Table (%)'!AU$116</f>
        <v>2.1505376344086023E-2</v>
      </c>
      <c r="AV118" s="66">
        <f>'Publication Table'!AT118/'Publication Table (%)'!AV$116</f>
        <v>1.7857142857142856E-2</v>
      </c>
      <c r="AW118" s="66">
        <f>'Publication Table'!AU118/'Publication Table (%)'!AW$116</f>
        <v>2.2900763358778626E-2</v>
      </c>
      <c r="AX118" s="66">
        <f>'Publication Table'!AV118/'Publication Table (%)'!AX$116</f>
        <v>5.0632911392405063E-2</v>
      </c>
      <c r="AY118" s="66">
        <f>'Publication Table'!AW118/'Publication Table (%)'!AY$116</f>
        <v>5.7692307692307696E-2</v>
      </c>
      <c r="AZ118" s="66">
        <f>'Publication Table'!AX118/'Publication Table (%)'!AZ$116</f>
        <v>2.7586206896551724E-2</v>
      </c>
      <c r="BA118" s="66">
        <f>'Publication Table'!AY118/'Publication Table (%)'!BA$116</f>
        <v>1.8181818181818181E-2</v>
      </c>
      <c r="BB118" s="66">
        <f>'Publication Table'!AZ118/'Publication Table (%)'!BB$116</f>
        <v>2.9411764705882353E-2</v>
      </c>
      <c r="BC118" s="66">
        <f>'Publication Table'!BA118/'Publication Table (%)'!BC$116</f>
        <v>1.4184397163120567E-2</v>
      </c>
      <c r="BD118" s="66">
        <f>'Publication Table'!BB118/'Publication Table (%)'!BD$116</f>
        <v>1.2195121951219513E-2</v>
      </c>
      <c r="BE118" s="66">
        <f>'Publication Table'!BC118/'Publication Table (%)'!BE$116</f>
        <v>6.8965517241379309E-3</v>
      </c>
      <c r="BF118" s="66">
        <f>'Publication Table'!BD118/'Publication Table (%)'!BF$116</f>
        <v>2.5974025974025976E-2</v>
      </c>
      <c r="BG118" s="66">
        <f>'Publication Table'!BE118/'Publication Table (%)'!BG$116</f>
        <v>1.11731843575419E-2</v>
      </c>
      <c r="BH118" s="66">
        <f>'Publication Table'!BF118/'Publication Table (%)'!BH$116</f>
        <v>0</v>
      </c>
      <c r="BI118" s="66">
        <f>'Publication Table'!BG118/'Publication Table (%)'!BI$116</f>
        <v>8.5470085470085479E-3</v>
      </c>
      <c r="BJ118" s="66">
        <f>'Publication Table'!BH118/'Publication Table (%)'!BJ$116</f>
        <v>3.4682080924855488E-2</v>
      </c>
      <c r="BK118" s="66">
        <f>'Publication Table'!BI118/'Publication Table (%)'!BK$116</f>
        <v>1.8987341772151899E-2</v>
      </c>
      <c r="BL118" s="66">
        <f>'Publication Table'!BJ118/'Publication Table (%)'!BL$116</f>
        <v>9.1743119266055051E-2</v>
      </c>
      <c r="BM118" s="66" t="e">
        <f>'Publication Table'!BK118/'Publication Table (%)'!BM$116</f>
        <v>#DIV/0!</v>
      </c>
      <c r="BN118" s="66" t="e">
        <f>'Publication Table'!BL118/'Publication Table (%)'!BN$116</f>
        <v>#DIV/0!</v>
      </c>
      <c r="BO118" s="66" t="e">
        <f>'Publication Table'!BM118/'Publication Table (%)'!BO$116</f>
        <v>#DIV/0!</v>
      </c>
      <c r="BP118" s="66" t="e">
        <f>'Publication Table'!BN118/'Publication Table (%)'!BP$116</f>
        <v>#DIV/0!</v>
      </c>
      <c r="BQ118" s="66" t="e">
        <f>'Publication Table'!BO118/'Publication Table (%)'!BQ$116</f>
        <v>#DIV/0!</v>
      </c>
      <c r="BR118" s="66" t="e">
        <f>'Publication Table'!BP118/'Publication Table (%)'!BR$116</f>
        <v>#DIV/0!</v>
      </c>
      <c r="BS118" s="66" t="e">
        <f ca="1">'Publication Table'!BQ118/'Publication Table (%)'!BS$116</f>
        <v>#DIV/0!</v>
      </c>
    </row>
    <row r="119" spans="2:71" ht="15" hidden="1" customHeight="1" outlineLevel="2" x14ac:dyDescent="0.2">
      <c r="B119" s="84" t="str">
        <f t="shared" si="11"/>
        <v>Falkirk Community HospitalCancellation based on capacity or non-clinical reason by hospital %</v>
      </c>
      <c r="C119" s="87" t="str">
        <f t="shared" si="16"/>
        <v>Falkirk Community Hospital</v>
      </c>
      <c r="D119" s="100"/>
      <c r="E119" s="39" t="s">
        <v>114</v>
      </c>
      <c r="F119" s="66">
        <f>'Publication Table'!D119/'Publication Table (%)'!F$116</f>
        <v>6.7567567567567571E-3</v>
      </c>
      <c r="G119" s="66">
        <f>'Publication Table'!E119/'Publication Table (%)'!G$116</f>
        <v>0</v>
      </c>
      <c r="H119" s="66">
        <f>'Publication Table'!F119/'Publication Table (%)'!H$116</f>
        <v>7.6923076923076927E-2</v>
      </c>
      <c r="I119" s="66">
        <f>'Publication Table'!G119/'Publication Table (%)'!I$116</f>
        <v>1.2738853503184714E-2</v>
      </c>
      <c r="J119" s="94">
        <f>'Publication Table'!H119/'Publication Table (%)'!J$116</f>
        <v>0</v>
      </c>
      <c r="K119" s="66">
        <f>'Publication Table'!I119/'Publication Table (%)'!K$116</f>
        <v>8.771929824561403E-3</v>
      </c>
      <c r="L119" s="66">
        <f>'Publication Table'!J119/'Publication Table (%)'!L$116</f>
        <v>0</v>
      </c>
      <c r="M119" s="66">
        <f>'Publication Table'!K119/'Publication Table (%)'!M$116</f>
        <v>0</v>
      </c>
      <c r="N119" s="66">
        <f>'Publication Table'!L119/'Publication Table (%)'!N$116</f>
        <v>2.9850746268656716E-2</v>
      </c>
      <c r="O119" s="66">
        <f>'Publication Table'!M119/'Publication Table (%)'!O$116</f>
        <v>2.1276595744680851E-2</v>
      </c>
      <c r="P119" s="66">
        <f>'Publication Table'!N119/'Publication Table (%)'!P$116</f>
        <v>1.3605442176870748E-2</v>
      </c>
      <c r="Q119" s="66">
        <f>'Publication Table'!O119/'Publication Table (%)'!Q$116</f>
        <v>6.6666666666666671E-3</v>
      </c>
      <c r="R119" s="66">
        <f>'Publication Table'!P119/'Publication Table (%)'!R$116</f>
        <v>7.8125E-3</v>
      </c>
      <c r="S119" s="66">
        <f>'Publication Table'!Q119/'Publication Table (%)'!S$116</f>
        <v>0</v>
      </c>
      <c r="T119" s="66">
        <f>'Publication Table'!R119/'Publication Table (%)'!T$116</f>
        <v>0</v>
      </c>
      <c r="U119" s="66">
        <f>'Publication Table'!S119/'Publication Table (%)'!U$116</f>
        <v>4.7619047619047623E-3</v>
      </c>
      <c r="V119" s="66">
        <f>'Publication Table'!T119/'Publication Table (%)'!V$116</f>
        <v>0</v>
      </c>
      <c r="W119" s="66">
        <f>'Publication Table'!U119/'Publication Table (%)'!W$116</f>
        <v>0</v>
      </c>
      <c r="X119" s="66">
        <f>'Publication Table'!V119/'Publication Table (%)'!X$116</f>
        <v>5.1546391752577319E-3</v>
      </c>
      <c r="Y119" s="66">
        <f>'Publication Table'!W119/'Publication Table (%)'!Y$116</f>
        <v>6.5359477124183009E-3</v>
      </c>
      <c r="Z119" s="66">
        <f>'Publication Table'!X119/'Publication Table (%)'!Z$116</f>
        <v>0</v>
      </c>
      <c r="AA119" s="66">
        <f>'Publication Table'!Y119/'Publication Table (%)'!AA$116</f>
        <v>0</v>
      </c>
      <c r="AB119" s="66">
        <f>'Publication Table'!Z119/'Publication Table (%)'!AB$116</f>
        <v>0</v>
      </c>
      <c r="AC119" s="66">
        <f>'Publication Table'!AA119/'Publication Table (%)'!AC$116</f>
        <v>8.9285714285714281E-3</v>
      </c>
      <c r="AD119" s="66">
        <f>'Publication Table'!AB119/'Publication Table (%)'!AD$116</f>
        <v>1.3888888888888888E-2</v>
      </c>
      <c r="AE119" s="66">
        <f>'Publication Table'!AC119/'Publication Table (%)'!AE$116</f>
        <v>1.1494252873563218E-2</v>
      </c>
      <c r="AF119" s="66">
        <f>'Publication Table'!AD119/'Publication Table (%)'!AF$116</f>
        <v>2.0270270270270271E-2</v>
      </c>
      <c r="AG119" s="66">
        <f>'Publication Table'!AE119/'Publication Table (%)'!AG$116</f>
        <v>0</v>
      </c>
      <c r="AH119" s="66">
        <f>'Publication Table'!AF119/'Publication Table (%)'!AH$116</f>
        <v>0</v>
      </c>
      <c r="AI119" s="66">
        <f>'Publication Table'!AG119/'Publication Table (%)'!AI$116</f>
        <v>0</v>
      </c>
      <c r="AJ119" s="66">
        <f>'Publication Table'!AH119/'Publication Table (%)'!AJ$116</f>
        <v>0</v>
      </c>
      <c r="AK119" s="66">
        <f>'Publication Table'!AI119/'Publication Table (%)'!AK$116</f>
        <v>5.9880239520958087E-3</v>
      </c>
      <c r="AL119" s="66">
        <f>'Publication Table'!AJ119/'Publication Table (%)'!AL$116</f>
        <v>0</v>
      </c>
      <c r="AM119" s="66">
        <f>'Publication Table'!AK119/'Publication Table (%)'!AM$116</f>
        <v>0</v>
      </c>
      <c r="AN119" s="66">
        <f>'Publication Table'!AL119/'Publication Table (%)'!AN$116</f>
        <v>8.5526315789473686E-2</v>
      </c>
      <c r="AO119" s="66">
        <f>'Publication Table'!AM119/'Publication Table (%)'!AO$116</f>
        <v>4.3749999999999997E-2</v>
      </c>
      <c r="AP119" s="66">
        <f>'Publication Table'!AN119/'Publication Table (%)'!AP$116</f>
        <v>0</v>
      </c>
      <c r="AQ119" s="66">
        <f>'Publication Table'!AO119/'Publication Table (%)'!AQ$116</f>
        <v>0</v>
      </c>
      <c r="AR119" s="66">
        <f>'Publication Table'!AP119/'Publication Table (%)'!AR$116</f>
        <v>1.0309278350515464E-2</v>
      </c>
      <c r="AS119" s="66">
        <f>'Publication Table'!AQ119/'Publication Table (%)'!AS$116</f>
        <v>0</v>
      </c>
      <c r="AT119" s="66">
        <f>'Publication Table'!AR119/'Publication Table (%)'!AT$116</f>
        <v>0</v>
      </c>
      <c r="AU119" s="66">
        <f>'Publication Table'!AS119/'Publication Table (%)'!AU$116</f>
        <v>0</v>
      </c>
      <c r="AV119" s="66">
        <f>'Publication Table'!AT119/'Publication Table (%)'!AV$116</f>
        <v>1.1904761904761904E-2</v>
      </c>
      <c r="AW119" s="66">
        <f>'Publication Table'!AU119/'Publication Table (%)'!AW$116</f>
        <v>0</v>
      </c>
      <c r="AX119" s="66">
        <f>'Publication Table'!AV119/'Publication Table (%)'!AX$116</f>
        <v>6.3291139240506328E-3</v>
      </c>
      <c r="AY119" s="66">
        <f>'Publication Table'!AW119/'Publication Table (%)'!AY$116</f>
        <v>0</v>
      </c>
      <c r="AZ119" s="66">
        <f>'Publication Table'!AX119/'Publication Table (%)'!AZ$116</f>
        <v>0</v>
      </c>
      <c r="BA119" s="66">
        <f>'Publication Table'!AY119/'Publication Table (%)'!BA$116</f>
        <v>0</v>
      </c>
      <c r="BB119" s="66">
        <f>'Publication Table'!AZ119/'Publication Table (%)'!BB$116</f>
        <v>0</v>
      </c>
      <c r="BC119" s="66">
        <f>'Publication Table'!BA119/'Publication Table (%)'!BC$116</f>
        <v>7.0921985815602835E-3</v>
      </c>
      <c r="BD119" s="66">
        <f>'Publication Table'!BB119/'Publication Table (%)'!BD$116</f>
        <v>0</v>
      </c>
      <c r="BE119" s="66">
        <f>'Publication Table'!BC119/'Publication Table (%)'!BE$116</f>
        <v>0</v>
      </c>
      <c r="BF119" s="66">
        <f>'Publication Table'!BD119/'Publication Table (%)'!BF$116</f>
        <v>0</v>
      </c>
      <c r="BG119" s="66">
        <f>'Publication Table'!BE119/'Publication Table (%)'!BG$116</f>
        <v>0</v>
      </c>
      <c r="BH119" s="66">
        <f>'Publication Table'!BF119/'Publication Table (%)'!BH$116</f>
        <v>0</v>
      </c>
      <c r="BI119" s="66">
        <f>'Publication Table'!BG119/'Publication Table (%)'!BI$116</f>
        <v>8.5470085470085479E-3</v>
      </c>
      <c r="BJ119" s="66">
        <f>'Publication Table'!BH119/'Publication Table (%)'!BJ$116</f>
        <v>0</v>
      </c>
      <c r="BK119" s="66">
        <f>'Publication Table'!BI119/'Publication Table (%)'!BK$116</f>
        <v>0</v>
      </c>
      <c r="BL119" s="66">
        <f>'Publication Table'!BJ119/'Publication Table (%)'!BL$116</f>
        <v>0</v>
      </c>
      <c r="BM119" s="66" t="e">
        <f>'Publication Table'!BK119/'Publication Table (%)'!BM$116</f>
        <v>#DIV/0!</v>
      </c>
      <c r="BN119" s="66" t="e">
        <f>'Publication Table'!BL119/'Publication Table (%)'!BN$116</f>
        <v>#DIV/0!</v>
      </c>
      <c r="BO119" s="66" t="e">
        <f>'Publication Table'!BM119/'Publication Table (%)'!BO$116</f>
        <v>#DIV/0!</v>
      </c>
      <c r="BP119" s="66" t="e">
        <f>'Publication Table'!BN119/'Publication Table (%)'!BP$116</f>
        <v>#DIV/0!</v>
      </c>
      <c r="BQ119" s="66" t="e">
        <f>'Publication Table'!BO119/'Publication Table (%)'!BQ$116</f>
        <v>#DIV/0!</v>
      </c>
      <c r="BR119" s="66" t="e">
        <f>'Publication Table'!BP119/'Publication Table (%)'!BR$116</f>
        <v>#DIV/0!</v>
      </c>
      <c r="BS119" s="66" t="e">
        <f ca="1">'Publication Table'!BQ119/'Publication Table (%)'!BS$116</f>
        <v>#DIV/0!</v>
      </c>
    </row>
    <row r="120" spans="2:71" ht="15" hidden="1" customHeight="1" outlineLevel="2" x14ac:dyDescent="0.2">
      <c r="B120" s="84" t="str">
        <f t="shared" si="11"/>
        <v>Falkirk Community HospitalCancelled by Patient %</v>
      </c>
      <c r="C120" s="87" t="str">
        <f t="shared" si="16"/>
        <v>Falkirk Community Hospital</v>
      </c>
      <c r="D120" s="100"/>
      <c r="E120" s="39" t="s">
        <v>115</v>
      </c>
      <c r="F120" s="66">
        <f>'Publication Table'!D120/'Publication Table (%)'!F$116</f>
        <v>3.3783783783783786E-2</v>
      </c>
      <c r="G120" s="66">
        <f>'Publication Table'!E120/'Publication Table (%)'!G$116</f>
        <v>4.9079754601226995E-2</v>
      </c>
      <c r="H120" s="66">
        <f>'Publication Table'!F120/'Publication Table (%)'!H$116</f>
        <v>2.097902097902098E-2</v>
      </c>
      <c r="I120" s="66">
        <f>'Publication Table'!G120/'Publication Table (%)'!I$116</f>
        <v>2.5477707006369428E-2</v>
      </c>
      <c r="J120" s="94">
        <f>'Publication Table'!H120/'Publication Table (%)'!J$116</f>
        <v>1.7964071856287425E-2</v>
      </c>
      <c r="K120" s="66">
        <f>'Publication Table'!I120/'Publication Table (%)'!K$116</f>
        <v>2.6315789473684209E-2</v>
      </c>
      <c r="L120" s="66">
        <f>'Publication Table'!J120/'Publication Table (%)'!L$116</f>
        <v>4.4198895027624308E-2</v>
      </c>
      <c r="M120" s="66">
        <f>'Publication Table'!K120/'Publication Table (%)'!M$116</f>
        <v>1.6528925619834711E-2</v>
      </c>
      <c r="N120" s="66">
        <f>'Publication Table'!L120/'Publication Table (%)'!N$116</f>
        <v>1.4925373134328358E-2</v>
      </c>
      <c r="O120" s="66">
        <f>'Publication Table'!M120/'Publication Table (%)'!O$116</f>
        <v>2.8368794326241134E-2</v>
      </c>
      <c r="P120" s="66">
        <f>'Publication Table'!N120/'Publication Table (%)'!P$116</f>
        <v>2.0408163265306121E-2</v>
      </c>
      <c r="Q120" s="66">
        <f>'Publication Table'!O120/'Publication Table (%)'!Q$116</f>
        <v>0.04</v>
      </c>
      <c r="R120" s="66">
        <f>'Publication Table'!P120/'Publication Table (%)'!R$116</f>
        <v>3.90625E-2</v>
      </c>
      <c r="S120" s="66">
        <f>'Publication Table'!Q120/'Publication Table (%)'!S$116</f>
        <v>1.3605442176870748E-2</v>
      </c>
      <c r="T120" s="66">
        <f>'Publication Table'!R120/'Publication Table (%)'!T$116</f>
        <v>1.6393442622950821E-2</v>
      </c>
      <c r="U120" s="66">
        <f>'Publication Table'!S120/'Publication Table (%)'!U$116</f>
        <v>4.2857142857142858E-2</v>
      </c>
      <c r="V120" s="66">
        <f>'Publication Table'!T120/'Publication Table (%)'!V$116</f>
        <v>3.0303030303030304E-2</v>
      </c>
      <c r="W120" s="66">
        <f>'Publication Table'!U120/'Publication Table (%)'!W$116</f>
        <v>3.6764705882352942E-2</v>
      </c>
      <c r="X120" s="66">
        <f>'Publication Table'!V120/'Publication Table (%)'!X$116</f>
        <v>2.0618556701030927E-2</v>
      </c>
      <c r="Y120" s="66">
        <f>'Publication Table'!W120/'Publication Table (%)'!Y$116</f>
        <v>7.1895424836601302E-2</v>
      </c>
      <c r="Z120" s="66">
        <f>'Publication Table'!X120/'Publication Table (%)'!Z$116</f>
        <v>4.3209876543209874E-2</v>
      </c>
      <c r="AA120" s="66">
        <f>'Publication Table'!Y120/'Publication Table (%)'!AA$116</f>
        <v>2.2222222222222223E-2</v>
      </c>
      <c r="AB120" s="66">
        <f>'Publication Table'!Z120/'Publication Table (%)'!AB$116</f>
        <v>2.7210884353741496E-2</v>
      </c>
      <c r="AC120" s="66">
        <f>'Publication Table'!AA120/'Publication Table (%)'!AC$116</f>
        <v>4.4642857142857144E-2</v>
      </c>
      <c r="AD120" s="66">
        <f>'Publication Table'!AB120/'Publication Table (%)'!AD$116</f>
        <v>6.25E-2</v>
      </c>
      <c r="AE120" s="66">
        <f>'Publication Table'!AC120/'Publication Table (%)'!AE$116</f>
        <v>4.5977011494252873E-2</v>
      </c>
      <c r="AF120" s="66">
        <f>'Publication Table'!AD120/'Publication Table (%)'!AF$116</f>
        <v>6.7567567567567571E-2</v>
      </c>
      <c r="AG120" s="66">
        <f>'Publication Table'!AE120/'Publication Table (%)'!AG$116</f>
        <v>1.8018018018018018E-2</v>
      </c>
      <c r="AH120" s="66">
        <f>'Publication Table'!AF120/'Publication Table (%)'!AH$116</f>
        <v>2.8985507246376812E-2</v>
      </c>
      <c r="AI120" s="66">
        <f>'Publication Table'!AG120/'Publication Table (%)'!AI$116</f>
        <v>2.5806451612903226E-2</v>
      </c>
      <c r="AJ120" s="66">
        <f>'Publication Table'!AH120/'Publication Table (%)'!AJ$116</f>
        <v>2.9197080291970802E-2</v>
      </c>
      <c r="AK120" s="66">
        <f>'Publication Table'!AI120/'Publication Table (%)'!AK$116</f>
        <v>2.9940119760479042E-2</v>
      </c>
      <c r="AL120" s="66">
        <f>'Publication Table'!AJ120/'Publication Table (%)'!AL$116</f>
        <v>4.142011834319527E-2</v>
      </c>
      <c r="AM120" s="66">
        <f>'Publication Table'!AK120/'Publication Table (%)'!AM$116</f>
        <v>1.9801980198019802E-2</v>
      </c>
      <c r="AN120" s="66">
        <f>'Publication Table'!AL120/'Publication Table (%)'!AN$116</f>
        <v>5.2631578947368418E-2</v>
      </c>
      <c r="AO120" s="66">
        <f>'Publication Table'!AM120/'Publication Table (%)'!AO$116</f>
        <v>6.2500000000000003E-3</v>
      </c>
      <c r="AP120" s="66">
        <f>'Publication Table'!AN120/'Publication Table (%)'!AP$116</f>
        <v>4.6511627906976744E-2</v>
      </c>
      <c r="AQ120" s="66">
        <f>'Publication Table'!AO120/'Publication Table (%)'!AQ$116</f>
        <v>2.564102564102564E-2</v>
      </c>
      <c r="AR120" s="66">
        <f>'Publication Table'!AP120/'Publication Table (%)'!AR$116</f>
        <v>5.1546391752577317E-2</v>
      </c>
      <c r="AS120" s="66">
        <f>'Publication Table'!AQ120/'Publication Table (%)'!AS$116</f>
        <v>4.0322580645161289E-2</v>
      </c>
      <c r="AT120" s="66">
        <f>'Publication Table'!AR120/'Publication Table (%)'!AT$116</f>
        <v>2.5000000000000001E-2</v>
      </c>
      <c r="AU120" s="66">
        <f>'Publication Table'!AS120/'Publication Table (%)'!AU$116</f>
        <v>2.6881720430107527E-2</v>
      </c>
      <c r="AV120" s="66">
        <f>'Publication Table'!AT120/'Publication Table (%)'!AV$116</f>
        <v>5.9523809523809521E-3</v>
      </c>
      <c r="AW120" s="66">
        <f>'Publication Table'!AU120/'Publication Table (%)'!AW$116</f>
        <v>5.3435114503816793E-2</v>
      </c>
      <c r="AX120" s="66">
        <f>'Publication Table'!AV120/'Publication Table (%)'!AX$116</f>
        <v>4.4303797468354431E-2</v>
      </c>
      <c r="AY120" s="66">
        <f>'Publication Table'!AW120/'Publication Table (%)'!AY$116</f>
        <v>3.2051282051282048E-2</v>
      </c>
      <c r="AZ120" s="66">
        <f>'Publication Table'!AX120/'Publication Table (%)'!AZ$116</f>
        <v>4.8275862068965517E-2</v>
      </c>
      <c r="BA120" s="66">
        <f>'Publication Table'!AY120/'Publication Table (%)'!BA$116</f>
        <v>1.8181818181818181E-2</v>
      </c>
      <c r="BB120" s="66">
        <f>'Publication Table'!AZ120/'Publication Table (%)'!BB$116</f>
        <v>6.6176470588235295E-2</v>
      </c>
      <c r="BC120" s="66">
        <f>'Publication Table'!BA120/'Publication Table (%)'!BC$116</f>
        <v>2.1276595744680851E-2</v>
      </c>
      <c r="BD120" s="66">
        <f>'Publication Table'!BB120/'Publication Table (%)'!BD$116</f>
        <v>8.5365853658536592E-2</v>
      </c>
      <c r="BE120" s="66">
        <f>'Publication Table'!BC120/'Publication Table (%)'!BE$116</f>
        <v>3.4482758620689655E-2</v>
      </c>
      <c r="BF120" s="66">
        <f>'Publication Table'!BD120/'Publication Table (%)'!BF$116</f>
        <v>5.1948051948051951E-2</v>
      </c>
      <c r="BG120" s="66">
        <f>'Publication Table'!BE120/'Publication Table (%)'!BG$116</f>
        <v>2.7932960893854747E-2</v>
      </c>
      <c r="BH120" s="66">
        <f>'Publication Table'!BF120/'Publication Table (%)'!BH$116</f>
        <v>4.807692307692308E-2</v>
      </c>
      <c r="BI120" s="66">
        <f>'Publication Table'!BG120/'Publication Table (%)'!BI$116</f>
        <v>1.7094017094017096E-2</v>
      </c>
      <c r="BJ120" s="66">
        <f>'Publication Table'!BH120/'Publication Table (%)'!BJ$116</f>
        <v>4.6242774566473986E-2</v>
      </c>
      <c r="BK120" s="66">
        <f>'Publication Table'!BI120/'Publication Table (%)'!BK$116</f>
        <v>0</v>
      </c>
      <c r="BL120" s="66">
        <f>'Publication Table'!BJ120/'Publication Table (%)'!BL$116</f>
        <v>7.3394495412844041E-2</v>
      </c>
      <c r="BM120" s="66" t="e">
        <f>'Publication Table'!BK120/'Publication Table (%)'!BM$116</f>
        <v>#DIV/0!</v>
      </c>
      <c r="BN120" s="66" t="e">
        <f>'Publication Table'!BL120/'Publication Table (%)'!BN$116</f>
        <v>#DIV/0!</v>
      </c>
      <c r="BO120" s="66" t="e">
        <f>'Publication Table'!BM120/'Publication Table (%)'!BO$116</f>
        <v>#DIV/0!</v>
      </c>
      <c r="BP120" s="66" t="e">
        <f>'Publication Table'!BN120/'Publication Table (%)'!BP$116</f>
        <v>#DIV/0!</v>
      </c>
      <c r="BQ120" s="66" t="e">
        <f>'Publication Table'!BO120/'Publication Table (%)'!BQ$116</f>
        <v>#DIV/0!</v>
      </c>
      <c r="BR120" s="66" t="e">
        <f>'Publication Table'!BP120/'Publication Table (%)'!BR$116</f>
        <v>#DIV/0!</v>
      </c>
      <c r="BS120" s="66" t="e">
        <f ca="1">'Publication Table'!BQ120/'Publication Table (%)'!BS$116</f>
        <v>#DIV/0!</v>
      </c>
    </row>
    <row r="121" spans="2:71" ht="15" hidden="1" customHeight="1" outlineLevel="2" x14ac:dyDescent="0.2">
      <c r="B121" s="84" t="str">
        <f t="shared" si="11"/>
        <v>Falkirk Community HospitalOther reason %</v>
      </c>
      <c r="C121" s="87" t="str">
        <f t="shared" si="16"/>
        <v>Falkirk Community Hospital</v>
      </c>
      <c r="D121" s="100"/>
      <c r="E121" s="39" t="s">
        <v>116</v>
      </c>
      <c r="F121" s="66">
        <f>'Publication Table'!D121/'Publication Table (%)'!F$116</f>
        <v>2.7027027027027029E-2</v>
      </c>
      <c r="G121" s="66">
        <f>'Publication Table'!E121/'Publication Table (%)'!G$116</f>
        <v>0</v>
      </c>
      <c r="H121" s="66">
        <f>'Publication Table'!F121/'Publication Table (%)'!H$116</f>
        <v>6.993006993006993E-3</v>
      </c>
      <c r="I121" s="66">
        <f>'Publication Table'!G121/'Publication Table (%)'!I$116</f>
        <v>0</v>
      </c>
      <c r="J121" s="94">
        <f>'Publication Table'!H121/'Publication Table (%)'!J$116</f>
        <v>1.1976047904191617E-2</v>
      </c>
      <c r="K121" s="66">
        <f>'Publication Table'!I121/'Publication Table (%)'!K$116</f>
        <v>8.771929824561403E-3</v>
      </c>
      <c r="L121" s="66">
        <f>'Publication Table'!J121/'Publication Table (%)'!L$116</f>
        <v>0</v>
      </c>
      <c r="M121" s="66">
        <f>'Publication Table'!K121/'Publication Table (%)'!M$116</f>
        <v>0</v>
      </c>
      <c r="N121" s="66">
        <f>'Publication Table'!L121/'Publication Table (%)'!N$116</f>
        <v>0</v>
      </c>
      <c r="O121" s="66">
        <f>'Publication Table'!M121/'Publication Table (%)'!O$116</f>
        <v>0</v>
      </c>
      <c r="P121" s="66">
        <f>'Publication Table'!N121/'Publication Table (%)'!P$116</f>
        <v>0</v>
      </c>
      <c r="Q121" s="66">
        <f>'Publication Table'!O121/'Publication Table (%)'!Q$116</f>
        <v>0</v>
      </c>
      <c r="R121" s="66">
        <f>'Publication Table'!P121/'Publication Table (%)'!R$116</f>
        <v>7.8125E-3</v>
      </c>
      <c r="S121" s="66">
        <f>'Publication Table'!Q121/'Publication Table (%)'!S$116</f>
        <v>0</v>
      </c>
      <c r="T121" s="66">
        <f>'Publication Table'!R121/'Publication Table (%)'!T$116</f>
        <v>0</v>
      </c>
      <c r="U121" s="66">
        <f>'Publication Table'!S121/'Publication Table (%)'!U$116</f>
        <v>0</v>
      </c>
      <c r="V121" s="66">
        <f>'Publication Table'!T121/'Publication Table (%)'!V$116</f>
        <v>0</v>
      </c>
      <c r="W121" s="66">
        <f>'Publication Table'!U121/'Publication Table (%)'!W$116</f>
        <v>0</v>
      </c>
      <c r="X121" s="66">
        <f>'Publication Table'!V121/'Publication Table (%)'!X$116</f>
        <v>0</v>
      </c>
      <c r="Y121" s="66">
        <f>'Publication Table'!W121/'Publication Table (%)'!Y$116</f>
        <v>0</v>
      </c>
      <c r="Z121" s="66">
        <f>'Publication Table'!X121/'Publication Table (%)'!Z$116</f>
        <v>0</v>
      </c>
      <c r="AA121" s="66">
        <f>'Publication Table'!Y121/'Publication Table (%)'!AA$116</f>
        <v>0</v>
      </c>
      <c r="AB121" s="66">
        <f>'Publication Table'!Z121/'Publication Table (%)'!AB$116</f>
        <v>0</v>
      </c>
      <c r="AC121" s="66">
        <f>'Publication Table'!AA121/'Publication Table (%)'!AC$116</f>
        <v>0</v>
      </c>
      <c r="AD121" s="66">
        <f>'Publication Table'!AB121/'Publication Table (%)'!AD$116</f>
        <v>0</v>
      </c>
      <c r="AE121" s="66">
        <f>'Publication Table'!AC121/'Publication Table (%)'!AE$116</f>
        <v>0</v>
      </c>
      <c r="AF121" s="66">
        <f>'Publication Table'!AD121/'Publication Table (%)'!AF$116</f>
        <v>0</v>
      </c>
      <c r="AG121" s="66">
        <f>'Publication Table'!AE121/'Publication Table (%)'!AG$116</f>
        <v>0</v>
      </c>
      <c r="AH121" s="66">
        <f>'Publication Table'!AF121/'Publication Table (%)'!AH$116</f>
        <v>0</v>
      </c>
      <c r="AI121" s="66">
        <f>'Publication Table'!AG121/'Publication Table (%)'!AI$116</f>
        <v>0</v>
      </c>
      <c r="AJ121" s="66">
        <f>'Publication Table'!AH121/'Publication Table (%)'!AJ$116</f>
        <v>0</v>
      </c>
      <c r="AK121" s="66">
        <f>'Publication Table'!AI121/'Publication Table (%)'!AK$116</f>
        <v>0</v>
      </c>
      <c r="AL121" s="66">
        <f>'Publication Table'!AJ121/'Publication Table (%)'!AL$116</f>
        <v>0</v>
      </c>
      <c r="AM121" s="66">
        <f>'Publication Table'!AK121/'Publication Table (%)'!AM$116</f>
        <v>0</v>
      </c>
      <c r="AN121" s="66">
        <f>'Publication Table'!AL121/'Publication Table (%)'!AN$116</f>
        <v>0</v>
      </c>
      <c r="AO121" s="66">
        <f>'Publication Table'!AM121/'Publication Table (%)'!AO$116</f>
        <v>0</v>
      </c>
      <c r="AP121" s="66">
        <f>'Publication Table'!AN121/'Publication Table (%)'!AP$116</f>
        <v>0</v>
      </c>
      <c r="AQ121" s="66">
        <f>'Publication Table'!AO121/'Publication Table (%)'!AQ$116</f>
        <v>0</v>
      </c>
      <c r="AR121" s="66">
        <f>'Publication Table'!AP121/'Publication Table (%)'!AR$116</f>
        <v>0</v>
      </c>
      <c r="AS121" s="66">
        <f>'Publication Table'!AQ121/'Publication Table (%)'!AS$116</f>
        <v>0</v>
      </c>
      <c r="AT121" s="66">
        <f>'Publication Table'!AR121/'Publication Table (%)'!AT$116</f>
        <v>0</v>
      </c>
      <c r="AU121" s="66">
        <f>'Publication Table'!AS121/'Publication Table (%)'!AU$116</f>
        <v>0</v>
      </c>
      <c r="AV121" s="66">
        <f>'Publication Table'!AT121/'Publication Table (%)'!AV$116</f>
        <v>0</v>
      </c>
      <c r="AW121" s="66">
        <f>'Publication Table'!AU121/'Publication Table (%)'!AW$116</f>
        <v>0</v>
      </c>
      <c r="AX121" s="66">
        <f>'Publication Table'!AV121/'Publication Table (%)'!AX$116</f>
        <v>0</v>
      </c>
      <c r="AY121" s="66">
        <f>'Publication Table'!AW121/'Publication Table (%)'!AY$116</f>
        <v>0</v>
      </c>
      <c r="AZ121" s="66">
        <f>'Publication Table'!AX121/'Publication Table (%)'!AZ$116</f>
        <v>0</v>
      </c>
      <c r="BA121" s="66">
        <f>'Publication Table'!AY121/'Publication Table (%)'!BA$116</f>
        <v>0</v>
      </c>
      <c r="BB121" s="66">
        <f>'Publication Table'!AZ121/'Publication Table (%)'!BB$116</f>
        <v>0</v>
      </c>
      <c r="BC121" s="66">
        <f>'Publication Table'!BA121/'Publication Table (%)'!BC$116</f>
        <v>0</v>
      </c>
      <c r="BD121" s="66">
        <f>'Publication Table'!BB121/'Publication Table (%)'!BD$116</f>
        <v>0</v>
      </c>
      <c r="BE121" s="66">
        <f>'Publication Table'!BC121/'Publication Table (%)'!BE$116</f>
        <v>0</v>
      </c>
      <c r="BF121" s="66">
        <f>'Publication Table'!BD121/'Publication Table (%)'!BF$116</f>
        <v>0</v>
      </c>
      <c r="BG121" s="66">
        <f>'Publication Table'!BE121/'Publication Table (%)'!BG$116</f>
        <v>0</v>
      </c>
      <c r="BH121" s="66">
        <f>'Publication Table'!BF121/'Publication Table (%)'!BH$116</f>
        <v>0</v>
      </c>
      <c r="BI121" s="66">
        <f>'Publication Table'!BG121/'Publication Table (%)'!BI$116</f>
        <v>0</v>
      </c>
      <c r="BJ121" s="66">
        <f>'Publication Table'!BH121/'Publication Table (%)'!BJ$116</f>
        <v>0</v>
      </c>
      <c r="BK121" s="66">
        <f>'Publication Table'!BI121/'Publication Table (%)'!BK$116</f>
        <v>0</v>
      </c>
      <c r="BL121" s="66">
        <f>'Publication Table'!BJ121/'Publication Table (%)'!BL$116</f>
        <v>0</v>
      </c>
      <c r="BM121" s="66" t="e">
        <f>'Publication Table'!BK121/'Publication Table (%)'!BM$116</f>
        <v>#DIV/0!</v>
      </c>
      <c r="BN121" s="66" t="e">
        <f>'Publication Table'!BL121/'Publication Table (%)'!BN$116</f>
        <v>#DIV/0!</v>
      </c>
      <c r="BO121" s="66" t="e">
        <f>'Publication Table'!BM121/'Publication Table (%)'!BO$116</f>
        <v>#DIV/0!</v>
      </c>
      <c r="BP121" s="66" t="e">
        <f>'Publication Table'!BN121/'Publication Table (%)'!BP$116</f>
        <v>#DIV/0!</v>
      </c>
      <c r="BQ121" s="66" t="e">
        <f>'Publication Table'!BO121/'Publication Table (%)'!BQ$116</f>
        <v>#DIV/0!</v>
      </c>
      <c r="BR121" s="66" t="e">
        <f>'Publication Table'!BP121/'Publication Table (%)'!BR$116</f>
        <v>#DIV/0!</v>
      </c>
      <c r="BS121" s="66" t="e">
        <f ca="1">'Publication Table'!BQ121/'Publication Table (%)'!BS$116</f>
        <v>#DIV/0!</v>
      </c>
    </row>
    <row r="122" spans="2:71" ht="15" hidden="1" customHeight="1" outlineLevel="1" collapsed="1" x14ac:dyDescent="0.2">
      <c r="B122" s="84" t="str">
        <f t="shared" si="11"/>
        <v>Forth Valley Royal HospitalForth Valley Royal Hospital</v>
      </c>
      <c r="C122" s="87" t="str">
        <f>E122</f>
        <v>Forth Valley Royal Hospital</v>
      </c>
      <c r="D122" s="100" t="s">
        <v>30</v>
      </c>
      <c r="E122" s="48" t="s">
        <v>31</v>
      </c>
      <c r="F122" s="18"/>
      <c r="G122" s="18"/>
      <c r="H122" s="18"/>
      <c r="I122" s="18"/>
      <c r="J122" s="18"/>
      <c r="K122" s="18"/>
      <c r="L122" s="18"/>
      <c r="M122" s="18"/>
      <c r="N122" s="18"/>
      <c r="O122" s="18"/>
      <c r="P122" s="18"/>
      <c r="Q122" s="18"/>
      <c r="R122" s="18"/>
      <c r="S122" s="18"/>
      <c r="T122" s="18"/>
      <c r="U122" s="18"/>
      <c r="V122" s="18"/>
      <c r="W122" s="18"/>
      <c r="X122" s="18"/>
      <c r="Y122" s="18"/>
      <c r="Z122" s="18"/>
      <c r="AA122" s="18"/>
      <c r="AB122" s="18"/>
      <c r="AC122" s="18"/>
      <c r="AD122" s="18"/>
      <c r="AE122" s="18"/>
      <c r="AF122" s="18"/>
      <c r="AG122" s="18"/>
      <c r="AH122" s="18"/>
      <c r="AI122" s="18"/>
      <c r="AJ122" s="18"/>
      <c r="AK122" s="18"/>
      <c r="AL122" s="18"/>
      <c r="AM122" s="18"/>
      <c r="AN122" s="18"/>
      <c r="AO122" s="18"/>
      <c r="AP122" s="18"/>
      <c r="AQ122" s="18"/>
      <c r="AR122" s="18"/>
      <c r="AS122" s="18"/>
      <c r="AT122" s="18"/>
      <c r="AU122" s="18"/>
      <c r="AV122" s="18"/>
      <c r="AW122" s="18"/>
      <c r="AX122" s="18"/>
      <c r="AY122" s="18"/>
      <c r="AZ122" s="18"/>
      <c r="BA122" s="18"/>
      <c r="BB122" s="18"/>
      <c r="BC122" s="18"/>
      <c r="BD122" s="18"/>
      <c r="BE122" s="18"/>
      <c r="BF122" s="18"/>
      <c r="BG122" s="18"/>
      <c r="BH122" s="18"/>
      <c r="BI122" s="18"/>
      <c r="BJ122" s="18"/>
      <c r="BK122" s="18"/>
      <c r="BL122" s="18"/>
      <c r="BM122" s="18"/>
      <c r="BN122" s="18"/>
      <c r="BO122" s="18"/>
      <c r="BP122" s="18"/>
      <c r="BQ122" s="18"/>
      <c r="BR122" s="18"/>
      <c r="BS122" s="18"/>
    </row>
    <row r="123" spans="2:71" ht="15" hidden="1" customHeight="1" outlineLevel="2" x14ac:dyDescent="0.2">
      <c r="B123" s="84" t="str">
        <f t="shared" si="11"/>
        <v>Forth Valley Royal HospitalTotal Number of scheduled elective operations in theatre system</v>
      </c>
      <c r="C123" s="87" t="str">
        <f t="shared" ref="C123:C129" si="17">C122</f>
        <v>Forth Valley Royal Hospital</v>
      </c>
      <c r="D123" s="100"/>
      <c r="E123" s="36" t="s">
        <v>3</v>
      </c>
      <c r="F123" s="17">
        <f>'Publication Table'!D123</f>
        <v>1102</v>
      </c>
      <c r="G123" s="17">
        <f>'Publication Table'!E123</f>
        <v>1027</v>
      </c>
      <c r="H123" s="17">
        <f>'Publication Table'!F123</f>
        <v>938</v>
      </c>
      <c r="I123" s="17">
        <f>'Publication Table'!G123</f>
        <v>997</v>
      </c>
      <c r="J123" s="93">
        <f>'Publication Table'!H123</f>
        <v>985</v>
      </c>
      <c r="K123" s="17">
        <f>'Publication Table'!I123</f>
        <v>944</v>
      </c>
      <c r="L123" s="17">
        <f>'Publication Table'!J123</f>
        <v>989</v>
      </c>
      <c r="M123" s="17">
        <f>'Publication Table'!K123</f>
        <v>914</v>
      </c>
      <c r="N123" s="17">
        <f>'Publication Table'!L123</f>
        <v>865</v>
      </c>
      <c r="O123" s="17">
        <f>'Publication Table'!M123</f>
        <v>1019</v>
      </c>
      <c r="P123" s="17">
        <f>'Publication Table'!N123</f>
        <v>988</v>
      </c>
      <c r="Q123" s="17">
        <f>'Publication Table'!O123</f>
        <v>899</v>
      </c>
      <c r="R123" s="17">
        <f>'Publication Table'!P123</f>
        <v>975</v>
      </c>
      <c r="S123" s="17">
        <f>'Publication Table'!Q123</f>
        <v>948</v>
      </c>
      <c r="T123" s="17">
        <f>'Publication Table'!R123</f>
        <v>830</v>
      </c>
      <c r="U123" s="17">
        <f>'Publication Table'!S123</f>
        <v>1003</v>
      </c>
      <c r="V123" s="17">
        <f>'Publication Table'!T123</f>
        <v>943</v>
      </c>
      <c r="W123" s="17">
        <f>'Publication Table'!U123</f>
        <v>935</v>
      </c>
      <c r="X123" s="17">
        <f>'Publication Table'!V123</f>
        <v>1011</v>
      </c>
      <c r="Y123" s="17">
        <f>'Publication Table'!W123</f>
        <v>831</v>
      </c>
      <c r="Z123" s="17">
        <f>'Publication Table'!X123</f>
        <v>947</v>
      </c>
      <c r="AA123" s="17">
        <f>'Publication Table'!Y123</f>
        <v>945</v>
      </c>
      <c r="AB123" s="17">
        <f>'Publication Table'!Z123</f>
        <v>1072</v>
      </c>
      <c r="AC123" s="17">
        <f>'Publication Table'!AA123</f>
        <v>852</v>
      </c>
      <c r="AD123" s="17">
        <f>'Publication Table'!AB123</f>
        <v>1036</v>
      </c>
      <c r="AE123" s="17">
        <f>'Publication Table'!AC123</f>
        <v>972</v>
      </c>
      <c r="AF123" s="17">
        <f>'Publication Table'!AD123</f>
        <v>788</v>
      </c>
      <c r="AG123" s="17">
        <f>'Publication Table'!AE123</f>
        <v>946</v>
      </c>
      <c r="AH123" s="17">
        <f>'Publication Table'!AF123</f>
        <v>952</v>
      </c>
      <c r="AI123" s="17">
        <f>'Publication Table'!AG123</f>
        <v>929</v>
      </c>
      <c r="AJ123" s="17">
        <f>'Publication Table'!AH123</f>
        <v>975</v>
      </c>
      <c r="AK123" s="17">
        <f>'Publication Table'!AI123</f>
        <v>756</v>
      </c>
      <c r="AL123" s="17">
        <f>'Publication Table'!AJ123</f>
        <v>841</v>
      </c>
      <c r="AM123" s="17">
        <f>'Publication Table'!AK123</f>
        <v>846</v>
      </c>
      <c r="AN123" s="17">
        <f>'Publication Table'!AL123</f>
        <v>981</v>
      </c>
      <c r="AO123" s="17">
        <f>'Publication Table'!AM123</f>
        <v>815</v>
      </c>
      <c r="AP123" s="17">
        <f>'Publication Table'!AN123</f>
        <v>1010</v>
      </c>
      <c r="AQ123" s="17">
        <f>'Publication Table'!AO123</f>
        <v>872</v>
      </c>
      <c r="AR123" s="17">
        <f>'Publication Table'!AP123</f>
        <v>723</v>
      </c>
      <c r="AS123" s="17">
        <f>'Publication Table'!AQ123</f>
        <v>853</v>
      </c>
      <c r="AT123" s="17">
        <f>'Publication Table'!AR123</f>
        <v>835</v>
      </c>
      <c r="AU123" s="17">
        <f>'Publication Table'!AS123</f>
        <v>954</v>
      </c>
      <c r="AV123" s="17">
        <f>'Publication Table'!AT123</f>
        <v>940</v>
      </c>
      <c r="AW123" s="17">
        <f>'Publication Table'!AU123</f>
        <v>684</v>
      </c>
      <c r="AX123" s="17">
        <f>'Publication Table'!AV123</f>
        <v>857</v>
      </c>
      <c r="AY123" s="17">
        <f>'Publication Table'!AW123</f>
        <v>836</v>
      </c>
      <c r="AZ123" s="17">
        <f>'Publication Table'!AX123</f>
        <v>940</v>
      </c>
      <c r="BA123" s="17">
        <f>'Publication Table'!AY123</f>
        <v>900</v>
      </c>
      <c r="BB123" s="17">
        <f>'Publication Table'!AZ123</f>
        <v>988</v>
      </c>
      <c r="BC123" s="17">
        <f>'Publication Table'!BA123</f>
        <v>855</v>
      </c>
      <c r="BD123" s="17">
        <f>'Publication Table'!BB123</f>
        <v>743</v>
      </c>
      <c r="BE123" s="17">
        <f>'Publication Table'!BC123</f>
        <v>814</v>
      </c>
      <c r="BF123" s="17">
        <f>'Publication Table'!BD123</f>
        <v>864</v>
      </c>
      <c r="BG123" s="17">
        <f>'Publication Table'!BE123</f>
        <v>920</v>
      </c>
      <c r="BH123" s="17">
        <f>'Publication Table'!BF123</f>
        <v>911</v>
      </c>
      <c r="BI123" s="17">
        <f>'Publication Table'!BG123</f>
        <v>731</v>
      </c>
      <c r="BJ123" s="17">
        <f>'Publication Table'!BH123</f>
        <v>913</v>
      </c>
      <c r="BK123" s="17">
        <f>'Publication Table'!BI123</f>
        <v>924</v>
      </c>
      <c r="BL123" s="17">
        <f>'Publication Table'!BJ123</f>
        <v>746</v>
      </c>
      <c r="BM123" s="17">
        <f>'Publication Table'!BK123</f>
        <v>147</v>
      </c>
      <c r="BN123" s="17">
        <f>'Publication Table'!BL123</f>
        <v>143</v>
      </c>
      <c r="BO123" s="17">
        <f>'Publication Table'!BM123</f>
        <v>309</v>
      </c>
      <c r="BP123" s="17">
        <f>'Publication Table'!BN123</f>
        <v>487</v>
      </c>
      <c r="BQ123" s="17">
        <f>'Publication Table'!BO123</f>
        <v>483</v>
      </c>
      <c r="BR123" s="17">
        <f>'Publication Table'!BP123</f>
        <v>591</v>
      </c>
      <c r="BS123" s="17">
        <f ca="1">'Publication Table'!BQ123</f>
        <v>567</v>
      </c>
    </row>
    <row r="124" spans="2:71" ht="15" hidden="1" customHeight="1" outlineLevel="2" x14ac:dyDescent="0.2">
      <c r="B124" s="84" t="str">
        <f t="shared" si="11"/>
        <v>Forth Valley Royal HospitalPercent of total scheduled elective cancellations in theatre systems</v>
      </c>
      <c r="C124" s="87" t="str">
        <f t="shared" si="17"/>
        <v>Forth Valley Royal Hospital</v>
      </c>
      <c r="D124" s="100"/>
      <c r="E124" s="37" t="s">
        <v>112</v>
      </c>
      <c r="F124" s="38">
        <f>'Publication Table'!D124/'Publication Table (%)'!F$123</f>
        <v>7.0780399274047182E-2</v>
      </c>
      <c r="G124" s="38">
        <f>'Publication Table'!E124/'Publication Table (%)'!G$123</f>
        <v>7.9844206426484904E-2</v>
      </c>
      <c r="H124" s="38">
        <f>'Publication Table'!F124/'Publication Table (%)'!H$123</f>
        <v>7.9957356076759065E-2</v>
      </c>
      <c r="I124" s="38">
        <f>'Publication Table'!G124/'Publication Table (%)'!I$123</f>
        <v>7.7231695085255764E-2</v>
      </c>
      <c r="J124" s="94">
        <f>'Publication Table'!H124/'Publication Table (%)'!J$123</f>
        <v>0.10964467005076142</v>
      </c>
      <c r="K124" s="38">
        <f>'Publication Table'!I124/'Publication Table (%)'!K$123</f>
        <v>0.11122881355932203</v>
      </c>
      <c r="L124" s="38">
        <f>'Publication Table'!J124/'Publication Table (%)'!L$123</f>
        <v>8.2912032355915072E-2</v>
      </c>
      <c r="M124" s="38">
        <f>'Publication Table'!K124/'Publication Table (%)'!M$123</f>
        <v>9.8468271334792121E-2</v>
      </c>
      <c r="N124" s="38">
        <f>'Publication Table'!L124/'Publication Table (%)'!N$123</f>
        <v>0.10751445086705202</v>
      </c>
      <c r="O124" s="38">
        <f>'Publication Table'!M124/'Publication Table (%)'!O$123</f>
        <v>9.1265947006869477E-2</v>
      </c>
      <c r="P124" s="38">
        <f>'Publication Table'!N124/'Publication Table (%)'!P$123</f>
        <v>8.9068825910931168E-2</v>
      </c>
      <c r="Q124" s="38">
        <f>'Publication Table'!O124/'Publication Table (%)'!Q$123</f>
        <v>9.3437152391546166E-2</v>
      </c>
      <c r="R124" s="38">
        <f>'Publication Table'!P124/'Publication Table (%)'!R$123</f>
        <v>9.8461538461538461E-2</v>
      </c>
      <c r="S124" s="38">
        <f>'Publication Table'!Q124/'Publication Table (%)'!S$123</f>
        <v>7.805907172995781E-2</v>
      </c>
      <c r="T124" s="38">
        <f>'Publication Table'!R124/'Publication Table (%)'!T$123</f>
        <v>9.2771084337349402E-2</v>
      </c>
      <c r="U124" s="38">
        <f>'Publication Table'!S124/'Publication Table (%)'!U$123</f>
        <v>0.10069790628115653</v>
      </c>
      <c r="V124" s="38">
        <f>'Publication Table'!T124/'Publication Table (%)'!V$123</f>
        <v>9.1198303287380697E-2</v>
      </c>
      <c r="W124" s="38">
        <f>'Publication Table'!U124/'Publication Table (%)'!W$123</f>
        <v>0.11764705882352941</v>
      </c>
      <c r="X124" s="38">
        <f>'Publication Table'!V124/'Publication Table (%)'!X$123</f>
        <v>8.7042532146389712E-2</v>
      </c>
      <c r="Y124" s="38">
        <f>'Publication Table'!W124/'Publication Table (%)'!Y$123</f>
        <v>8.7845968712394709E-2</v>
      </c>
      <c r="Z124" s="38">
        <f>'Publication Table'!X124/'Publication Table (%)'!Z$123</f>
        <v>0.11298838437170011</v>
      </c>
      <c r="AA124" s="38">
        <f>'Publication Table'!Y124/'Publication Table (%)'!AA$123</f>
        <v>0.10264550264550265</v>
      </c>
      <c r="AB124" s="38">
        <f>'Publication Table'!Z124/'Publication Table (%)'!AB$123</f>
        <v>8.9552238805970144E-2</v>
      </c>
      <c r="AC124" s="38">
        <f>'Publication Table'!AA124/'Publication Table (%)'!AC$123</f>
        <v>8.4507042253521125E-2</v>
      </c>
      <c r="AD124" s="38">
        <f>'Publication Table'!AB124/'Publication Table (%)'!AD$123</f>
        <v>0.10038610038610038</v>
      </c>
      <c r="AE124" s="38">
        <f>'Publication Table'!AC124/'Publication Table (%)'!AE$123</f>
        <v>0.12345679012345678</v>
      </c>
      <c r="AF124" s="38">
        <f>'Publication Table'!AD124/'Publication Table (%)'!AF$123</f>
        <v>8.5025380710659904E-2</v>
      </c>
      <c r="AG124" s="38">
        <f>'Publication Table'!AE124/'Publication Table (%)'!AG$123</f>
        <v>9.9365750528541227E-2</v>
      </c>
      <c r="AH124" s="38">
        <f>'Publication Table'!AF124/'Publication Table (%)'!AH$123</f>
        <v>0.12079831932773109</v>
      </c>
      <c r="AI124" s="38">
        <f>'Publication Table'!AG124/'Publication Table (%)'!AI$123</f>
        <v>0.11410118406889128</v>
      </c>
      <c r="AJ124" s="38">
        <f>'Publication Table'!AH124/'Publication Table (%)'!AJ$123</f>
        <v>9.3333333333333338E-2</v>
      </c>
      <c r="AK124" s="38">
        <f>'Publication Table'!AI124/'Publication Table (%)'!AK$123</f>
        <v>0.11772486772486772</v>
      </c>
      <c r="AL124" s="38">
        <f>'Publication Table'!AJ124/'Publication Table (%)'!AL$123</f>
        <v>0.14982164090368608</v>
      </c>
      <c r="AM124" s="38">
        <f>'Publication Table'!AK124/'Publication Table (%)'!AM$123</f>
        <v>0.11583924349881797</v>
      </c>
      <c r="AN124" s="38">
        <f>'Publication Table'!AL124/'Publication Table (%)'!AN$123</f>
        <v>0.1783893985728848</v>
      </c>
      <c r="AO124" s="38">
        <f>'Publication Table'!AM124/'Publication Table (%)'!AO$123</f>
        <v>0.10674846625766871</v>
      </c>
      <c r="AP124" s="38">
        <f>'Publication Table'!AN124/'Publication Table (%)'!AP$123</f>
        <v>9.3069306930693069E-2</v>
      </c>
      <c r="AQ124" s="38">
        <f>'Publication Table'!AO124/'Publication Table (%)'!AQ$123</f>
        <v>8.1422018348623851E-2</v>
      </c>
      <c r="AR124" s="38">
        <f>'Publication Table'!AP124/'Publication Table (%)'!AR$123</f>
        <v>0.11341632088520055</v>
      </c>
      <c r="AS124" s="38">
        <f>'Publication Table'!AQ124/'Publication Table (%)'!AS$123</f>
        <v>0.11137162954279015</v>
      </c>
      <c r="AT124" s="38">
        <f>'Publication Table'!AR124/'Publication Table (%)'!AT$123</f>
        <v>9.4610778443113774E-2</v>
      </c>
      <c r="AU124" s="38">
        <f>'Publication Table'!AS124/'Publication Table (%)'!AU$123</f>
        <v>7.337526205450734E-2</v>
      </c>
      <c r="AV124" s="38">
        <f>'Publication Table'!AT124/'Publication Table (%)'!AV$123</f>
        <v>0.1074468085106383</v>
      </c>
      <c r="AW124" s="38">
        <f>'Publication Table'!AU124/'Publication Table (%)'!AW$123</f>
        <v>0.10964912280701754</v>
      </c>
      <c r="AX124" s="38">
        <f>'Publication Table'!AV124/'Publication Table (%)'!AX$123</f>
        <v>9.8016336056009332E-2</v>
      </c>
      <c r="AY124" s="38">
        <f>'Publication Table'!AW124/'Publication Table (%)'!AY$123</f>
        <v>0.10167464114832536</v>
      </c>
      <c r="AZ124" s="38">
        <f>'Publication Table'!AX124/'Publication Table (%)'!AZ$123</f>
        <v>7.0212765957446813E-2</v>
      </c>
      <c r="BA124" s="38">
        <f>'Publication Table'!AY124/'Publication Table (%)'!BA$123</f>
        <v>8.4444444444444447E-2</v>
      </c>
      <c r="BB124" s="38">
        <f>'Publication Table'!AZ124/'Publication Table (%)'!BB$123</f>
        <v>8.6032388663967604E-2</v>
      </c>
      <c r="BC124" s="38">
        <f>'Publication Table'!BA124/'Publication Table (%)'!BC$123</f>
        <v>0.10409356725146199</v>
      </c>
      <c r="BD124" s="38">
        <f>'Publication Table'!BB124/'Publication Table (%)'!BD$123</f>
        <v>0.11036339165545088</v>
      </c>
      <c r="BE124" s="38">
        <f>'Publication Table'!BC124/'Publication Table (%)'!BE$123</f>
        <v>7.8624078624078622E-2</v>
      </c>
      <c r="BF124" s="38">
        <f>'Publication Table'!BD124/'Publication Table (%)'!BF$123</f>
        <v>9.375E-2</v>
      </c>
      <c r="BG124" s="38">
        <f>'Publication Table'!BE124/'Publication Table (%)'!BG$123</f>
        <v>8.5869565217391308E-2</v>
      </c>
      <c r="BH124" s="38">
        <f>'Publication Table'!BF124/'Publication Table (%)'!BH$123</f>
        <v>9.8792535675082324E-2</v>
      </c>
      <c r="BI124" s="38">
        <f>'Publication Table'!BG124/'Publication Table (%)'!BI$123</f>
        <v>0.11901504787961696</v>
      </c>
      <c r="BJ124" s="38">
        <f>'Publication Table'!BH124/'Publication Table (%)'!BJ$123</f>
        <v>8.3242059145673605E-2</v>
      </c>
      <c r="BK124" s="38">
        <f>'Publication Table'!BI124/'Publication Table (%)'!BK$123</f>
        <v>7.792207792207792E-2</v>
      </c>
      <c r="BL124" s="38">
        <f>'Publication Table'!BJ124/'Publication Table (%)'!BL$123</f>
        <v>0.1447721179624665</v>
      </c>
      <c r="BM124" s="38">
        <f>'Publication Table'!BK124/'Publication Table (%)'!BM$123</f>
        <v>0.21768707482993196</v>
      </c>
      <c r="BN124" s="38">
        <f>'Publication Table'!BL124/'Publication Table (%)'!BN$123</f>
        <v>3.4965034965034968E-2</v>
      </c>
      <c r="BO124" s="38">
        <f>'Publication Table'!BM124/'Publication Table (%)'!BO$123</f>
        <v>0.11003236245954692</v>
      </c>
      <c r="BP124" s="38">
        <f>'Publication Table'!BN124/'Publication Table (%)'!BP$123</f>
        <v>4.9281314168377825E-2</v>
      </c>
      <c r="BQ124" s="38">
        <f>'Publication Table'!BO124/'Publication Table (%)'!BQ$123</f>
        <v>7.2463768115942032E-2</v>
      </c>
      <c r="BR124" s="38">
        <f>'Publication Table'!BP124/'Publication Table (%)'!BR$123</f>
        <v>6.9373942470389166E-2</v>
      </c>
      <c r="BS124" s="38">
        <f ca="1">'Publication Table'!BQ124/'Publication Table (%)'!BS$123</f>
        <v>8.1128747795414458E-2</v>
      </c>
    </row>
    <row r="125" spans="2:71" ht="15" hidden="1" customHeight="1" outlineLevel="2" x14ac:dyDescent="0.2">
      <c r="B125" s="84" t="str">
        <f t="shared" si="11"/>
        <v>Forth Valley Royal HospitalCancellation based on clinical reason by hospital %</v>
      </c>
      <c r="C125" s="87" t="str">
        <f t="shared" si="17"/>
        <v>Forth Valley Royal Hospital</v>
      </c>
      <c r="D125" s="100"/>
      <c r="E125" s="39" t="s">
        <v>113</v>
      </c>
      <c r="F125" s="38">
        <f>'Publication Table'!D125/'Publication Table (%)'!F$123</f>
        <v>2.8130671506352088E-2</v>
      </c>
      <c r="G125" s="38">
        <f>'Publication Table'!E125/'Publication Table (%)'!G$123</f>
        <v>2.9211295034079845E-2</v>
      </c>
      <c r="H125" s="38">
        <f>'Publication Table'!F125/'Publication Table (%)'!H$123</f>
        <v>2.3454157782515993E-2</v>
      </c>
      <c r="I125" s="38">
        <f>'Publication Table'!G125/'Publication Table (%)'!I$123</f>
        <v>2.3069207622868605E-2</v>
      </c>
      <c r="J125" s="94">
        <f>'Publication Table'!H125/'Publication Table (%)'!J$123</f>
        <v>4.9746192893401014E-2</v>
      </c>
      <c r="K125" s="38">
        <f>'Publication Table'!I125/'Publication Table (%)'!K$123</f>
        <v>4.6610169491525424E-2</v>
      </c>
      <c r="L125" s="38">
        <f>'Publication Table'!J125/'Publication Table (%)'!L$123</f>
        <v>3.1344792719919107E-2</v>
      </c>
      <c r="M125" s="38">
        <f>'Publication Table'!K125/'Publication Table (%)'!M$123</f>
        <v>4.8140043763676151E-2</v>
      </c>
      <c r="N125" s="38">
        <f>'Publication Table'!L125/'Publication Table (%)'!N$123</f>
        <v>4.5086705202312137E-2</v>
      </c>
      <c r="O125" s="38">
        <f>'Publication Table'!M125/'Publication Table (%)'!O$123</f>
        <v>3.6310107948969578E-2</v>
      </c>
      <c r="P125" s="38">
        <f>'Publication Table'!N125/'Publication Table (%)'!P$123</f>
        <v>4.3522267206477734E-2</v>
      </c>
      <c r="Q125" s="38">
        <f>'Publication Table'!O125/'Publication Table (%)'!Q$123</f>
        <v>2.3359288097886542E-2</v>
      </c>
      <c r="R125" s="38">
        <f>'Publication Table'!P125/'Publication Table (%)'!R$123</f>
        <v>4.3076923076923075E-2</v>
      </c>
      <c r="S125" s="38">
        <f>'Publication Table'!Q125/'Publication Table (%)'!S$123</f>
        <v>3.5864978902953586E-2</v>
      </c>
      <c r="T125" s="38">
        <f>'Publication Table'!R125/'Publication Table (%)'!T$123</f>
        <v>2.6506024096385541E-2</v>
      </c>
      <c r="U125" s="38">
        <f>'Publication Table'!S125/'Publication Table (%)'!U$123</f>
        <v>3.589232303090728E-2</v>
      </c>
      <c r="V125" s="38">
        <f>'Publication Table'!T125/'Publication Table (%)'!V$123</f>
        <v>2.863202545068929E-2</v>
      </c>
      <c r="W125" s="38">
        <f>'Publication Table'!U125/'Publication Table (%)'!W$123</f>
        <v>4.2780748663101602E-2</v>
      </c>
      <c r="X125" s="38">
        <f>'Publication Table'!V125/'Publication Table (%)'!X$123</f>
        <v>3.165182987141444E-2</v>
      </c>
      <c r="Y125" s="38">
        <f>'Publication Table'!W125/'Publication Table (%)'!Y$123</f>
        <v>2.1660649819494584E-2</v>
      </c>
      <c r="Z125" s="38">
        <f>'Publication Table'!X125/'Publication Table (%)'!Z$123</f>
        <v>3.1678986272439279E-2</v>
      </c>
      <c r="AA125" s="38">
        <f>'Publication Table'!Y125/'Publication Table (%)'!AA$123</f>
        <v>3.5978835978835978E-2</v>
      </c>
      <c r="AB125" s="38">
        <f>'Publication Table'!Z125/'Publication Table (%)'!AB$123</f>
        <v>4.1977611940298511E-2</v>
      </c>
      <c r="AC125" s="38">
        <f>'Publication Table'!AA125/'Publication Table (%)'!AC$123</f>
        <v>3.6384976525821594E-2</v>
      </c>
      <c r="AD125" s="38">
        <f>'Publication Table'!AB125/'Publication Table (%)'!AD$123</f>
        <v>3.8610038610038609E-2</v>
      </c>
      <c r="AE125" s="38">
        <f>'Publication Table'!AC125/'Publication Table (%)'!AE$123</f>
        <v>3.292181069958848E-2</v>
      </c>
      <c r="AF125" s="38">
        <f>'Publication Table'!AD125/'Publication Table (%)'!AF$123</f>
        <v>3.8071065989847719E-2</v>
      </c>
      <c r="AG125" s="38">
        <f>'Publication Table'!AE125/'Publication Table (%)'!AG$123</f>
        <v>2.9598308668076109E-2</v>
      </c>
      <c r="AH125" s="38">
        <f>'Publication Table'!AF125/'Publication Table (%)'!AH$123</f>
        <v>3.5714285714285712E-2</v>
      </c>
      <c r="AI125" s="38">
        <f>'Publication Table'!AG125/'Publication Table (%)'!AI$123</f>
        <v>3.2292787944025833E-2</v>
      </c>
      <c r="AJ125" s="38">
        <f>'Publication Table'!AH125/'Publication Table (%)'!AJ$123</f>
        <v>3.3846153846153845E-2</v>
      </c>
      <c r="AK125" s="38">
        <f>'Publication Table'!AI125/'Publication Table (%)'!AK$123</f>
        <v>3.968253968253968E-2</v>
      </c>
      <c r="AL125" s="38">
        <f>'Publication Table'!AJ125/'Publication Table (%)'!AL$123</f>
        <v>5.4696789536266346E-2</v>
      </c>
      <c r="AM125" s="38">
        <f>'Publication Table'!AK125/'Publication Table (%)'!AM$123</f>
        <v>4.3735224586288417E-2</v>
      </c>
      <c r="AN125" s="38">
        <f>'Publication Table'!AL125/'Publication Table (%)'!AN$123</f>
        <v>2.4464831804281346E-2</v>
      </c>
      <c r="AO125" s="38">
        <f>'Publication Table'!AM125/'Publication Table (%)'!AO$123</f>
        <v>2.2085889570552148E-2</v>
      </c>
      <c r="AP125" s="38">
        <f>'Publication Table'!AN125/'Publication Table (%)'!AP$123</f>
        <v>3.0693069306930693E-2</v>
      </c>
      <c r="AQ125" s="38">
        <f>'Publication Table'!AO125/'Publication Table (%)'!AQ$123</f>
        <v>3.669724770642202E-2</v>
      </c>
      <c r="AR125" s="38">
        <f>'Publication Table'!AP125/'Publication Table (%)'!AR$123</f>
        <v>3.7344398340248962E-2</v>
      </c>
      <c r="AS125" s="38">
        <f>'Publication Table'!AQ125/'Publication Table (%)'!AS$123</f>
        <v>3.2825322391559206E-2</v>
      </c>
      <c r="AT125" s="38">
        <f>'Publication Table'!AR125/'Publication Table (%)'!AT$123</f>
        <v>2.9940119760479042E-2</v>
      </c>
      <c r="AU125" s="38">
        <f>'Publication Table'!AS125/'Publication Table (%)'!AU$123</f>
        <v>3.1446540880503145E-2</v>
      </c>
      <c r="AV125" s="38">
        <f>'Publication Table'!AT125/'Publication Table (%)'!AV$123</f>
        <v>4.5744680851063826E-2</v>
      </c>
      <c r="AW125" s="38">
        <f>'Publication Table'!AU125/'Publication Table (%)'!AW$123</f>
        <v>2.7777777777777776E-2</v>
      </c>
      <c r="AX125" s="38">
        <f>'Publication Table'!AV125/'Publication Table (%)'!AX$123</f>
        <v>3.5005834305717617E-2</v>
      </c>
      <c r="AY125" s="38">
        <f>'Publication Table'!AW125/'Publication Table (%)'!AY$123</f>
        <v>4.1866028708133975E-2</v>
      </c>
      <c r="AZ125" s="38">
        <f>'Publication Table'!AX125/'Publication Table (%)'!AZ$123</f>
        <v>3.2978723404255318E-2</v>
      </c>
      <c r="BA125" s="38">
        <f>'Publication Table'!AY125/'Publication Table (%)'!BA$123</f>
        <v>3.2222222222222222E-2</v>
      </c>
      <c r="BB125" s="38">
        <f>'Publication Table'!AZ125/'Publication Table (%)'!BB$123</f>
        <v>3.7449392712550607E-2</v>
      </c>
      <c r="BC125" s="38">
        <f>'Publication Table'!BA125/'Publication Table (%)'!BC$123</f>
        <v>3.2748538011695909E-2</v>
      </c>
      <c r="BD125" s="38">
        <f>'Publication Table'!BB125/'Publication Table (%)'!BD$123</f>
        <v>3.6339165545087482E-2</v>
      </c>
      <c r="BE125" s="38">
        <f>'Publication Table'!BC125/'Publication Table (%)'!BE$123</f>
        <v>3.8083538083538086E-2</v>
      </c>
      <c r="BF125" s="38">
        <f>'Publication Table'!BD125/'Publication Table (%)'!BF$123</f>
        <v>3.5879629629629629E-2</v>
      </c>
      <c r="BG125" s="38">
        <f>'Publication Table'!BE125/'Publication Table (%)'!BG$123</f>
        <v>3.5869565217391305E-2</v>
      </c>
      <c r="BH125" s="38">
        <f>'Publication Table'!BF125/'Publication Table (%)'!BH$123</f>
        <v>3.8419319429198684E-2</v>
      </c>
      <c r="BI125" s="38">
        <f>'Publication Table'!BG125/'Publication Table (%)'!BI$123</f>
        <v>5.0615595075239397E-2</v>
      </c>
      <c r="BJ125" s="38">
        <f>'Publication Table'!BH125/'Publication Table (%)'!BJ$123</f>
        <v>3.7239868565169768E-2</v>
      </c>
      <c r="BK125" s="38">
        <f>'Publication Table'!BI125/'Publication Table (%)'!BK$123</f>
        <v>4.004329004329004E-2</v>
      </c>
      <c r="BL125" s="38">
        <f>'Publication Table'!BJ125/'Publication Table (%)'!BL$123</f>
        <v>6.3002680965147453E-2</v>
      </c>
      <c r="BM125" s="38">
        <f>'Publication Table'!BK125/'Publication Table (%)'!BM$123</f>
        <v>0.16326530612244897</v>
      </c>
      <c r="BN125" s="38">
        <f>'Publication Table'!BL125/'Publication Table (%)'!BN$123</f>
        <v>3.4965034965034968E-2</v>
      </c>
      <c r="BO125" s="38">
        <f>'Publication Table'!BM125/'Publication Table (%)'!BO$123</f>
        <v>7.7669902912621352E-2</v>
      </c>
      <c r="BP125" s="38">
        <f>'Publication Table'!BN125/'Publication Table (%)'!BP$123</f>
        <v>2.8747433264887063E-2</v>
      </c>
      <c r="BQ125" s="38">
        <f>'Publication Table'!BO125/'Publication Table (%)'!BQ$123</f>
        <v>5.5900621118012424E-2</v>
      </c>
      <c r="BR125" s="38">
        <f>'Publication Table'!BP125/'Publication Table (%)'!BR$123</f>
        <v>4.2301184433164128E-2</v>
      </c>
      <c r="BS125" s="38">
        <f ca="1">'Publication Table'!BQ125/'Publication Table (%)'!BS$123</f>
        <v>4.7619047619047616E-2</v>
      </c>
    </row>
    <row r="126" spans="2:71" ht="15" hidden="1" customHeight="1" outlineLevel="2" x14ac:dyDescent="0.2">
      <c r="B126" s="84" t="str">
        <f t="shared" si="11"/>
        <v>Forth Valley Royal HospitalCancellation based on capacity or non-clinical reason by hospital %</v>
      </c>
      <c r="C126" s="87" t="str">
        <f t="shared" si="17"/>
        <v>Forth Valley Royal Hospital</v>
      </c>
      <c r="D126" s="100"/>
      <c r="E126" s="39" t="s">
        <v>114</v>
      </c>
      <c r="F126" s="38">
        <f>'Publication Table'!D126/'Publication Table (%)'!F$123</f>
        <v>8.1669691470054439E-3</v>
      </c>
      <c r="G126" s="38">
        <f>'Publication Table'!E126/'Publication Table (%)'!G$123</f>
        <v>7.7896786757546254E-3</v>
      </c>
      <c r="H126" s="38">
        <f>'Publication Table'!F126/'Publication Table (%)'!H$123</f>
        <v>8.5287846481876331E-3</v>
      </c>
      <c r="I126" s="38">
        <f>'Publication Table'!G126/'Publication Table (%)'!I$123</f>
        <v>1.0030090270812437E-2</v>
      </c>
      <c r="J126" s="94">
        <f>'Publication Table'!H126/'Publication Table (%)'!J$123</f>
        <v>1.2182741116751269E-2</v>
      </c>
      <c r="K126" s="38">
        <f>'Publication Table'!I126/'Publication Table (%)'!K$123</f>
        <v>2.3305084745762712E-2</v>
      </c>
      <c r="L126" s="38">
        <f>'Publication Table'!J126/'Publication Table (%)'!L$123</f>
        <v>2.1233569261880688E-2</v>
      </c>
      <c r="M126" s="38">
        <f>'Publication Table'!K126/'Publication Table (%)'!M$123</f>
        <v>1.3129102844638949E-2</v>
      </c>
      <c r="N126" s="38">
        <f>'Publication Table'!L126/'Publication Table (%)'!N$123</f>
        <v>2.0809248554913295E-2</v>
      </c>
      <c r="O126" s="38">
        <f>'Publication Table'!M126/'Publication Table (%)'!O$123</f>
        <v>1.3738959764474975E-2</v>
      </c>
      <c r="P126" s="38">
        <f>'Publication Table'!N126/'Publication Table (%)'!P$123</f>
        <v>1.3157894736842105E-2</v>
      </c>
      <c r="Q126" s="38">
        <f>'Publication Table'!O126/'Publication Table (%)'!Q$123</f>
        <v>3.0033370411568408E-2</v>
      </c>
      <c r="R126" s="38">
        <f>'Publication Table'!P126/'Publication Table (%)'!R$123</f>
        <v>2.8717948717948718E-2</v>
      </c>
      <c r="S126" s="38">
        <f>'Publication Table'!Q126/'Publication Table (%)'!S$123</f>
        <v>8.4388185654008432E-3</v>
      </c>
      <c r="T126" s="38">
        <f>'Publication Table'!R126/'Publication Table (%)'!T$123</f>
        <v>2.7710843373493974E-2</v>
      </c>
      <c r="U126" s="38">
        <f>'Publication Table'!S126/'Publication Table (%)'!U$123</f>
        <v>3.0907278165503489E-2</v>
      </c>
      <c r="V126" s="38">
        <f>'Publication Table'!T126/'Publication Table (%)'!V$123</f>
        <v>2.9692470837751856E-2</v>
      </c>
      <c r="W126" s="38">
        <f>'Publication Table'!U126/'Publication Table (%)'!W$123</f>
        <v>2.7807486631016044E-2</v>
      </c>
      <c r="X126" s="38">
        <f>'Publication Table'!V126/'Publication Table (%)'!X$123</f>
        <v>2.5717111770524232E-2</v>
      </c>
      <c r="Y126" s="38">
        <f>'Publication Table'!W126/'Publication Table (%)'!Y$123</f>
        <v>2.8880866425992781E-2</v>
      </c>
      <c r="Z126" s="38">
        <f>'Publication Table'!X126/'Publication Table (%)'!Z$123</f>
        <v>3.907074973600845E-2</v>
      </c>
      <c r="AA126" s="38">
        <f>'Publication Table'!Y126/'Publication Table (%)'!AA$123</f>
        <v>2.7513227513227514E-2</v>
      </c>
      <c r="AB126" s="38">
        <f>'Publication Table'!Z126/'Publication Table (%)'!AB$123</f>
        <v>1.7723880597014924E-2</v>
      </c>
      <c r="AC126" s="38">
        <f>'Publication Table'!AA126/'Publication Table (%)'!AC$123</f>
        <v>1.4084507042253521E-2</v>
      </c>
      <c r="AD126" s="38">
        <f>'Publication Table'!AB126/'Publication Table (%)'!AD$123</f>
        <v>3.1853281853281852E-2</v>
      </c>
      <c r="AE126" s="38">
        <f>'Publication Table'!AC126/'Publication Table (%)'!AE$123</f>
        <v>4.8353909465020578E-2</v>
      </c>
      <c r="AF126" s="38">
        <f>'Publication Table'!AD126/'Publication Table (%)'!AF$123</f>
        <v>1.9035532994923859E-2</v>
      </c>
      <c r="AG126" s="38">
        <f>'Publication Table'!AE126/'Publication Table (%)'!AG$123</f>
        <v>3.2769556025369982E-2</v>
      </c>
      <c r="AH126" s="38">
        <f>'Publication Table'!AF126/'Publication Table (%)'!AH$123</f>
        <v>3.6764705882352942E-2</v>
      </c>
      <c r="AI126" s="38">
        <f>'Publication Table'!AG126/'Publication Table (%)'!AI$123</f>
        <v>4.5209903121636169E-2</v>
      </c>
      <c r="AJ126" s="38">
        <f>'Publication Table'!AH126/'Publication Table (%)'!AJ$123</f>
        <v>2.9743589743589743E-2</v>
      </c>
      <c r="AK126" s="38">
        <f>'Publication Table'!AI126/'Publication Table (%)'!AK$123</f>
        <v>5.1587301587301584E-2</v>
      </c>
      <c r="AL126" s="38">
        <f>'Publication Table'!AJ126/'Publication Table (%)'!AL$123</f>
        <v>4.8751486325802618E-2</v>
      </c>
      <c r="AM126" s="38">
        <f>'Publication Table'!AK126/'Publication Table (%)'!AM$123</f>
        <v>2.4822695035460994E-2</v>
      </c>
      <c r="AN126" s="38">
        <f>'Publication Table'!AL126/'Publication Table (%)'!AN$123</f>
        <v>0.1111111111111111</v>
      </c>
      <c r="AO126" s="38">
        <f>'Publication Table'!AM126/'Publication Table (%)'!AO$123</f>
        <v>3.9263803680981597E-2</v>
      </c>
      <c r="AP126" s="38">
        <f>'Publication Table'!AN126/'Publication Table (%)'!AP$123</f>
        <v>3.2673267326732675E-2</v>
      </c>
      <c r="AQ126" s="38">
        <f>'Publication Table'!AO126/'Publication Table (%)'!AQ$123</f>
        <v>1.4908256880733946E-2</v>
      </c>
      <c r="AR126" s="38">
        <f>'Publication Table'!AP126/'Publication Table (%)'!AR$123</f>
        <v>4.2876901798063624E-2</v>
      </c>
      <c r="AS126" s="38">
        <f>'Publication Table'!AQ126/'Publication Table (%)'!AS$123</f>
        <v>3.5169988276670575E-2</v>
      </c>
      <c r="AT126" s="38">
        <f>'Publication Table'!AR126/'Publication Table (%)'!AT$123</f>
        <v>3.473053892215569E-2</v>
      </c>
      <c r="AU126" s="38">
        <f>'Publication Table'!AS126/'Publication Table (%)'!AU$123</f>
        <v>2.0964360587002098E-2</v>
      </c>
      <c r="AV126" s="38">
        <f>'Publication Table'!AT126/'Publication Table (%)'!AV$123</f>
        <v>2.553191489361702E-2</v>
      </c>
      <c r="AW126" s="38">
        <f>'Publication Table'!AU126/'Publication Table (%)'!AW$123</f>
        <v>3.8011695906432746E-2</v>
      </c>
      <c r="AX126" s="38">
        <f>'Publication Table'!AV126/'Publication Table (%)'!AX$123</f>
        <v>2.5670945157526253E-2</v>
      </c>
      <c r="AY126" s="38">
        <f>'Publication Table'!AW126/'Publication Table (%)'!AY$123</f>
        <v>2.751196172248804E-2</v>
      </c>
      <c r="AZ126" s="38">
        <f>'Publication Table'!AX126/'Publication Table (%)'!AZ$123</f>
        <v>1.276595744680851E-2</v>
      </c>
      <c r="BA126" s="38">
        <f>'Publication Table'!AY126/'Publication Table (%)'!BA$123</f>
        <v>2.2222222222222223E-2</v>
      </c>
      <c r="BB126" s="38">
        <f>'Publication Table'!AZ126/'Publication Table (%)'!BB$123</f>
        <v>1.7206477732793522E-2</v>
      </c>
      <c r="BC126" s="38">
        <f>'Publication Table'!BA126/'Publication Table (%)'!BC$123</f>
        <v>3.5087719298245612E-2</v>
      </c>
      <c r="BD126" s="38">
        <f>'Publication Table'!BB126/'Publication Table (%)'!BD$123</f>
        <v>2.826379542395693E-2</v>
      </c>
      <c r="BE126" s="38">
        <f>'Publication Table'!BC126/'Publication Table (%)'!BE$123</f>
        <v>1.3513513513513514E-2</v>
      </c>
      <c r="BF126" s="38">
        <f>'Publication Table'!BD126/'Publication Table (%)'!BF$123</f>
        <v>1.9675925925925927E-2</v>
      </c>
      <c r="BG126" s="38">
        <f>'Publication Table'!BE126/'Publication Table (%)'!BG$123</f>
        <v>1.9565217391304349E-2</v>
      </c>
      <c r="BH126" s="38">
        <f>'Publication Table'!BF126/'Publication Table (%)'!BH$123</f>
        <v>1.8660812294182216E-2</v>
      </c>
      <c r="BI126" s="38">
        <f>'Publication Table'!BG126/'Publication Table (%)'!BI$123</f>
        <v>3.6935704514363885E-2</v>
      </c>
      <c r="BJ126" s="38">
        <f>'Publication Table'!BH126/'Publication Table (%)'!BJ$123</f>
        <v>1.4238773274917854E-2</v>
      </c>
      <c r="BK126" s="38">
        <f>'Publication Table'!BI126/'Publication Table (%)'!BK$123</f>
        <v>1.0822510822510822E-2</v>
      </c>
      <c r="BL126" s="38">
        <f>'Publication Table'!BJ126/'Publication Table (%)'!BL$123</f>
        <v>3.4852546916890083E-2</v>
      </c>
      <c r="BM126" s="38">
        <f>'Publication Table'!BK126/'Publication Table (%)'!BM$123</f>
        <v>0</v>
      </c>
      <c r="BN126" s="38">
        <f>'Publication Table'!BL126/'Publication Table (%)'!BN$123</f>
        <v>0</v>
      </c>
      <c r="BO126" s="38">
        <f>'Publication Table'!BM126/'Publication Table (%)'!BO$123</f>
        <v>1.2944983818770227E-2</v>
      </c>
      <c r="BP126" s="38">
        <f>'Publication Table'!BN126/'Publication Table (%)'!BP$123</f>
        <v>4.1067761806981521E-3</v>
      </c>
      <c r="BQ126" s="38">
        <f>'Publication Table'!BO126/'Publication Table (%)'!BQ$123</f>
        <v>4.140786749482402E-3</v>
      </c>
      <c r="BR126" s="38">
        <f>'Publication Table'!BP126/'Publication Table (%)'!BR$123</f>
        <v>1.1844331641285956E-2</v>
      </c>
      <c r="BS126" s="38">
        <f ca="1">'Publication Table'!BQ126/'Publication Table (%)'!BS$123</f>
        <v>1.4109347442680775E-2</v>
      </c>
    </row>
    <row r="127" spans="2:71" ht="15" hidden="1" customHeight="1" outlineLevel="2" x14ac:dyDescent="0.2">
      <c r="B127" s="84" t="str">
        <f t="shared" si="11"/>
        <v>Forth Valley Royal HospitalCancelled by Patient %</v>
      </c>
      <c r="C127" s="87" t="str">
        <f t="shared" si="17"/>
        <v>Forth Valley Royal Hospital</v>
      </c>
      <c r="D127" s="100"/>
      <c r="E127" s="39" t="s">
        <v>115</v>
      </c>
      <c r="F127" s="38">
        <f>'Publication Table'!D127/'Publication Table (%)'!F$123</f>
        <v>3.1760435571687839E-2</v>
      </c>
      <c r="G127" s="38">
        <f>'Publication Table'!E127/'Publication Table (%)'!G$123</f>
        <v>3.7000973709834468E-2</v>
      </c>
      <c r="H127" s="38">
        <f>'Publication Table'!F127/'Publication Table (%)'!H$123</f>
        <v>3.9445628997867806E-2</v>
      </c>
      <c r="I127" s="38">
        <f>'Publication Table'!G127/'Publication Table (%)'!I$123</f>
        <v>3.6108324974924777E-2</v>
      </c>
      <c r="J127" s="94">
        <f>'Publication Table'!H127/'Publication Table (%)'!J$123</f>
        <v>3.2487309644670052E-2</v>
      </c>
      <c r="K127" s="38">
        <f>'Publication Table'!I127/'Publication Table (%)'!K$123</f>
        <v>3.283898305084746E-2</v>
      </c>
      <c r="L127" s="38">
        <f>'Publication Table'!J127/'Publication Table (%)'!L$123</f>
        <v>2.5278058645096056E-2</v>
      </c>
      <c r="M127" s="38">
        <f>'Publication Table'!K127/'Publication Table (%)'!M$123</f>
        <v>3.6105032822757115E-2</v>
      </c>
      <c r="N127" s="38">
        <f>'Publication Table'!L127/'Publication Table (%)'!N$123</f>
        <v>3.9306358381502891E-2</v>
      </c>
      <c r="O127" s="38">
        <f>'Publication Table'!M127/'Publication Table (%)'!O$123</f>
        <v>4.1216879293424928E-2</v>
      </c>
      <c r="P127" s="38">
        <f>'Publication Table'!N127/'Publication Table (%)'!P$123</f>
        <v>2.8340080971659919E-2</v>
      </c>
      <c r="Q127" s="38">
        <f>'Publication Table'!O127/'Publication Table (%)'!Q$123</f>
        <v>3.6707452725250278E-2</v>
      </c>
      <c r="R127" s="38">
        <f>'Publication Table'!P127/'Publication Table (%)'!R$123</f>
        <v>2.4615384615384615E-2</v>
      </c>
      <c r="S127" s="38">
        <f>'Publication Table'!Q127/'Publication Table (%)'!S$123</f>
        <v>3.2700421940928273E-2</v>
      </c>
      <c r="T127" s="38">
        <f>'Publication Table'!R127/'Publication Table (%)'!T$123</f>
        <v>3.614457831325301E-2</v>
      </c>
      <c r="U127" s="38">
        <f>'Publication Table'!S127/'Publication Table (%)'!U$123</f>
        <v>3.3898305084745763E-2</v>
      </c>
      <c r="V127" s="38">
        <f>'Publication Table'!T127/'Publication Table (%)'!V$123</f>
        <v>3.2873806998939555E-2</v>
      </c>
      <c r="W127" s="38">
        <f>'Publication Table'!U127/'Publication Table (%)'!W$123</f>
        <v>4.7058823529411764E-2</v>
      </c>
      <c r="X127" s="38">
        <f>'Publication Table'!V127/'Publication Table (%)'!X$123</f>
        <v>2.967359050445104E-2</v>
      </c>
      <c r="Y127" s="38">
        <f>'Publication Table'!W127/'Publication Table (%)'!Y$123</f>
        <v>3.7304452466907341E-2</v>
      </c>
      <c r="Z127" s="38">
        <f>'Publication Table'!X127/'Publication Table (%)'!Z$123</f>
        <v>4.118268215417107E-2</v>
      </c>
      <c r="AA127" s="38">
        <f>'Publication Table'!Y127/'Publication Table (%)'!AA$123</f>
        <v>3.9153439153439155E-2</v>
      </c>
      <c r="AB127" s="38">
        <f>'Publication Table'!Z127/'Publication Table (%)'!AB$123</f>
        <v>2.9850746268656716E-2</v>
      </c>
      <c r="AC127" s="38">
        <f>'Publication Table'!AA127/'Publication Table (%)'!AC$123</f>
        <v>3.1690140845070422E-2</v>
      </c>
      <c r="AD127" s="38">
        <f>'Publication Table'!AB127/'Publication Table (%)'!AD$123</f>
        <v>2.9922779922779922E-2</v>
      </c>
      <c r="AE127" s="38">
        <f>'Publication Table'!AC127/'Publication Table (%)'!AE$123</f>
        <v>4.2181069958847739E-2</v>
      </c>
      <c r="AF127" s="38">
        <f>'Publication Table'!AD127/'Publication Table (%)'!AF$123</f>
        <v>2.6649746192893401E-2</v>
      </c>
      <c r="AG127" s="38">
        <f>'Publication Table'!AE127/'Publication Table (%)'!AG$123</f>
        <v>3.5940803382663845E-2</v>
      </c>
      <c r="AH127" s="38">
        <f>'Publication Table'!AF127/'Publication Table (%)'!AH$123</f>
        <v>4.8319327731092439E-2</v>
      </c>
      <c r="AI127" s="38">
        <f>'Publication Table'!AG127/'Publication Table (%)'!AI$123</f>
        <v>3.6598493003229281E-2</v>
      </c>
      <c r="AJ127" s="38">
        <f>'Publication Table'!AH127/'Publication Table (%)'!AJ$123</f>
        <v>2.9743589743589743E-2</v>
      </c>
      <c r="AK127" s="38">
        <f>'Publication Table'!AI127/'Publication Table (%)'!AK$123</f>
        <v>2.6455026455026454E-2</v>
      </c>
      <c r="AL127" s="38">
        <f>'Publication Table'!AJ127/'Publication Table (%)'!AL$123</f>
        <v>4.6373365041617119E-2</v>
      </c>
      <c r="AM127" s="38">
        <f>'Publication Table'!AK127/'Publication Table (%)'!AM$123</f>
        <v>4.7281323877068557E-2</v>
      </c>
      <c r="AN127" s="38">
        <f>'Publication Table'!AL127/'Publication Table (%)'!AN$123</f>
        <v>4.2813455657492352E-2</v>
      </c>
      <c r="AO127" s="38">
        <f>'Publication Table'!AM127/'Publication Table (%)'!AO$123</f>
        <v>4.5398773006134971E-2</v>
      </c>
      <c r="AP127" s="38">
        <f>'Publication Table'!AN127/'Publication Table (%)'!AP$123</f>
        <v>2.9702970297029702E-2</v>
      </c>
      <c r="AQ127" s="38">
        <f>'Publication Table'!AO127/'Publication Table (%)'!AQ$123</f>
        <v>2.9816513761467892E-2</v>
      </c>
      <c r="AR127" s="38">
        <f>'Publication Table'!AP127/'Publication Table (%)'!AR$123</f>
        <v>2.9045643153526972E-2</v>
      </c>
      <c r="AS127" s="38">
        <f>'Publication Table'!AQ127/'Publication Table (%)'!AS$123</f>
        <v>4.2203985932004688E-2</v>
      </c>
      <c r="AT127" s="38">
        <f>'Publication Table'!AR127/'Publication Table (%)'!AT$123</f>
        <v>2.9940119760479042E-2</v>
      </c>
      <c r="AU127" s="38">
        <f>'Publication Table'!AS127/'Publication Table (%)'!AU$123</f>
        <v>1.9916142557651992E-2</v>
      </c>
      <c r="AV127" s="38">
        <f>'Publication Table'!AT127/'Publication Table (%)'!AV$123</f>
        <v>3.6170212765957444E-2</v>
      </c>
      <c r="AW127" s="38">
        <f>'Publication Table'!AU127/'Publication Table (%)'!AW$123</f>
        <v>4.3859649122807015E-2</v>
      </c>
      <c r="AX127" s="38">
        <f>'Publication Table'!AV127/'Publication Table (%)'!AX$123</f>
        <v>3.7339556592765458E-2</v>
      </c>
      <c r="AY127" s="38">
        <f>'Publication Table'!AW127/'Publication Table (%)'!AY$123</f>
        <v>3.1100478468899521E-2</v>
      </c>
      <c r="AZ127" s="38">
        <f>'Publication Table'!AX127/'Publication Table (%)'!AZ$123</f>
        <v>2.4468085106382979E-2</v>
      </c>
      <c r="BA127" s="38">
        <f>'Publication Table'!AY127/'Publication Table (%)'!BA$123</f>
        <v>0.03</v>
      </c>
      <c r="BB127" s="38">
        <f>'Publication Table'!AZ127/'Publication Table (%)'!BB$123</f>
        <v>3.137651821862348E-2</v>
      </c>
      <c r="BC127" s="38">
        <f>'Publication Table'!BA127/'Publication Table (%)'!BC$123</f>
        <v>3.6257309941520467E-2</v>
      </c>
      <c r="BD127" s="38">
        <f>'Publication Table'!BB127/'Publication Table (%)'!BD$123</f>
        <v>4.5760430686406457E-2</v>
      </c>
      <c r="BE127" s="38">
        <f>'Publication Table'!BC127/'Publication Table (%)'!BE$123</f>
        <v>2.7027027027027029E-2</v>
      </c>
      <c r="BF127" s="38">
        <f>'Publication Table'!BD127/'Publication Table (%)'!BF$123</f>
        <v>3.8194444444444448E-2</v>
      </c>
      <c r="BG127" s="38">
        <f>'Publication Table'!BE127/'Publication Table (%)'!BG$123</f>
        <v>3.0434782608695653E-2</v>
      </c>
      <c r="BH127" s="38">
        <f>'Publication Table'!BF127/'Publication Table (%)'!BH$123</f>
        <v>4.1712403951701428E-2</v>
      </c>
      <c r="BI127" s="38">
        <f>'Publication Table'!BG127/'Publication Table (%)'!BI$123</f>
        <v>3.1463748290013679E-2</v>
      </c>
      <c r="BJ127" s="38">
        <f>'Publication Table'!BH127/'Publication Table (%)'!BJ$123</f>
        <v>3.1763417305585982E-2</v>
      </c>
      <c r="BK127" s="38">
        <f>'Publication Table'!BI127/'Publication Table (%)'!BK$123</f>
        <v>2.7056277056277056E-2</v>
      </c>
      <c r="BL127" s="38">
        <f>'Publication Table'!BJ127/'Publication Table (%)'!BL$123</f>
        <v>4.6916890080428951E-2</v>
      </c>
      <c r="BM127" s="38">
        <f>'Publication Table'!BK127/'Publication Table (%)'!BM$123</f>
        <v>5.4421768707482991E-2</v>
      </c>
      <c r="BN127" s="38">
        <f>'Publication Table'!BL127/'Publication Table (%)'!BN$123</f>
        <v>0</v>
      </c>
      <c r="BO127" s="38">
        <f>'Publication Table'!BM127/'Publication Table (%)'!BO$123</f>
        <v>1.9417475728155338E-2</v>
      </c>
      <c r="BP127" s="38">
        <f>'Publication Table'!BN127/'Publication Table (%)'!BP$123</f>
        <v>1.6427104722792608E-2</v>
      </c>
      <c r="BQ127" s="38">
        <f>'Publication Table'!BO127/'Publication Table (%)'!BQ$123</f>
        <v>1.2422360248447204E-2</v>
      </c>
      <c r="BR127" s="38">
        <f>'Publication Table'!BP127/'Publication Table (%)'!BR$123</f>
        <v>1.5228426395939087E-2</v>
      </c>
      <c r="BS127" s="38">
        <f ca="1">'Publication Table'!BQ127/'Publication Table (%)'!BS$123</f>
        <v>1.9400352733686066E-2</v>
      </c>
    </row>
    <row r="128" spans="2:71" ht="15" hidden="1" customHeight="1" outlineLevel="2" x14ac:dyDescent="0.2">
      <c r="B128" s="84" t="str">
        <f t="shared" si="11"/>
        <v>Forth Valley Royal HospitalOther reason %</v>
      </c>
      <c r="C128" s="87" t="str">
        <f t="shared" si="17"/>
        <v>Forth Valley Royal Hospital</v>
      </c>
      <c r="D128" s="100"/>
      <c r="E128" s="39" t="s">
        <v>116</v>
      </c>
      <c r="F128" s="38">
        <f>'Publication Table'!D128/'Publication Table (%)'!F$123</f>
        <v>2.7223230490018148E-3</v>
      </c>
      <c r="G128" s="38">
        <f>'Publication Table'!E128/'Publication Table (%)'!G$123</f>
        <v>5.8422590068159686E-3</v>
      </c>
      <c r="H128" s="38">
        <f>'Publication Table'!F128/'Publication Table (%)'!H$123</f>
        <v>8.5287846481876331E-3</v>
      </c>
      <c r="I128" s="38">
        <f>'Publication Table'!G128/'Publication Table (%)'!I$123</f>
        <v>8.0240722166499499E-3</v>
      </c>
      <c r="J128" s="94">
        <f>'Publication Table'!H128/'Publication Table (%)'!J$123</f>
        <v>1.5228426395939087E-2</v>
      </c>
      <c r="K128" s="38">
        <f>'Publication Table'!I128/'Publication Table (%)'!K$123</f>
        <v>8.4745762711864406E-3</v>
      </c>
      <c r="L128" s="38">
        <f>'Publication Table'!J128/'Publication Table (%)'!L$123</f>
        <v>5.0556117290192111E-3</v>
      </c>
      <c r="M128" s="38">
        <f>'Publication Table'!K128/'Publication Table (%)'!M$123</f>
        <v>1.0940919037199124E-3</v>
      </c>
      <c r="N128" s="38">
        <f>'Publication Table'!L128/'Publication Table (%)'!N$123</f>
        <v>2.3121387283236996E-3</v>
      </c>
      <c r="O128" s="38">
        <f>'Publication Table'!M128/'Publication Table (%)'!O$123</f>
        <v>0</v>
      </c>
      <c r="P128" s="38">
        <f>'Publication Table'!N128/'Publication Table (%)'!P$123</f>
        <v>4.048582995951417E-3</v>
      </c>
      <c r="Q128" s="38">
        <f>'Publication Table'!O128/'Publication Table (%)'!Q$123</f>
        <v>3.3370411568409346E-3</v>
      </c>
      <c r="R128" s="38">
        <f>'Publication Table'!P128/'Publication Table (%)'!R$123</f>
        <v>2.0512820512820513E-3</v>
      </c>
      <c r="S128" s="38">
        <f>'Publication Table'!Q128/'Publication Table (%)'!S$123</f>
        <v>1.0548523206751054E-3</v>
      </c>
      <c r="T128" s="38">
        <f>'Publication Table'!R128/'Publication Table (%)'!T$123</f>
        <v>2.4096385542168677E-3</v>
      </c>
      <c r="U128" s="38">
        <f>'Publication Table'!S128/'Publication Table (%)'!U$123</f>
        <v>0</v>
      </c>
      <c r="V128" s="38">
        <f>'Publication Table'!T128/'Publication Table (%)'!V$123</f>
        <v>0</v>
      </c>
      <c r="W128" s="38">
        <f>'Publication Table'!U128/'Publication Table (%)'!W$123</f>
        <v>0</v>
      </c>
      <c r="X128" s="38">
        <f>'Publication Table'!V128/'Publication Table (%)'!X$123</f>
        <v>0</v>
      </c>
      <c r="Y128" s="38">
        <f>'Publication Table'!W128/'Publication Table (%)'!Y$123</f>
        <v>0</v>
      </c>
      <c r="Z128" s="38">
        <f>'Publication Table'!X128/'Publication Table (%)'!Z$123</f>
        <v>1.0559662090813093E-3</v>
      </c>
      <c r="AA128" s="38">
        <f>'Publication Table'!Y128/'Publication Table (%)'!AA$123</f>
        <v>0</v>
      </c>
      <c r="AB128" s="38">
        <f>'Publication Table'!Z128/'Publication Table (%)'!AB$123</f>
        <v>0</v>
      </c>
      <c r="AC128" s="38">
        <f>'Publication Table'!AA128/'Publication Table (%)'!AC$123</f>
        <v>2.3474178403755869E-3</v>
      </c>
      <c r="AD128" s="38">
        <f>'Publication Table'!AB128/'Publication Table (%)'!AD$123</f>
        <v>0</v>
      </c>
      <c r="AE128" s="38">
        <f>'Publication Table'!AC128/'Publication Table (%)'!AE$123</f>
        <v>0</v>
      </c>
      <c r="AF128" s="38">
        <f>'Publication Table'!AD128/'Publication Table (%)'!AF$123</f>
        <v>1.2690355329949238E-3</v>
      </c>
      <c r="AG128" s="38">
        <f>'Publication Table'!AE128/'Publication Table (%)'!AG$123</f>
        <v>1.0570824524312897E-3</v>
      </c>
      <c r="AH128" s="38">
        <f>'Publication Table'!AF128/'Publication Table (%)'!AH$123</f>
        <v>0</v>
      </c>
      <c r="AI128" s="38">
        <f>'Publication Table'!AG128/'Publication Table (%)'!AI$123</f>
        <v>0</v>
      </c>
      <c r="AJ128" s="38">
        <f>'Publication Table'!AH128/'Publication Table (%)'!AJ$123</f>
        <v>0</v>
      </c>
      <c r="AK128" s="38">
        <f>'Publication Table'!AI128/'Publication Table (%)'!AK$123</f>
        <v>0</v>
      </c>
      <c r="AL128" s="38">
        <f>'Publication Table'!AJ128/'Publication Table (%)'!AL$123</f>
        <v>0</v>
      </c>
      <c r="AM128" s="38">
        <f>'Publication Table'!AK128/'Publication Table (%)'!AM$123</f>
        <v>0</v>
      </c>
      <c r="AN128" s="38">
        <f>'Publication Table'!AL128/'Publication Table (%)'!AN$123</f>
        <v>0</v>
      </c>
      <c r="AO128" s="38">
        <f>'Publication Table'!AM128/'Publication Table (%)'!AO$123</f>
        <v>0</v>
      </c>
      <c r="AP128" s="38">
        <f>'Publication Table'!AN128/'Publication Table (%)'!AP$123</f>
        <v>0</v>
      </c>
      <c r="AQ128" s="38">
        <f>'Publication Table'!AO128/'Publication Table (%)'!AQ$123</f>
        <v>0</v>
      </c>
      <c r="AR128" s="38">
        <f>'Publication Table'!AP128/'Publication Table (%)'!AR$123</f>
        <v>4.1493775933609959E-3</v>
      </c>
      <c r="AS128" s="38">
        <f>'Publication Table'!AQ128/'Publication Table (%)'!AS$123</f>
        <v>1.1723329425556857E-3</v>
      </c>
      <c r="AT128" s="38">
        <f>'Publication Table'!AR128/'Publication Table (%)'!AT$123</f>
        <v>0</v>
      </c>
      <c r="AU128" s="38">
        <f>'Publication Table'!AS128/'Publication Table (%)'!AU$123</f>
        <v>1.0482180293501049E-3</v>
      </c>
      <c r="AV128" s="38">
        <f>'Publication Table'!AT128/'Publication Table (%)'!AV$123</f>
        <v>0</v>
      </c>
      <c r="AW128" s="38">
        <f>'Publication Table'!AU128/'Publication Table (%)'!AW$123</f>
        <v>0</v>
      </c>
      <c r="AX128" s="38">
        <f>'Publication Table'!AV128/'Publication Table (%)'!AX$123</f>
        <v>0</v>
      </c>
      <c r="AY128" s="38">
        <f>'Publication Table'!AW128/'Publication Table (%)'!AY$123</f>
        <v>1.1961722488038277E-3</v>
      </c>
      <c r="AZ128" s="38">
        <f>'Publication Table'!AX128/'Publication Table (%)'!AZ$123</f>
        <v>0</v>
      </c>
      <c r="BA128" s="38">
        <f>'Publication Table'!AY128/'Publication Table (%)'!BA$123</f>
        <v>0</v>
      </c>
      <c r="BB128" s="38">
        <f>'Publication Table'!AZ128/'Publication Table (%)'!BB$123</f>
        <v>0</v>
      </c>
      <c r="BC128" s="38">
        <f>'Publication Table'!BA128/'Publication Table (%)'!BC$123</f>
        <v>0</v>
      </c>
      <c r="BD128" s="38">
        <f>'Publication Table'!BB128/'Publication Table (%)'!BD$123</f>
        <v>0</v>
      </c>
      <c r="BE128" s="38">
        <f>'Publication Table'!BC128/'Publication Table (%)'!BE$123</f>
        <v>0</v>
      </c>
      <c r="BF128" s="38">
        <f>'Publication Table'!BD128/'Publication Table (%)'!BF$123</f>
        <v>0</v>
      </c>
      <c r="BG128" s="38">
        <f>'Publication Table'!BE128/'Publication Table (%)'!BG$123</f>
        <v>0</v>
      </c>
      <c r="BH128" s="38">
        <f>'Publication Table'!BF128/'Publication Table (%)'!BH$123</f>
        <v>0</v>
      </c>
      <c r="BI128" s="38">
        <f>'Publication Table'!BG128/'Publication Table (%)'!BI$123</f>
        <v>0</v>
      </c>
      <c r="BJ128" s="38">
        <f>'Publication Table'!BH128/'Publication Table (%)'!BJ$123</f>
        <v>0</v>
      </c>
      <c r="BK128" s="38">
        <f>'Publication Table'!BI128/'Publication Table (%)'!BK$123</f>
        <v>0</v>
      </c>
      <c r="BL128" s="38">
        <f>'Publication Table'!BJ128/'Publication Table (%)'!BL$123</f>
        <v>0</v>
      </c>
      <c r="BM128" s="38">
        <f>'Publication Table'!BK128/'Publication Table (%)'!BM$123</f>
        <v>0</v>
      </c>
      <c r="BN128" s="38">
        <f>'Publication Table'!BL128/'Publication Table (%)'!BN$123</f>
        <v>0</v>
      </c>
      <c r="BO128" s="38">
        <f>'Publication Table'!BM128/'Publication Table (%)'!BO$123</f>
        <v>0</v>
      </c>
      <c r="BP128" s="38">
        <f>'Publication Table'!BN128/'Publication Table (%)'!BP$123</f>
        <v>0</v>
      </c>
      <c r="BQ128" s="38">
        <f>'Publication Table'!BO128/'Publication Table (%)'!BQ$123</f>
        <v>0</v>
      </c>
      <c r="BR128" s="38">
        <f>'Publication Table'!BP128/'Publication Table (%)'!BR$123</f>
        <v>0</v>
      </c>
      <c r="BS128" s="38">
        <f ca="1">'Publication Table'!BQ128/'Publication Table (%)'!BS$123</f>
        <v>0</v>
      </c>
    </row>
    <row r="129" spans="2:71" ht="15" customHeight="1" x14ac:dyDescent="0.2">
      <c r="B129" s="84" t="str">
        <f t="shared" si="11"/>
        <v>Forth Valley Royal Hospital</v>
      </c>
      <c r="C129" s="87" t="str">
        <f t="shared" si="17"/>
        <v>Forth Valley Royal Hospital</v>
      </c>
      <c r="D129" s="100"/>
      <c r="E129" s="49"/>
      <c r="F129" s="19"/>
      <c r="G129" s="19"/>
      <c r="H129" s="19"/>
      <c r="I129" s="19"/>
      <c r="J129" s="19"/>
      <c r="K129" s="19"/>
      <c r="L129" s="19"/>
      <c r="M129" s="19"/>
      <c r="N129" s="19"/>
      <c r="O129" s="19"/>
      <c r="P129" s="19"/>
      <c r="Q129" s="19"/>
      <c r="R129" s="19"/>
      <c r="S129" s="19"/>
      <c r="T129" s="19"/>
      <c r="U129" s="19"/>
      <c r="V129" s="19"/>
      <c r="W129" s="19"/>
      <c r="X129" s="19"/>
      <c r="Y129" s="19"/>
      <c r="Z129" s="19"/>
      <c r="AA129" s="19"/>
      <c r="AB129" s="19"/>
      <c r="AC129" s="19"/>
      <c r="AD129" s="19"/>
      <c r="AE129" s="19"/>
      <c r="AF129" s="19"/>
      <c r="AG129" s="19"/>
      <c r="AH129" s="19"/>
      <c r="AI129" s="19"/>
      <c r="AJ129" s="19"/>
      <c r="AK129" s="19"/>
      <c r="AL129" s="19"/>
      <c r="AM129" s="19"/>
      <c r="AN129" s="19"/>
      <c r="AO129" s="19"/>
      <c r="AP129" s="19"/>
      <c r="AQ129" s="19"/>
      <c r="AR129" s="19"/>
      <c r="AS129" s="19"/>
      <c r="AT129" s="19"/>
      <c r="AU129" s="19"/>
      <c r="AV129" s="19"/>
      <c r="AW129" s="19"/>
      <c r="AX129" s="19"/>
      <c r="AY129" s="19"/>
      <c r="AZ129" s="19"/>
      <c r="BA129" s="19"/>
      <c r="BB129" s="19"/>
      <c r="BC129" s="19"/>
      <c r="BD129" s="19"/>
      <c r="BE129" s="19"/>
      <c r="BF129" s="19"/>
      <c r="BG129" s="19"/>
      <c r="BH129" s="19"/>
      <c r="BI129" s="19"/>
      <c r="BJ129" s="19"/>
      <c r="BK129" s="19"/>
      <c r="BL129" s="19"/>
      <c r="BM129" s="19"/>
      <c r="BN129" s="19"/>
      <c r="BO129" s="19"/>
      <c r="BP129" s="19"/>
      <c r="BQ129" s="19"/>
      <c r="BR129" s="19"/>
      <c r="BS129" s="19"/>
    </row>
    <row r="130" spans="2:71" ht="15" customHeight="1" x14ac:dyDescent="0.25">
      <c r="B130" s="84" t="str">
        <f t="shared" si="11"/>
        <v>NHS GrampianNHS Grampian</v>
      </c>
      <c r="C130" s="87" t="str">
        <f>E130</f>
        <v>NHS Grampian</v>
      </c>
      <c r="D130" s="100"/>
      <c r="E130" s="42" t="s">
        <v>107</v>
      </c>
      <c r="F130" s="14"/>
      <c r="G130" s="14"/>
      <c r="H130" s="14"/>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14"/>
      <c r="BA130" s="14"/>
      <c r="BB130" s="14"/>
      <c r="BC130" s="14"/>
      <c r="BD130" s="14"/>
      <c r="BE130" s="14"/>
      <c r="BF130" s="14"/>
      <c r="BG130" s="14"/>
      <c r="BH130" s="14"/>
      <c r="BI130" s="14"/>
      <c r="BJ130" s="14"/>
      <c r="BK130" s="14"/>
      <c r="BL130" s="14"/>
      <c r="BM130" s="14"/>
      <c r="BN130" s="14"/>
      <c r="BO130" s="14"/>
      <c r="BP130" s="14"/>
      <c r="BQ130" s="14"/>
      <c r="BR130" s="14"/>
      <c r="BS130" s="14"/>
    </row>
    <row r="131" spans="2:71" ht="15" customHeight="1" x14ac:dyDescent="0.2">
      <c r="B131" s="84" t="str">
        <f t="shared" si="11"/>
        <v>NHS GrampianTotal Number of scheduled elective operations in theatre system</v>
      </c>
      <c r="C131" s="87" t="str">
        <f t="shared" ref="C131:C137" si="18">C130</f>
        <v>NHS Grampian</v>
      </c>
      <c r="D131" s="100"/>
      <c r="E131" s="36" t="s">
        <v>3</v>
      </c>
      <c r="F131" s="11">
        <f>'Publication Table'!D131</f>
        <v>3310</v>
      </c>
      <c r="G131" s="11">
        <f>'Publication Table'!E131</f>
        <v>3405</v>
      </c>
      <c r="H131" s="11">
        <f>'Publication Table'!F131</f>
        <v>3121</v>
      </c>
      <c r="I131" s="11">
        <f>'Publication Table'!G131</f>
        <v>3138</v>
      </c>
      <c r="J131" s="11">
        <f>'Publication Table'!H131</f>
        <v>3319</v>
      </c>
      <c r="K131" s="11">
        <f>'Publication Table'!I131</f>
        <v>3229</v>
      </c>
      <c r="L131" s="11">
        <f>'Publication Table'!J131</f>
        <v>3345</v>
      </c>
      <c r="M131" s="11">
        <f>'Publication Table'!K131</f>
        <v>3018</v>
      </c>
      <c r="N131" s="11">
        <f>'Publication Table'!L131</f>
        <v>3060</v>
      </c>
      <c r="O131" s="11">
        <f>'Publication Table'!M131</f>
        <v>3312</v>
      </c>
      <c r="P131" s="11">
        <f>'Publication Table'!N131</f>
        <v>3566</v>
      </c>
      <c r="Q131" s="11">
        <f>'Publication Table'!O131</f>
        <v>3203</v>
      </c>
      <c r="R131" s="11">
        <f>'Publication Table'!P131</f>
        <v>3367</v>
      </c>
      <c r="S131" s="11">
        <f>'Publication Table'!Q131</f>
        <v>3349</v>
      </c>
      <c r="T131" s="11">
        <f>'Publication Table'!R131</f>
        <v>2709</v>
      </c>
      <c r="U131" s="11">
        <f>'Publication Table'!S131</f>
        <v>3260</v>
      </c>
      <c r="V131" s="11">
        <f>'Publication Table'!T131</f>
        <v>3204</v>
      </c>
      <c r="W131" s="11">
        <f>'Publication Table'!U131</f>
        <v>2981</v>
      </c>
      <c r="X131" s="11">
        <f>'Publication Table'!V131</f>
        <v>3287</v>
      </c>
      <c r="Y131" s="11">
        <f>'Publication Table'!W131</f>
        <v>2728</v>
      </c>
      <c r="Z131" s="11">
        <f>'Publication Table'!X131</f>
        <v>2443</v>
      </c>
      <c r="AA131" s="11">
        <f>'Publication Table'!Y131</f>
        <v>2555</v>
      </c>
      <c r="AB131" s="11">
        <f>'Publication Table'!Z131</f>
        <v>2988</v>
      </c>
      <c r="AC131" s="11">
        <f>'Publication Table'!AA131</f>
        <v>2554</v>
      </c>
      <c r="AD131" s="11">
        <f>'Publication Table'!AB131</f>
        <v>2986</v>
      </c>
      <c r="AE131" s="11">
        <f>'Publication Table'!AC131</f>
        <v>2822</v>
      </c>
      <c r="AF131" s="11">
        <f>'Publication Table'!AD131</f>
        <v>2477</v>
      </c>
      <c r="AG131" s="11">
        <f>'Publication Table'!AE131</f>
        <v>2919</v>
      </c>
      <c r="AH131" s="11">
        <f>'Publication Table'!AF131</f>
        <v>2639</v>
      </c>
      <c r="AI131" s="11">
        <f>'Publication Table'!AG131</f>
        <v>2674</v>
      </c>
      <c r="AJ131" s="11">
        <f>'Publication Table'!AH131</f>
        <v>2894</v>
      </c>
      <c r="AK131" s="11">
        <f>'Publication Table'!AI131</f>
        <v>2447</v>
      </c>
      <c r="AL131" s="11">
        <f>'Publication Table'!AJ131</f>
        <v>2470</v>
      </c>
      <c r="AM131" s="11">
        <f>'Publication Table'!AK131</f>
        <v>2500</v>
      </c>
      <c r="AN131" s="11">
        <f>'Publication Table'!AL131</f>
        <v>2841</v>
      </c>
      <c r="AO131" s="11">
        <f>'Publication Table'!AM131</f>
        <v>2535</v>
      </c>
      <c r="AP131" s="11">
        <f>'Publication Table'!AN131</f>
        <v>2984</v>
      </c>
      <c r="AQ131" s="11">
        <f>'Publication Table'!AO131</f>
        <v>2837</v>
      </c>
      <c r="AR131" s="11">
        <f>'Publication Table'!AP131</f>
        <v>2770</v>
      </c>
      <c r="AS131" s="11">
        <f>'Publication Table'!AQ131</f>
        <v>3013</v>
      </c>
      <c r="AT131" s="11">
        <f>'Publication Table'!AR131</f>
        <v>2572</v>
      </c>
      <c r="AU131" s="11">
        <f>'Publication Table'!AS131</f>
        <v>3119</v>
      </c>
      <c r="AV131" s="11">
        <f>'Publication Table'!AT131</f>
        <v>3298</v>
      </c>
      <c r="AW131" s="11">
        <f>'Publication Table'!AU131</f>
        <v>2527</v>
      </c>
      <c r="AX131" s="11">
        <f>'Publication Table'!AV131</f>
        <v>3148</v>
      </c>
      <c r="AY131" s="11">
        <f>'Publication Table'!AW131</f>
        <v>2864</v>
      </c>
      <c r="AZ131" s="11">
        <f>'Publication Table'!AX131</f>
        <v>3366</v>
      </c>
      <c r="BA131" s="11">
        <f>'Publication Table'!AY131</f>
        <v>3116</v>
      </c>
      <c r="BB131" s="11">
        <f>'Publication Table'!AZ131</f>
        <v>3383</v>
      </c>
      <c r="BC131" s="11">
        <f>'Publication Table'!BA131</f>
        <v>3086</v>
      </c>
      <c r="BD131" s="11">
        <f>'Publication Table'!BB131</f>
        <v>3014</v>
      </c>
      <c r="BE131" s="11">
        <f>'Publication Table'!BC131</f>
        <v>3047</v>
      </c>
      <c r="BF131" s="11">
        <f>'Publication Table'!BD131</f>
        <v>3113</v>
      </c>
      <c r="BG131" s="11">
        <f>'Publication Table'!BE131</f>
        <v>3092</v>
      </c>
      <c r="BH131" s="11">
        <f>'Publication Table'!BF131</f>
        <v>3259</v>
      </c>
      <c r="BI131" s="11">
        <f>'Publication Table'!BG131</f>
        <v>2669</v>
      </c>
      <c r="BJ131" s="11">
        <f>'Publication Table'!BH131</f>
        <v>3311</v>
      </c>
      <c r="BK131" s="11">
        <f>'Publication Table'!BI131</f>
        <v>3158</v>
      </c>
      <c r="BL131" s="11">
        <f>'Publication Table'!BJ131</f>
        <v>2455</v>
      </c>
      <c r="BM131" s="11">
        <f>'Publication Table'!BK131</f>
        <v>450</v>
      </c>
      <c r="BN131" s="11">
        <f>'Publication Table'!BL131</f>
        <v>751</v>
      </c>
      <c r="BO131" s="11">
        <f>'Publication Table'!BM131</f>
        <v>1029</v>
      </c>
      <c r="BP131" s="11">
        <f>'Publication Table'!BN131</f>
        <v>1168</v>
      </c>
      <c r="BQ131" s="11">
        <f>'Publication Table'!BO131</f>
        <v>1261</v>
      </c>
      <c r="BR131" s="11">
        <f>'Publication Table'!BP131</f>
        <v>1451</v>
      </c>
      <c r="BS131" s="11">
        <f ca="1">'Publication Table'!BQ131</f>
        <v>1752</v>
      </c>
    </row>
    <row r="132" spans="2:71" ht="15" customHeight="1" x14ac:dyDescent="0.2">
      <c r="B132" s="84" t="str">
        <f t="shared" si="11"/>
        <v>NHS GrampianPercent of total scheduled elective cancellations in theatre systems</v>
      </c>
      <c r="C132" s="87" t="str">
        <f t="shared" si="18"/>
        <v>NHS Grampian</v>
      </c>
      <c r="D132" s="100"/>
      <c r="E132" s="37" t="s">
        <v>112</v>
      </c>
      <c r="F132" s="66">
        <f>'Publication Table'!D132/'Publication Table (%)'!F$131</f>
        <v>7.9758308157099694E-2</v>
      </c>
      <c r="G132" s="66">
        <f>'Publication Table'!E132/'Publication Table (%)'!G$131</f>
        <v>9.1042584434654919E-2</v>
      </c>
      <c r="H132" s="66">
        <f>'Publication Table'!F132/'Publication Table (%)'!H$131</f>
        <v>0.10092918936238385</v>
      </c>
      <c r="I132" s="66">
        <f>'Publication Table'!G132/'Publication Table (%)'!I$131</f>
        <v>8.5723390694710008E-2</v>
      </c>
      <c r="J132" s="66">
        <f>'Publication Table'!H132/'Publication Table (%)'!J$131</f>
        <v>8.0747213015968669E-2</v>
      </c>
      <c r="K132" s="66">
        <f>'Publication Table'!I132/'Publication Table (%)'!K$131</f>
        <v>7.4945803654382165E-2</v>
      </c>
      <c r="L132" s="66">
        <f>'Publication Table'!J132/'Publication Table (%)'!L$131</f>
        <v>8.041853512705531E-2</v>
      </c>
      <c r="M132" s="66">
        <f>'Publication Table'!K132/'Publication Table (%)'!M$131</f>
        <v>7.8197481776010602E-2</v>
      </c>
      <c r="N132" s="66">
        <f>'Publication Table'!L132/'Publication Table (%)'!N$131</f>
        <v>0.1111111111111111</v>
      </c>
      <c r="O132" s="66">
        <f>'Publication Table'!M132/'Publication Table (%)'!O$131</f>
        <v>0.10114734299516909</v>
      </c>
      <c r="P132" s="66">
        <f>'Publication Table'!N132/'Publication Table (%)'!P$131</f>
        <v>9.2540661805945043E-2</v>
      </c>
      <c r="Q132" s="66">
        <f>'Publication Table'!O132/'Publication Table (%)'!Q$131</f>
        <v>8.3359350608804242E-2</v>
      </c>
      <c r="R132" s="66">
        <f>'Publication Table'!P132/'Publication Table (%)'!R$131</f>
        <v>8.3457083457083456E-2</v>
      </c>
      <c r="S132" s="66">
        <f>'Publication Table'!Q132/'Publication Table (%)'!S$131</f>
        <v>8.2114063899671547E-2</v>
      </c>
      <c r="T132" s="66">
        <f>'Publication Table'!R132/'Publication Table (%)'!T$131</f>
        <v>8.8593576965669996E-2</v>
      </c>
      <c r="U132" s="66">
        <f>'Publication Table'!S132/'Publication Table (%)'!U$131</f>
        <v>8.3128834355828227E-2</v>
      </c>
      <c r="V132" s="66">
        <f>'Publication Table'!T132/'Publication Table (%)'!V$131</f>
        <v>8.2709113607990006E-2</v>
      </c>
      <c r="W132" s="66">
        <f>'Publication Table'!U132/'Publication Table (%)'!W$131</f>
        <v>8.8225427708822537E-2</v>
      </c>
      <c r="X132" s="66">
        <f>'Publication Table'!V132/'Publication Table (%)'!X$131</f>
        <v>7.9403711591116519E-2</v>
      </c>
      <c r="Y132" s="66">
        <f>'Publication Table'!W132/'Publication Table (%)'!Y$131</f>
        <v>9.7873900293255128E-2</v>
      </c>
      <c r="Z132" s="66">
        <f>'Publication Table'!X132/'Publication Table (%)'!Z$131</f>
        <v>9.987720016373311E-2</v>
      </c>
      <c r="AA132" s="66">
        <f>'Publication Table'!Y132/'Publication Table (%)'!AA$131</f>
        <v>9.4324853228962821E-2</v>
      </c>
      <c r="AB132" s="66">
        <f>'Publication Table'!Z132/'Publication Table (%)'!AB$131</f>
        <v>8.6010709504685409E-2</v>
      </c>
      <c r="AC132" s="66">
        <f>'Publication Table'!AA132/'Publication Table (%)'!AC$131</f>
        <v>9.3578700078308541E-2</v>
      </c>
      <c r="AD132" s="66">
        <f>'Publication Table'!AB132/'Publication Table (%)'!AD$131</f>
        <v>8.1379772270596118E-2</v>
      </c>
      <c r="AE132" s="66">
        <f>'Publication Table'!AC132/'Publication Table (%)'!AE$131</f>
        <v>8.5046066619418853E-2</v>
      </c>
      <c r="AF132" s="66">
        <f>'Publication Table'!AD132/'Publication Table (%)'!AF$131</f>
        <v>7.7916834880904326E-2</v>
      </c>
      <c r="AG132" s="66">
        <f>'Publication Table'!AE132/'Publication Table (%)'!AG$131</f>
        <v>8.9756766015758827E-2</v>
      </c>
      <c r="AH132" s="66">
        <f>'Publication Table'!AF132/'Publication Table (%)'!AH$131</f>
        <v>0.11140583554376658</v>
      </c>
      <c r="AI132" s="66">
        <f>'Publication Table'!AG132/'Publication Table (%)'!AI$131</f>
        <v>0.10134629768137622</v>
      </c>
      <c r="AJ132" s="66">
        <f>'Publication Table'!AH132/'Publication Table (%)'!AJ$131</f>
        <v>0.10884588804422944</v>
      </c>
      <c r="AK132" s="66">
        <f>'Publication Table'!AI132/'Publication Table (%)'!AK$131</f>
        <v>0.12014711892112791</v>
      </c>
      <c r="AL132" s="66">
        <f>'Publication Table'!AJ132/'Publication Table (%)'!AL$131</f>
        <v>0.10526315789473684</v>
      </c>
      <c r="AM132" s="66">
        <f>'Publication Table'!AK132/'Publication Table (%)'!AM$131</f>
        <v>8.9599999999999999E-2</v>
      </c>
      <c r="AN132" s="66">
        <f>'Publication Table'!AL132/'Publication Table (%)'!AN$131</f>
        <v>0.11826821541710665</v>
      </c>
      <c r="AO132" s="66">
        <f>'Publication Table'!AM132/'Publication Table (%)'!AO$131</f>
        <v>0.1076923076923077</v>
      </c>
      <c r="AP132" s="66">
        <f>'Publication Table'!AN132/'Publication Table (%)'!AP$131</f>
        <v>8.9812332439678288E-2</v>
      </c>
      <c r="AQ132" s="66">
        <f>'Publication Table'!AO132/'Publication Table (%)'!AQ$131</f>
        <v>8.8826224885442367E-2</v>
      </c>
      <c r="AR132" s="66">
        <f>'Publication Table'!AP132/'Publication Table (%)'!AR$131</f>
        <v>8.9891696750902528E-2</v>
      </c>
      <c r="AS132" s="66">
        <f>'Publication Table'!AQ132/'Publication Table (%)'!AS$131</f>
        <v>8.7288416860272153E-2</v>
      </c>
      <c r="AT132" s="66">
        <f>'Publication Table'!AR132/'Publication Table (%)'!AT$131</f>
        <v>9.4479004665629862E-2</v>
      </c>
      <c r="AU132" s="66">
        <f>'Publication Table'!AS132/'Publication Table (%)'!AU$131</f>
        <v>9.6184674575184356E-2</v>
      </c>
      <c r="AV132" s="66">
        <f>'Publication Table'!AT132/'Publication Table (%)'!AV$131</f>
        <v>8.459672528805337E-2</v>
      </c>
      <c r="AW132" s="66">
        <f>'Publication Table'!AU132/'Publication Table (%)'!AW$131</f>
        <v>9.2599920854768494E-2</v>
      </c>
      <c r="AX132" s="66">
        <f>'Publication Table'!AV132/'Publication Table (%)'!AX$131</f>
        <v>9.7522236340533669E-2</v>
      </c>
      <c r="AY132" s="66">
        <f>'Publication Table'!AW132/'Publication Table (%)'!AY$131</f>
        <v>9.2527932960893858E-2</v>
      </c>
      <c r="AZ132" s="66">
        <f>'Publication Table'!AX132/'Publication Table (%)'!AZ$131</f>
        <v>8.6749851455733815E-2</v>
      </c>
      <c r="BA132" s="66">
        <f>'Publication Table'!AY132/'Publication Table (%)'!BA$131</f>
        <v>7.8305519897304235E-2</v>
      </c>
      <c r="BB132" s="66">
        <f>'Publication Table'!AZ132/'Publication Table (%)'!BB$131</f>
        <v>7.5968075672480054E-2</v>
      </c>
      <c r="BC132" s="66">
        <f>'Publication Table'!BA132/'Publication Table (%)'!BC$131</f>
        <v>9.3324692158133507E-2</v>
      </c>
      <c r="BD132" s="66">
        <f>'Publication Table'!BB132/'Publication Table (%)'!BD$131</f>
        <v>8.5600530856005302E-2</v>
      </c>
      <c r="BE132" s="66">
        <f>'Publication Table'!BC132/'Publication Table (%)'!BE$131</f>
        <v>8.2704299310797508E-2</v>
      </c>
      <c r="BF132" s="66">
        <f>'Publication Table'!BD132/'Publication Table (%)'!BF$131</f>
        <v>9.3478959203340831E-2</v>
      </c>
      <c r="BG132" s="66">
        <f>'Publication Table'!BE132/'Publication Table (%)'!BG$131</f>
        <v>7.8913324708926258E-2</v>
      </c>
      <c r="BH132" s="66">
        <f>'Publication Table'!BF132/'Publication Table (%)'!BH$131</f>
        <v>8.3768027002147902E-2</v>
      </c>
      <c r="BI132" s="66">
        <f>'Publication Table'!BG132/'Publication Table (%)'!BI$131</f>
        <v>0.10303484451105283</v>
      </c>
      <c r="BJ132" s="66">
        <f>'Publication Table'!BH132/'Publication Table (%)'!BJ$131</f>
        <v>8.2150407731803085E-2</v>
      </c>
      <c r="BK132" s="66">
        <f>'Publication Table'!BI132/'Publication Table (%)'!BK$131</f>
        <v>7.8214059531348953E-2</v>
      </c>
      <c r="BL132" s="66">
        <f>'Publication Table'!BJ132/'Publication Table (%)'!BL$131</f>
        <v>0.13319755600814664</v>
      </c>
      <c r="BM132" s="66">
        <f>'Publication Table'!BK132/'Publication Table (%)'!BM$131</f>
        <v>0.12888888888888889</v>
      </c>
      <c r="BN132" s="66">
        <f>'Publication Table'!BL132/'Publication Table (%)'!BN$131</f>
        <v>0.10652463382157124</v>
      </c>
      <c r="BO132" s="66">
        <f>'Publication Table'!BM132/'Publication Table (%)'!BO$131</f>
        <v>8.2604470359572399E-2</v>
      </c>
      <c r="BP132" s="66">
        <f>'Publication Table'!BN132/'Publication Table (%)'!BP$131</f>
        <v>8.7328767123287673E-2</v>
      </c>
      <c r="BQ132" s="66">
        <f>'Publication Table'!BO132/'Publication Table (%)'!BQ$131</f>
        <v>0.1134020618556701</v>
      </c>
      <c r="BR132" s="66">
        <f>'Publication Table'!BP132/'Publication Table (%)'!BR$131</f>
        <v>7.3742246726395594E-2</v>
      </c>
      <c r="BS132" s="66">
        <f ca="1">'Publication Table'!BQ132/'Publication Table (%)'!BS$131</f>
        <v>8.2762557077625573E-2</v>
      </c>
    </row>
    <row r="133" spans="2:71" ht="15" customHeight="1" x14ac:dyDescent="0.2">
      <c r="B133" s="84" t="str">
        <f t="shared" si="11"/>
        <v>NHS GrampianCancellation based on clinical reason by hospital %</v>
      </c>
      <c r="C133" s="87" t="str">
        <f t="shared" si="18"/>
        <v>NHS Grampian</v>
      </c>
      <c r="D133" s="100"/>
      <c r="E133" s="39" t="s">
        <v>113</v>
      </c>
      <c r="F133" s="66">
        <f>'Publication Table'!D133/'Publication Table (%)'!F$131</f>
        <v>2.1450151057401813E-2</v>
      </c>
      <c r="G133" s="66">
        <f>'Publication Table'!E133/'Publication Table (%)'!G$131</f>
        <v>2.8193832599118944E-2</v>
      </c>
      <c r="H133" s="66">
        <f>'Publication Table'!F133/'Publication Table (%)'!H$131</f>
        <v>2.6914450496635694E-2</v>
      </c>
      <c r="I133" s="66">
        <f>'Publication Table'!G133/'Publication Table (%)'!I$131</f>
        <v>2.4219247928616953E-2</v>
      </c>
      <c r="J133" s="66">
        <f>'Publication Table'!H133/'Publication Table (%)'!J$131</f>
        <v>2.7116601385959626E-2</v>
      </c>
      <c r="K133" s="66">
        <f>'Publication Table'!I133/'Publication Table (%)'!K$131</f>
        <v>2.4775472282440383E-2</v>
      </c>
      <c r="L133" s="66">
        <f>'Publication Table'!J133/'Publication Table (%)'!L$131</f>
        <v>2.4215246636771302E-2</v>
      </c>
      <c r="M133" s="66">
        <f>'Publication Table'!K133/'Publication Table (%)'!M$131</f>
        <v>2.2531477799867462E-2</v>
      </c>
      <c r="N133" s="66">
        <f>'Publication Table'!L133/'Publication Table (%)'!N$131</f>
        <v>2.4836601307189541E-2</v>
      </c>
      <c r="O133" s="66">
        <f>'Publication Table'!M133/'Publication Table (%)'!O$131</f>
        <v>2.747584541062802E-2</v>
      </c>
      <c r="P133" s="66">
        <f>'Publication Table'!N133/'Publication Table (%)'!P$131</f>
        <v>2.411665731912507E-2</v>
      </c>
      <c r="Q133" s="66">
        <f>'Publication Table'!O133/'Publication Table (%)'!Q$131</f>
        <v>2.80986575085857E-2</v>
      </c>
      <c r="R133" s="66">
        <f>'Publication Table'!P133/'Publication Table (%)'!R$131</f>
        <v>2.6730026730026731E-2</v>
      </c>
      <c r="S133" s="66">
        <f>'Publication Table'!Q133/'Publication Table (%)'!S$131</f>
        <v>2.5380710659898477E-2</v>
      </c>
      <c r="T133" s="66">
        <f>'Publication Table'!R133/'Publication Table (%)'!T$131</f>
        <v>2.3255813953488372E-2</v>
      </c>
      <c r="U133" s="66">
        <f>'Publication Table'!S133/'Publication Table (%)'!U$131</f>
        <v>2.4539877300613498E-2</v>
      </c>
      <c r="V133" s="66">
        <f>'Publication Table'!T133/'Publication Table (%)'!V$131</f>
        <v>2.3096129837702872E-2</v>
      </c>
      <c r="W133" s="66">
        <f>'Publication Table'!U133/'Publication Table (%)'!W$131</f>
        <v>2.4488426702448843E-2</v>
      </c>
      <c r="X133" s="66">
        <f>'Publication Table'!V133/'Publication Table (%)'!X$131</f>
        <v>2.1296014602981441E-2</v>
      </c>
      <c r="Y133" s="66">
        <f>'Publication Table'!W133/'Publication Table (%)'!Y$131</f>
        <v>2.5293255131964808E-2</v>
      </c>
      <c r="Z133" s="66">
        <f>'Publication Table'!X133/'Publication Table (%)'!Z$131</f>
        <v>2.3331968890708144E-2</v>
      </c>
      <c r="AA133" s="66">
        <f>'Publication Table'!Y133/'Publication Table (%)'!AA$131</f>
        <v>2.3874755381604697E-2</v>
      </c>
      <c r="AB133" s="66">
        <f>'Publication Table'!Z133/'Publication Table (%)'!AB$131</f>
        <v>2.9785809906291833E-2</v>
      </c>
      <c r="AC133" s="66">
        <f>'Publication Table'!AA133/'Publication Table (%)'!AC$131</f>
        <v>3.0931871574001565E-2</v>
      </c>
      <c r="AD133" s="66">
        <f>'Publication Table'!AB133/'Publication Table (%)'!AD$131</f>
        <v>2.9470864032150032E-2</v>
      </c>
      <c r="AE133" s="66">
        <f>'Publication Table'!AC133/'Publication Table (%)'!AE$131</f>
        <v>2.4096385542168676E-2</v>
      </c>
      <c r="AF133" s="66">
        <f>'Publication Table'!AD133/'Publication Table (%)'!AF$131</f>
        <v>2.6645135244247074E-2</v>
      </c>
      <c r="AG133" s="66">
        <f>'Publication Table'!AE133/'Publication Table (%)'!AG$131</f>
        <v>3.1517643028434399E-2</v>
      </c>
      <c r="AH133" s="66">
        <f>'Publication Table'!AF133/'Publication Table (%)'!AH$131</f>
        <v>3.6756347101174688E-2</v>
      </c>
      <c r="AI133" s="66">
        <f>'Publication Table'!AG133/'Publication Table (%)'!AI$131</f>
        <v>2.7673896783844427E-2</v>
      </c>
      <c r="AJ133" s="66">
        <f>'Publication Table'!AH133/'Publication Table (%)'!AJ$131</f>
        <v>3.3863165169315826E-2</v>
      </c>
      <c r="AK133" s="66">
        <f>'Publication Table'!AI133/'Publication Table (%)'!AK$131</f>
        <v>2.7789129546383327E-2</v>
      </c>
      <c r="AL133" s="66">
        <f>'Publication Table'!AJ133/'Publication Table (%)'!AL$131</f>
        <v>3.6842105263157891E-2</v>
      </c>
      <c r="AM133" s="66">
        <f>'Publication Table'!AK133/'Publication Table (%)'!AM$131</f>
        <v>2.52E-2</v>
      </c>
      <c r="AN133" s="66">
        <f>'Publication Table'!AL133/'Publication Table (%)'!AN$131</f>
        <v>3.3790918690601898E-2</v>
      </c>
      <c r="AO133" s="66">
        <f>'Publication Table'!AM133/'Publication Table (%)'!AO$131</f>
        <v>2.8796844181459565E-2</v>
      </c>
      <c r="AP133" s="66">
        <f>'Publication Table'!AN133/'Publication Table (%)'!AP$131</f>
        <v>3.4182305630026812E-2</v>
      </c>
      <c r="AQ133" s="66">
        <f>'Publication Table'!AO133/'Publication Table (%)'!AQ$131</f>
        <v>3.3133591822347548E-2</v>
      </c>
      <c r="AR133" s="66">
        <f>'Publication Table'!AP133/'Publication Table (%)'!AR$131</f>
        <v>3.1046931407942239E-2</v>
      </c>
      <c r="AS133" s="66">
        <f>'Publication Table'!AQ133/'Publication Table (%)'!AS$131</f>
        <v>3.0534351145038167E-2</v>
      </c>
      <c r="AT133" s="66">
        <f>'Publication Table'!AR133/'Publication Table (%)'!AT$131</f>
        <v>2.8771384136858476E-2</v>
      </c>
      <c r="AU133" s="66">
        <f>'Publication Table'!AS133/'Publication Table (%)'!AU$131</f>
        <v>3.3985251683231806E-2</v>
      </c>
      <c r="AV133" s="66">
        <f>'Publication Table'!AT133/'Publication Table (%)'!AV$131</f>
        <v>3.1534263189812006E-2</v>
      </c>
      <c r="AW133" s="66">
        <f>'Publication Table'!AU133/'Publication Table (%)'!AW$131</f>
        <v>3.3636723387415905E-2</v>
      </c>
      <c r="AX133" s="66">
        <f>'Publication Table'!AV133/'Publication Table (%)'!AX$131</f>
        <v>3.303684879288437E-2</v>
      </c>
      <c r="AY133" s="66">
        <f>'Publication Table'!AW133/'Publication Table (%)'!AY$131</f>
        <v>2.3743016759776536E-2</v>
      </c>
      <c r="AZ133" s="66">
        <f>'Publication Table'!AX133/'Publication Table (%)'!AZ$131</f>
        <v>2.9411764705882353E-2</v>
      </c>
      <c r="BA133" s="66">
        <f>'Publication Table'!AY133/'Publication Table (%)'!BA$131</f>
        <v>2.7599486521181001E-2</v>
      </c>
      <c r="BB133" s="66">
        <f>'Publication Table'!AZ133/'Publication Table (%)'!BB$131</f>
        <v>2.601241501625776E-2</v>
      </c>
      <c r="BC133" s="66">
        <f>'Publication Table'!BA133/'Publication Table (%)'!BC$131</f>
        <v>2.9812054439403757E-2</v>
      </c>
      <c r="BD133" s="66">
        <f>'Publication Table'!BB133/'Publication Table (%)'!BD$131</f>
        <v>2.9197080291970802E-2</v>
      </c>
      <c r="BE133" s="66">
        <f>'Publication Table'!BC133/'Publication Table (%)'!BE$131</f>
        <v>2.1660649819494584E-2</v>
      </c>
      <c r="BF133" s="66">
        <f>'Publication Table'!BD133/'Publication Table (%)'!BF$131</f>
        <v>2.4734982332155476E-2</v>
      </c>
      <c r="BG133" s="66">
        <f>'Publication Table'!BE133/'Publication Table (%)'!BG$131</f>
        <v>2.1668822768434671E-2</v>
      </c>
      <c r="BH133" s="66">
        <f>'Publication Table'!BF133/'Publication Table (%)'!BH$131</f>
        <v>2.7922675667382633E-2</v>
      </c>
      <c r="BI133" s="66">
        <f>'Publication Table'!BG133/'Publication Table (%)'!BI$131</f>
        <v>2.6976395653802922E-2</v>
      </c>
      <c r="BJ133" s="66">
        <f>'Publication Table'!BH133/'Publication Table (%)'!BJ$131</f>
        <v>2.3859861069163393E-2</v>
      </c>
      <c r="BK133" s="66">
        <f>'Publication Table'!BI133/'Publication Table (%)'!BK$131</f>
        <v>2.2165927802406588E-2</v>
      </c>
      <c r="BL133" s="66">
        <f>'Publication Table'!BJ133/'Publication Table (%)'!BL$131</f>
        <v>3.3401221995926683E-2</v>
      </c>
      <c r="BM133" s="66">
        <f>'Publication Table'!BK133/'Publication Table (%)'!BM$131</f>
        <v>0.04</v>
      </c>
      <c r="BN133" s="66">
        <f>'Publication Table'!BL133/'Publication Table (%)'!BN$131</f>
        <v>5.3262316910785618E-2</v>
      </c>
      <c r="BO133" s="66">
        <f>'Publication Table'!BM133/'Publication Table (%)'!BO$131</f>
        <v>2.6239067055393587E-2</v>
      </c>
      <c r="BP133" s="66">
        <f>'Publication Table'!BN133/'Publication Table (%)'!BP$131</f>
        <v>3.1678082191780824E-2</v>
      </c>
      <c r="BQ133" s="66">
        <f>'Publication Table'!BO133/'Publication Table (%)'!BQ$131</f>
        <v>3.4892942109436956E-2</v>
      </c>
      <c r="BR133" s="66">
        <f>'Publication Table'!BP133/'Publication Table (%)'!BR$131</f>
        <v>2.7567195037904894E-2</v>
      </c>
      <c r="BS133" s="66">
        <f ca="1">'Publication Table'!BQ133/'Publication Table (%)'!BS$131</f>
        <v>2.9680365296803651E-2</v>
      </c>
    </row>
    <row r="134" spans="2:71" ht="15" customHeight="1" x14ac:dyDescent="0.2">
      <c r="B134" s="84" t="str">
        <f t="shared" si="11"/>
        <v>NHS GrampianCancellation based on capacity or non-clinical reason by hospital %</v>
      </c>
      <c r="C134" s="87" t="str">
        <f t="shared" si="18"/>
        <v>NHS Grampian</v>
      </c>
      <c r="D134" s="100"/>
      <c r="E134" s="39" t="s">
        <v>114</v>
      </c>
      <c r="F134" s="66">
        <f>'Publication Table'!D134/'Publication Table (%)'!F$131</f>
        <v>2.2960725075528703E-2</v>
      </c>
      <c r="G134" s="66">
        <f>'Publication Table'!E134/'Publication Table (%)'!G$131</f>
        <v>1.8208516886930984E-2</v>
      </c>
      <c r="H134" s="66">
        <f>'Publication Table'!F134/'Publication Table (%)'!H$131</f>
        <v>1.537968599807754E-2</v>
      </c>
      <c r="I134" s="66">
        <f>'Publication Table'!G134/'Publication Table (%)'!I$131</f>
        <v>1.9120458891013385E-2</v>
      </c>
      <c r="J134" s="66">
        <f>'Publication Table'!H134/'Publication Table (%)'!J$131</f>
        <v>1.5064778547755347E-2</v>
      </c>
      <c r="K134" s="66">
        <f>'Publication Table'!I134/'Publication Table (%)'!K$131</f>
        <v>1.486528336946423E-2</v>
      </c>
      <c r="L134" s="66">
        <f>'Publication Table'!J134/'Publication Table (%)'!L$131</f>
        <v>1.9133034379671152E-2</v>
      </c>
      <c r="M134" s="66">
        <f>'Publication Table'!K134/'Publication Table (%)'!M$131</f>
        <v>1.8555334658714381E-2</v>
      </c>
      <c r="N134" s="66">
        <f>'Publication Table'!L134/'Publication Table (%)'!N$131</f>
        <v>4.5424836601307188E-2</v>
      </c>
      <c r="O134" s="66">
        <f>'Publication Table'!M134/'Publication Table (%)'!O$131</f>
        <v>3.0797101449275364E-2</v>
      </c>
      <c r="P134" s="66">
        <f>'Publication Table'!N134/'Publication Table (%)'!P$131</f>
        <v>2.411665731912507E-2</v>
      </c>
      <c r="Q134" s="66">
        <f>'Publication Table'!O134/'Publication Table (%)'!Q$131</f>
        <v>1.1239463003434281E-2</v>
      </c>
      <c r="R134" s="66">
        <f>'Publication Table'!P134/'Publication Table (%)'!R$131</f>
        <v>1.098901098901099E-2</v>
      </c>
      <c r="S134" s="66">
        <f>'Publication Table'!Q134/'Publication Table (%)'!S$131</f>
        <v>1.6124216183935502E-2</v>
      </c>
      <c r="T134" s="66">
        <f>'Publication Table'!R134/'Publication Table (%)'!T$131</f>
        <v>2.2148394241417499E-2</v>
      </c>
      <c r="U134" s="66">
        <f>'Publication Table'!S134/'Publication Table (%)'!U$131</f>
        <v>1.8098159509202454E-2</v>
      </c>
      <c r="V134" s="66">
        <f>'Publication Table'!T134/'Publication Table (%)'!V$131</f>
        <v>2.4656679151061175E-2</v>
      </c>
      <c r="W134" s="66">
        <f>'Publication Table'!U134/'Publication Table (%)'!W$131</f>
        <v>2.78430057027843E-2</v>
      </c>
      <c r="X134" s="66">
        <f>'Publication Table'!V134/'Publication Table (%)'!X$131</f>
        <v>2.9205962884088835E-2</v>
      </c>
      <c r="Y134" s="66">
        <f>'Publication Table'!W134/'Publication Table (%)'!Y$131</f>
        <v>2.7126099706744868E-2</v>
      </c>
      <c r="Z134" s="66">
        <f>'Publication Table'!X134/'Publication Table (%)'!Z$131</f>
        <v>3.4383954154727794E-2</v>
      </c>
      <c r="AA134" s="66">
        <f>'Publication Table'!Y134/'Publication Table (%)'!AA$131</f>
        <v>3.3659491193737769E-2</v>
      </c>
      <c r="AB134" s="66">
        <f>'Publication Table'!Z134/'Publication Table (%)'!AB$131</f>
        <v>2.3092369477911646E-2</v>
      </c>
      <c r="AC134" s="66">
        <f>'Publication Table'!AA134/'Publication Table (%)'!AC$131</f>
        <v>2.2709475332811275E-2</v>
      </c>
      <c r="AD134" s="66">
        <f>'Publication Table'!AB134/'Publication Table (%)'!AD$131</f>
        <v>1.6075016744809108E-2</v>
      </c>
      <c r="AE134" s="66">
        <f>'Publication Table'!AC134/'Publication Table (%)'!AE$131</f>
        <v>2.6931254429482635E-2</v>
      </c>
      <c r="AF134" s="66">
        <f>'Publication Table'!AD134/'Publication Table (%)'!AF$131</f>
        <v>1.6148566814695196E-2</v>
      </c>
      <c r="AG134" s="66">
        <f>'Publication Table'!AE134/'Publication Table (%)'!AG$131</f>
        <v>2.843439534087016E-2</v>
      </c>
      <c r="AH134" s="66">
        <f>'Publication Table'!AF134/'Publication Table (%)'!AH$131</f>
        <v>4.0166729821902239E-2</v>
      </c>
      <c r="AI134" s="66">
        <f>'Publication Table'!AG134/'Publication Table (%)'!AI$131</f>
        <v>2.9169783096484669E-2</v>
      </c>
      <c r="AJ134" s="66">
        <f>'Publication Table'!AH134/'Publication Table (%)'!AJ$131</f>
        <v>4.0428472702142365E-2</v>
      </c>
      <c r="AK134" s="66">
        <f>'Publication Table'!AI134/'Publication Table (%)'!AK$131</f>
        <v>4.2092357989374746E-2</v>
      </c>
      <c r="AL134" s="66">
        <f>'Publication Table'!AJ134/'Publication Table (%)'!AL$131</f>
        <v>3.0769230769230771E-2</v>
      </c>
      <c r="AM134" s="66">
        <f>'Publication Table'!AK134/'Publication Table (%)'!AM$131</f>
        <v>1.9599999999999999E-2</v>
      </c>
      <c r="AN134" s="66">
        <f>'Publication Table'!AL134/'Publication Table (%)'!AN$131</f>
        <v>3.2734952481520592E-2</v>
      </c>
      <c r="AO134" s="66">
        <f>'Publication Table'!AM134/'Publication Table (%)'!AO$131</f>
        <v>3.7869822485207101E-2</v>
      </c>
      <c r="AP134" s="66">
        <f>'Publication Table'!AN134/'Publication Table (%)'!AP$131</f>
        <v>2.3123324396782843E-2</v>
      </c>
      <c r="AQ134" s="66">
        <f>'Publication Table'!AO134/'Publication Table (%)'!AQ$131</f>
        <v>1.8681706027493833E-2</v>
      </c>
      <c r="AR134" s="66">
        <f>'Publication Table'!AP134/'Publication Table (%)'!AR$131</f>
        <v>1.9133574007220218E-2</v>
      </c>
      <c r="AS134" s="66">
        <f>'Publication Table'!AQ134/'Publication Table (%)'!AS$131</f>
        <v>2.1905077995353468E-2</v>
      </c>
      <c r="AT134" s="66">
        <f>'Publication Table'!AR134/'Publication Table (%)'!AT$131</f>
        <v>2.5660964230171075E-2</v>
      </c>
      <c r="AU134" s="66">
        <f>'Publication Table'!AS134/'Publication Table (%)'!AU$131</f>
        <v>2.0519397242705996E-2</v>
      </c>
      <c r="AV134" s="66">
        <f>'Publication Table'!AT134/'Publication Table (%)'!AV$131</f>
        <v>2.0315342631898121E-2</v>
      </c>
      <c r="AW134" s="66">
        <f>'Publication Table'!AU134/'Publication Table (%)'!AW$131</f>
        <v>2.0577760189948554E-2</v>
      </c>
      <c r="AX134" s="66">
        <f>'Publication Table'!AV134/'Publication Table (%)'!AX$131</f>
        <v>2.4142312579415501E-2</v>
      </c>
      <c r="AY134" s="66">
        <f>'Publication Table'!AW134/'Publication Table (%)'!AY$131</f>
        <v>3.6662011173184357E-2</v>
      </c>
      <c r="AZ134" s="66">
        <f>'Publication Table'!AX134/'Publication Table (%)'!AZ$131</f>
        <v>1.9310754604872252E-2</v>
      </c>
      <c r="BA134" s="66">
        <f>'Publication Table'!AY134/'Publication Table (%)'!BA$131</f>
        <v>2.086007702182285E-2</v>
      </c>
      <c r="BB134" s="66">
        <f>'Publication Table'!AZ134/'Publication Table (%)'!BB$131</f>
        <v>1.6257759385161101E-2</v>
      </c>
      <c r="BC134" s="66">
        <f>'Publication Table'!BA134/'Publication Table (%)'!BC$131</f>
        <v>2.2683084899546339E-2</v>
      </c>
      <c r="BD134" s="66">
        <f>'Publication Table'!BB134/'Publication Table (%)'!BD$131</f>
        <v>1.4266755142667552E-2</v>
      </c>
      <c r="BE134" s="66">
        <f>'Publication Table'!BC134/'Publication Table (%)'!BE$131</f>
        <v>1.8378733180177225E-2</v>
      </c>
      <c r="BF134" s="66">
        <f>'Publication Table'!BD134/'Publication Table (%)'!BF$131</f>
        <v>2.9874718920655317E-2</v>
      </c>
      <c r="BG134" s="66">
        <f>'Publication Table'!BE134/'Publication Table (%)'!BG$131</f>
        <v>2.1345407503234153E-2</v>
      </c>
      <c r="BH134" s="66">
        <f>'Publication Table'!BF134/'Publication Table (%)'!BH$131</f>
        <v>1.841055538508745E-2</v>
      </c>
      <c r="BI134" s="66">
        <f>'Publication Table'!BG134/'Publication Table (%)'!BI$131</f>
        <v>3.6343199700262271E-2</v>
      </c>
      <c r="BJ134" s="66">
        <f>'Publication Table'!BH134/'Publication Table (%)'!BJ$131</f>
        <v>2.7182120205376019E-2</v>
      </c>
      <c r="BK134" s="66">
        <f>'Publication Table'!BI134/'Publication Table (%)'!BK$131</f>
        <v>2.53324889170361E-2</v>
      </c>
      <c r="BL134" s="66">
        <f>'Publication Table'!BJ134/'Publication Table (%)'!BL$131</f>
        <v>5.0509164969450099E-2</v>
      </c>
      <c r="BM134" s="66">
        <f>'Publication Table'!BK134/'Publication Table (%)'!BM$131</f>
        <v>3.7777777777777778E-2</v>
      </c>
      <c r="BN134" s="66">
        <f>'Publication Table'!BL134/'Publication Table (%)'!BN$131</f>
        <v>1.7310252996005325E-2</v>
      </c>
      <c r="BO134" s="66">
        <f>'Publication Table'!BM134/'Publication Table (%)'!BO$131</f>
        <v>1.84645286686103E-2</v>
      </c>
      <c r="BP134" s="66">
        <f>'Publication Table'!BN134/'Publication Table (%)'!BP$131</f>
        <v>2.6541095890410957E-2</v>
      </c>
      <c r="BQ134" s="66">
        <f>'Publication Table'!BO134/'Publication Table (%)'!BQ$131</f>
        <v>3.2513877874702619E-2</v>
      </c>
      <c r="BR134" s="66">
        <f>'Publication Table'!BP134/'Publication Table (%)'!BR$131</f>
        <v>1.6540317022742935E-2</v>
      </c>
      <c r="BS134" s="66">
        <f ca="1">'Publication Table'!BQ134/'Publication Table (%)'!BS$131</f>
        <v>2.9680365296803651E-2</v>
      </c>
    </row>
    <row r="135" spans="2:71" ht="15" customHeight="1" x14ac:dyDescent="0.2">
      <c r="B135" s="84" t="str">
        <f t="shared" si="11"/>
        <v>NHS GrampianCancelled by Patient %</v>
      </c>
      <c r="C135" s="87" t="str">
        <f t="shared" si="18"/>
        <v>NHS Grampian</v>
      </c>
      <c r="D135" s="100"/>
      <c r="E135" s="39" t="s">
        <v>115</v>
      </c>
      <c r="F135" s="66">
        <f>'Publication Table'!D135/'Publication Table (%)'!F$131</f>
        <v>3.3232628398791542E-2</v>
      </c>
      <c r="G135" s="66">
        <f>'Publication Table'!E135/'Publication Table (%)'!G$131</f>
        <v>3.9647577092511016E-2</v>
      </c>
      <c r="H135" s="66">
        <f>'Publication Table'!F135/'Publication Table (%)'!H$131</f>
        <v>4.7741108619032364E-2</v>
      </c>
      <c r="I135" s="66">
        <f>'Publication Table'!G135/'Publication Table (%)'!I$131</f>
        <v>3.9834289356277884E-2</v>
      </c>
      <c r="J135" s="66">
        <f>'Publication Table'!H135/'Publication Table (%)'!J$131</f>
        <v>3.1636034950286232E-2</v>
      </c>
      <c r="K135" s="66">
        <f>'Publication Table'!I135/'Publication Table (%)'!K$131</f>
        <v>3.0659646949519975E-2</v>
      </c>
      <c r="L135" s="66">
        <f>'Publication Table'!J135/'Publication Table (%)'!L$131</f>
        <v>3.3183856502242155E-2</v>
      </c>
      <c r="M135" s="66">
        <f>'Publication Table'!K135/'Publication Table (%)'!M$131</f>
        <v>3.4459907223326709E-2</v>
      </c>
      <c r="N135" s="66">
        <f>'Publication Table'!L135/'Publication Table (%)'!N$131</f>
        <v>3.8562091503267976E-2</v>
      </c>
      <c r="O135" s="66">
        <f>'Publication Table'!M135/'Publication Table (%)'!O$131</f>
        <v>4.0458937198067632E-2</v>
      </c>
      <c r="P135" s="66">
        <f>'Publication Table'!N135/'Publication Table (%)'!P$131</f>
        <v>4.1503084688726863E-2</v>
      </c>
      <c r="Q135" s="66">
        <f>'Publication Table'!O135/'Publication Table (%)'!Q$131</f>
        <v>3.7152669372463316E-2</v>
      </c>
      <c r="R135" s="66">
        <f>'Publication Table'!P135/'Publication Table (%)'!R$131</f>
        <v>4.2174042174042171E-2</v>
      </c>
      <c r="S135" s="66">
        <f>'Publication Table'!Q135/'Publication Table (%)'!S$131</f>
        <v>3.7025977903851898E-2</v>
      </c>
      <c r="T135" s="66">
        <f>'Publication Table'!R135/'Publication Table (%)'!T$131</f>
        <v>3.9497969730527868E-2</v>
      </c>
      <c r="U135" s="66">
        <f>'Publication Table'!S135/'Publication Table (%)'!U$131</f>
        <v>3.834355828220859E-2</v>
      </c>
      <c r="V135" s="66">
        <f>'Publication Table'!T135/'Publication Table (%)'!V$131</f>
        <v>3.0898876404494381E-2</v>
      </c>
      <c r="W135" s="66">
        <f>'Publication Table'!U135/'Publication Table (%)'!W$131</f>
        <v>3.1533042603153302E-2</v>
      </c>
      <c r="X135" s="66">
        <f>'Publication Table'!V135/'Publication Table (%)'!X$131</f>
        <v>2.7989047763918466E-2</v>
      </c>
      <c r="Y135" s="66">
        <f>'Publication Table'!W135/'Publication Table (%)'!Y$131</f>
        <v>4.2521994134897358E-2</v>
      </c>
      <c r="Z135" s="66">
        <f>'Publication Table'!X135/'Publication Table (%)'!Z$131</f>
        <v>4.0114613180515762E-2</v>
      </c>
      <c r="AA135" s="66">
        <f>'Publication Table'!Y135/'Publication Table (%)'!AA$131</f>
        <v>3.4833659491193734E-2</v>
      </c>
      <c r="AB135" s="66">
        <f>'Publication Table'!Z135/'Publication Table (%)'!AB$131</f>
        <v>3.0455153949129853E-2</v>
      </c>
      <c r="AC135" s="66">
        <f>'Publication Table'!AA135/'Publication Table (%)'!AC$131</f>
        <v>3.5238841033672669E-2</v>
      </c>
      <c r="AD135" s="66">
        <f>'Publication Table'!AB135/'Publication Table (%)'!AD$131</f>
        <v>3.3154722036168788E-2</v>
      </c>
      <c r="AE135" s="66">
        <f>'Publication Table'!AC135/'Publication Table (%)'!AE$131</f>
        <v>3.2600992204110557E-2</v>
      </c>
      <c r="AF135" s="66">
        <f>'Publication Table'!AD135/'Publication Table (%)'!AF$131</f>
        <v>3.391199031085991E-2</v>
      </c>
      <c r="AG135" s="66">
        <f>'Publication Table'!AE135/'Publication Table (%)'!AG$131</f>
        <v>2.6378896882494004E-2</v>
      </c>
      <c r="AH135" s="66">
        <f>'Publication Table'!AF135/'Publication Table (%)'!AH$131</f>
        <v>2.8419856006062904E-2</v>
      </c>
      <c r="AI135" s="66">
        <f>'Publication Table'!AG135/'Publication Table (%)'!AI$131</f>
        <v>3.9640987284966345E-2</v>
      </c>
      <c r="AJ135" s="66">
        <f>'Publication Table'!AH135/'Publication Table (%)'!AJ$131</f>
        <v>2.9716655148583276E-2</v>
      </c>
      <c r="AK135" s="66">
        <f>'Publication Table'!AI135/'Publication Table (%)'!AK$131</f>
        <v>4.2909685328974254E-2</v>
      </c>
      <c r="AL135" s="66">
        <f>'Publication Table'!AJ135/'Publication Table (%)'!AL$131</f>
        <v>3.4412955465587043E-2</v>
      </c>
      <c r="AM135" s="66">
        <f>'Publication Table'!AK135/'Publication Table (%)'!AM$131</f>
        <v>3.9600000000000003E-2</v>
      </c>
      <c r="AN135" s="66">
        <f>'Publication Table'!AL135/'Publication Table (%)'!AN$131</f>
        <v>4.2238648363252376E-2</v>
      </c>
      <c r="AO135" s="66">
        <f>'Publication Table'!AM135/'Publication Table (%)'!AO$131</f>
        <v>3.7869822485207101E-2</v>
      </c>
      <c r="AP135" s="66">
        <f>'Publication Table'!AN135/'Publication Table (%)'!AP$131</f>
        <v>3.0160857908847184E-2</v>
      </c>
      <c r="AQ135" s="66">
        <f>'Publication Table'!AO135/'Publication Table (%)'!AQ$131</f>
        <v>3.4896016919280931E-2</v>
      </c>
      <c r="AR135" s="66">
        <f>'Publication Table'!AP135/'Publication Table (%)'!AR$131</f>
        <v>3.7906137184115521E-2</v>
      </c>
      <c r="AS135" s="66">
        <f>'Publication Table'!AQ135/'Publication Table (%)'!AS$131</f>
        <v>3.1198141387321607E-2</v>
      </c>
      <c r="AT135" s="66">
        <f>'Publication Table'!AR135/'Publication Table (%)'!AT$131</f>
        <v>3.3825816485225507E-2</v>
      </c>
      <c r="AU135" s="66">
        <f>'Publication Table'!AS135/'Publication Table (%)'!AU$131</f>
        <v>3.7832638666239177E-2</v>
      </c>
      <c r="AV135" s="66">
        <f>'Publication Table'!AT135/'Publication Table (%)'!AV$131</f>
        <v>2.8502122498483929E-2</v>
      </c>
      <c r="AW135" s="66">
        <f>'Publication Table'!AU135/'Publication Table (%)'!AW$131</f>
        <v>3.521962801741195E-2</v>
      </c>
      <c r="AX135" s="66">
        <f>'Publication Table'!AV135/'Publication Table (%)'!AX$131</f>
        <v>3.4625158831003811E-2</v>
      </c>
      <c r="AY135" s="66">
        <f>'Publication Table'!AW135/'Publication Table (%)'!AY$131</f>
        <v>2.8282122905027934E-2</v>
      </c>
      <c r="AZ135" s="66">
        <f>'Publication Table'!AX135/'Publication Table (%)'!AZ$131</f>
        <v>3.4759358288770054E-2</v>
      </c>
      <c r="BA135" s="66">
        <f>'Publication Table'!AY135/'Publication Table (%)'!BA$131</f>
        <v>2.6636713735558409E-2</v>
      </c>
      <c r="BB135" s="66">
        <f>'Publication Table'!AZ135/'Publication Table (%)'!BB$131</f>
        <v>2.9263966893289979E-2</v>
      </c>
      <c r="BC135" s="66">
        <f>'Publication Table'!BA135/'Publication Table (%)'!BC$131</f>
        <v>3.7265068049254696E-2</v>
      </c>
      <c r="BD135" s="66">
        <f>'Publication Table'!BB135/'Publication Table (%)'!BD$131</f>
        <v>3.7823490378234903E-2</v>
      </c>
      <c r="BE135" s="66">
        <f>'Publication Table'!BC135/'Publication Table (%)'!BE$131</f>
        <v>3.5116508040695764E-2</v>
      </c>
      <c r="BF135" s="66">
        <f>'Publication Table'!BD135/'Publication Table (%)'!BF$131</f>
        <v>3.4693221972373914E-2</v>
      </c>
      <c r="BG135" s="66">
        <f>'Publication Table'!BE135/'Publication Table (%)'!BG$131</f>
        <v>3.3311772315653299E-2</v>
      </c>
      <c r="BH135" s="66">
        <f>'Publication Table'!BF135/'Publication Table (%)'!BH$131</f>
        <v>2.7308990487879718E-2</v>
      </c>
      <c r="BI135" s="66">
        <f>'Publication Table'!BG135/'Publication Table (%)'!BI$131</f>
        <v>3.2221805919820157E-2</v>
      </c>
      <c r="BJ135" s="66">
        <f>'Publication Table'!BH135/'Publication Table (%)'!BJ$131</f>
        <v>2.4765931742675929E-2</v>
      </c>
      <c r="BK135" s="66">
        <f>'Publication Table'!BI135/'Publication Table (%)'!BK$131</f>
        <v>2.4699176694110196E-2</v>
      </c>
      <c r="BL135" s="66">
        <f>'Publication Table'!BJ135/'Publication Table (%)'!BL$131</f>
        <v>4.3991853360488796E-2</v>
      </c>
      <c r="BM135" s="66">
        <f>'Publication Table'!BK135/'Publication Table (%)'!BM$131</f>
        <v>3.3333333333333333E-2</v>
      </c>
      <c r="BN135" s="66">
        <f>'Publication Table'!BL135/'Publication Table (%)'!BN$131</f>
        <v>2.7962716378162451E-2</v>
      </c>
      <c r="BO135" s="66">
        <f>'Publication Table'!BM135/'Publication Table (%)'!BO$131</f>
        <v>3.0126336248785229E-2</v>
      </c>
      <c r="BP135" s="66">
        <f>'Publication Table'!BN135/'Publication Table (%)'!BP$131</f>
        <v>2.3116438356164382E-2</v>
      </c>
      <c r="BQ135" s="66">
        <f>'Publication Table'!BO135/'Publication Table (%)'!BQ$131</f>
        <v>2.8548770816812053E-2</v>
      </c>
      <c r="BR135" s="66">
        <f>'Publication Table'!BP135/'Publication Table (%)'!BR$131</f>
        <v>1.7918676774638181E-2</v>
      </c>
      <c r="BS135" s="66">
        <f ca="1">'Publication Table'!BQ135/'Publication Table (%)'!BS$131</f>
        <v>1.9977168949771688E-2</v>
      </c>
    </row>
    <row r="136" spans="2:71" ht="15" customHeight="1" x14ac:dyDescent="0.2">
      <c r="B136" s="84" t="str">
        <f t="shared" si="11"/>
        <v>NHS GrampianOther reason %</v>
      </c>
      <c r="C136" s="87" t="str">
        <f t="shared" si="18"/>
        <v>NHS Grampian</v>
      </c>
      <c r="D136" s="100"/>
      <c r="E136" s="39" t="s">
        <v>116</v>
      </c>
      <c r="F136" s="66">
        <f>'Publication Table'!D136/'Publication Table (%)'!F$131</f>
        <v>2.1148036253776435E-3</v>
      </c>
      <c r="G136" s="66">
        <f>'Publication Table'!E136/'Publication Table (%)'!G$131</f>
        <v>4.9926578560939797E-3</v>
      </c>
      <c r="H136" s="66">
        <f>'Publication Table'!F136/'Publication Table (%)'!H$131</f>
        <v>1.0893944248638257E-2</v>
      </c>
      <c r="I136" s="66">
        <f>'Publication Table'!G136/'Publication Table (%)'!I$131</f>
        <v>2.5493945188017845E-3</v>
      </c>
      <c r="J136" s="66">
        <f>'Publication Table'!H136/'Publication Table (%)'!J$131</f>
        <v>6.9297981319674604E-3</v>
      </c>
      <c r="K136" s="66">
        <f>'Publication Table'!I136/'Publication Table (%)'!K$131</f>
        <v>4.6454010529575719E-3</v>
      </c>
      <c r="L136" s="66">
        <f>'Publication Table'!J136/'Publication Table (%)'!L$131</f>
        <v>3.8863976083707025E-3</v>
      </c>
      <c r="M136" s="66">
        <f>'Publication Table'!K136/'Publication Table (%)'!M$131</f>
        <v>2.6507620941020544E-3</v>
      </c>
      <c r="N136" s="66">
        <f>'Publication Table'!L136/'Publication Table (%)'!N$131</f>
        <v>2.2875816993464053E-3</v>
      </c>
      <c r="O136" s="66">
        <f>'Publication Table'!M136/'Publication Table (%)'!O$131</f>
        <v>2.4154589371980675E-3</v>
      </c>
      <c r="P136" s="66">
        <f>'Publication Table'!N136/'Publication Table (%)'!P$131</f>
        <v>2.8042624789680315E-3</v>
      </c>
      <c r="Q136" s="66">
        <f>'Publication Table'!O136/'Publication Table (%)'!Q$131</f>
        <v>6.8685607243209488E-3</v>
      </c>
      <c r="R136" s="66">
        <f>'Publication Table'!P136/'Publication Table (%)'!R$131</f>
        <v>3.564003564003564E-3</v>
      </c>
      <c r="S136" s="66">
        <f>'Publication Table'!Q136/'Publication Table (%)'!S$131</f>
        <v>3.5831591519856674E-3</v>
      </c>
      <c r="T136" s="66">
        <f>'Publication Table'!R136/'Publication Table (%)'!T$131</f>
        <v>3.6913990402362494E-3</v>
      </c>
      <c r="U136" s="66">
        <f>'Publication Table'!S136/'Publication Table (%)'!U$131</f>
        <v>2.1472392638036812E-3</v>
      </c>
      <c r="V136" s="66">
        <f>'Publication Table'!T136/'Publication Table (%)'!V$131</f>
        <v>4.0574282147315859E-3</v>
      </c>
      <c r="W136" s="66">
        <f>'Publication Table'!U136/'Publication Table (%)'!W$131</f>
        <v>4.3609527004360949E-3</v>
      </c>
      <c r="X136" s="66">
        <f>'Publication Table'!V136/'Publication Table (%)'!X$131</f>
        <v>9.1268634012777611E-4</v>
      </c>
      <c r="Y136" s="66">
        <f>'Publication Table'!W136/'Publication Table (%)'!Y$131</f>
        <v>2.9325513196480938E-3</v>
      </c>
      <c r="Z136" s="66">
        <f>'Publication Table'!X136/'Publication Table (%)'!Z$131</f>
        <v>2.0466639377814161E-3</v>
      </c>
      <c r="AA136" s="66">
        <f>'Publication Table'!Y136/'Publication Table (%)'!AA$131</f>
        <v>1.9569471624266144E-3</v>
      </c>
      <c r="AB136" s="66">
        <f>'Publication Table'!Z136/'Publication Table (%)'!AB$131</f>
        <v>2.6773761713520749E-3</v>
      </c>
      <c r="AC136" s="66">
        <f>'Publication Table'!AA136/'Publication Table (%)'!AC$131</f>
        <v>4.6985121378230231E-3</v>
      </c>
      <c r="AD136" s="66">
        <f>'Publication Table'!AB136/'Publication Table (%)'!AD$131</f>
        <v>2.6791694574681848E-3</v>
      </c>
      <c r="AE136" s="66">
        <f>'Publication Table'!AC136/'Publication Table (%)'!AE$131</f>
        <v>1.4174344436569809E-3</v>
      </c>
      <c r="AF136" s="66">
        <f>'Publication Table'!AD136/'Publication Table (%)'!AF$131</f>
        <v>1.2111425111021397E-3</v>
      </c>
      <c r="AG136" s="66">
        <f>'Publication Table'!AE136/'Publication Table (%)'!AG$131</f>
        <v>3.4258307639602604E-3</v>
      </c>
      <c r="AH136" s="66">
        <f>'Publication Table'!AF136/'Publication Table (%)'!AH$131</f>
        <v>6.0629026146267525E-3</v>
      </c>
      <c r="AI136" s="66">
        <f>'Publication Table'!AG136/'Publication Table (%)'!AI$131</f>
        <v>4.8616305160807775E-3</v>
      </c>
      <c r="AJ136" s="66">
        <f>'Publication Table'!AH136/'Publication Table (%)'!AJ$131</f>
        <v>4.8375950241879755E-3</v>
      </c>
      <c r="AK136" s="66">
        <f>'Publication Table'!AI136/'Publication Table (%)'!AK$131</f>
        <v>7.3559460563955865E-3</v>
      </c>
      <c r="AL136" s="66">
        <f>'Publication Table'!AJ136/'Publication Table (%)'!AL$131</f>
        <v>3.2388663967611335E-3</v>
      </c>
      <c r="AM136" s="66">
        <f>'Publication Table'!AK136/'Publication Table (%)'!AM$131</f>
        <v>5.1999999999999998E-3</v>
      </c>
      <c r="AN136" s="66">
        <f>'Publication Table'!AL136/'Publication Table (%)'!AN$131</f>
        <v>9.5036958817317843E-3</v>
      </c>
      <c r="AO136" s="66">
        <f>'Publication Table'!AM136/'Publication Table (%)'!AO$131</f>
        <v>3.1558185404339249E-3</v>
      </c>
      <c r="AP136" s="66">
        <f>'Publication Table'!AN136/'Publication Table (%)'!AP$131</f>
        <v>2.3458445040214475E-3</v>
      </c>
      <c r="AQ136" s="66">
        <f>'Publication Table'!AO136/'Publication Table (%)'!AQ$131</f>
        <v>2.1149101163200562E-3</v>
      </c>
      <c r="AR136" s="66">
        <f>'Publication Table'!AP136/'Publication Table (%)'!AR$131</f>
        <v>1.8050541516245488E-3</v>
      </c>
      <c r="AS136" s="66">
        <f>'Publication Table'!AQ136/'Publication Table (%)'!AS$131</f>
        <v>3.6508463325589115E-3</v>
      </c>
      <c r="AT136" s="66">
        <f>'Publication Table'!AR136/'Publication Table (%)'!AT$131</f>
        <v>6.2208398133748056E-3</v>
      </c>
      <c r="AU136" s="66">
        <f>'Publication Table'!AS136/'Publication Table (%)'!AU$131</f>
        <v>3.8473869830073742E-3</v>
      </c>
      <c r="AV136" s="66">
        <f>'Publication Table'!AT136/'Publication Table (%)'!AV$131</f>
        <v>4.2449969678593083E-3</v>
      </c>
      <c r="AW136" s="66">
        <f>'Publication Table'!AU136/'Publication Table (%)'!AW$131</f>
        <v>3.1658092599920855E-3</v>
      </c>
      <c r="AX136" s="66">
        <f>'Publication Table'!AV136/'Publication Table (%)'!AX$131</f>
        <v>5.7179161372299869E-3</v>
      </c>
      <c r="AY136" s="66">
        <f>'Publication Table'!AW136/'Publication Table (%)'!AY$131</f>
        <v>3.8407821229050278E-3</v>
      </c>
      <c r="AZ136" s="66">
        <f>'Publication Table'!AX136/'Publication Table (%)'!AZ$131</f>
        <v>3.2679738562091504E-3</v>
      </c>
      <c r="BA136" s="66">
        <f>'Publication Table'!AY136/'Publication Table (%)'!BA$131</f>
        <v>3.2092426187419771E-3</v>
      </c>
      <c r="BB136" s="66">
        <f>'Publication Table'!AZ136/'Publication Table (%)'!BB$131</f>
        <v>4.4339343777712089E-3</v>
      </c>
      <c r="BC136" s="66">
        <f>'Publication Table'!BA136/'Publication Table (%)'!BC$131</f>
        <v>3.5644847699287103E-3</v>
      </c>
      <c r="BD136" s="66">
        <f>'Publication Table'!BB136/'Publication Table (%)'!BD$131</f>
        <v>4.3132050431320505E-3</v>
      </c>
      <c r="BE136" s="66">
        <f>'Publication Table'!BC136/'Publication Table (%)'!BE$131</f>
        <v>7.5484082704299314E-3</v>
      </c>
      <c r="BF136" s="66">
        <f>'Publication Table'!BD136/'Publication Table (%)'!BF$131</f>
        <v>4.1760359781561193E-3</v>
      </c>
      <c r="BG136" s="66">
        <f>'Publication Table'!BE136/'Publication Table (%)'!BG$131</f>
        <v>2.5873221216041399E-3</v>
      </c>
      <c r="BH136" s="66">
        <f>'Publication Table'!BF136/'Publication Table (%)'!BH$131</f>
        <v>1.0125805461798098E-2</v>
      </c>
      <c r="BI136" s="66">
        <f>'Publication Table'!BG136/'Publication Table (%)'!BI$131</f>
        <v>7.4934432371674782E-3</v>
      </c>
      <c r="BJ136" s="66">
        <f>'Publication Table'!BH136/'Publication Table (%)'!BJ$131</f>
        <v>6.3424947145877377E-3</v>
      </c>
      <c r="BK136" s="66">
        <f>'Publication Table'!BI136/'Publication Table (%)'!BK$131</f>
        <v>6.0164661177960731E-3</v>
      </c>
      <c r="BL136" s="66">
        <f>'Publication Table'!BJ136/'Publication Table (%)'!BL$131</f>
        <v>5.295315682281059E-3</v>
      </c>
      <c r="BM136" s="66">
        <f>'Publication Table'!BK136/'Publication Table (%)'!BM$131</f>
        <v>1.7777777777777778E-2</v>
      </c>
      <c r="BN136" s="66">
        <f>'Publication Table'!BL136/'Publication Table (%)'!BN$131</f>
        <v>7.989347536617843E-3</v>
      </c>
      <c r="BO136" s="66">
        <f>'Publication Table'!BM136/'Publication Table (%)'!BO$131</f>
        <v>7.7745383867832843E-3</v>
      </c>
      <c r="BP136" s="66">
        <f>'Publication Table'!BN136/'Publication Table (%)'!BP$131</f>
        <v>5.9931506849315065E-3</v>
      </c>
      <c r="BQ136" s="66">
        <f>'Publication Table'!BO136/'Publication Table (%)'!BQ$131</f>
        <v>1.7446471054718478E-2</v>
      </c>
      <c r="BR136" s="66">
        <f>'Publication Table'!BP136/'Publication Table (%)'!BR$131</f>
        <v>1.171605789110958E-2</v>
      </c>
      <c r="BS136" s="66">
        <f ca="1">'Publication Table'!BQ136/'Publication Table (%)'!BS$131</f>
        <v>3.4246575342465752E-3</v>
      </c>
    </row>
    <row r="137" spans="2:71" ht="15" customHeight="1" collapsed="1" x14ac:dyDescent="0.25">
      <c r="B137" s="84" t="str">
        <f t="shared" si="11"/>
        <v>NHS GrampianHospital Level</v>
      </c>
      <c r="C137" s="87" t="str">
        <f t="shared" si="18"/>
        <v>NHS Grampian</v>
      </c>
      <c r="D137" s="100"/>
      <c r="E137" s="44" t="s">
        <v>10</v>
      </c>
      <c r="F137" s="14"/>
      <c r="G137" s="14"/>
      <c r="H137" s="14"/>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14"/>
      <c r="BA137" s="14"/>
      <c r="BB137" s="14"/>
      <c r="BC137" s="14"/>
      <c r="BD137" s="14"/>
      <c r="BE137" s="14"/>
      <c r="BF137" s="14"/>
      <c r="BG137" s="14"/>
      <c r="BH137" s="14"/>
      <c r="BI137" s="14"/>
      <c r="BJ137" s="14"/>
      <c r="BK137" s="14"/>
      <c r="BL137" s="14"/>
      <c r="BM137" s="14"/>
      <c r="BN137" s="14"/>
      <c r="BO137" s="14"/>
      <c r="BP137" s="14"/>
      <c r="BQ137" s="14"/>
      <c r="BR137" s="14"/>
      <c r="BS137" s="14"/>
    </row>
    <row r="138" spans="2:71" ht="15" hidden="1" customHeight="1" outlineLevel="1" collapsed="1" x14ac:dyDescent="0.2">
      <c r="B138" s="84" t="str">
        <f t="shared" si="11"/>
        <v>Aberdeen Maternity HospitalAberdeen Maternity Hospital</v>
      </c>
      <c r="C138" s="88" t="str">
        <f>E138</f>
        <v>Aberdeen Maternity Hospital</v>
      </c>
      <c r="D138" s="100" t="s">
        <v>33</v>
      </c>
      <c r="E138" s="50" t="s">
        <v>34</v>
      </c>
      <c r="F138" s="14"/>
      <c r="G138" s="14"/>
      <c r="H138" s="14"/>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14"/>
      <c r="BA138" s="14"/>
      <c r="BB138" s="14"/>
      <c r="BC138" s="14"/>
      <c r="BD138" s="14"/>
      <c r="BE138" s="14"/>
      <c r="BF138" s="14"/>
      <c r="BG138" s="14"/>
      <c r="BH138" s="14"/>
      <c r="BI138" s="14"/>
      <c r="BJ138" s="14"/>
      <c r="BK138" s="14"/>
      <c r="BL138" s="14"/>
      <c r="BM138" s="14"/>
      <c r="BN138" s="14"/>
      <c r="BO138" s="14"/>
      <c r="BP138" s="14"/>
      <c r="BQ138" s="14"/>
      <c r="BR138" s="14"/>
      <c r="BS138" s="14"/>
    </row>
    <row r="139" spans="2:71" ht="15" hidden="1" customHeight="1" outlineLevel="2" x14ac:dyDescent="0.2">
      <c r="B139" s="84" t="str">
        <f t="shared" si="11"/>
        <v>Aberdeen Maternity HospitalTotal Number of scheduled elective operations in theatre system</v>
      </c>
      <c r="C139" s="87" t="str">
        <f t="shared" ref="C139:C144" si="19">C138</f>
        <v>Aberdeen Maternity Hospital</v>
      </c>
      <c r="D139" s="100"/>
      <c r="E139" s="36" t="s">
        <v>3</v>
      </c>
      <c r="F139" s="17">
        <f>'Publication Table'!D140</f>
        <v>84</v>
      </c>
      <c r="G139" s="17">
        <f>'Publication Table'!E140</f>
        <v>97</v>
      </c>
      <c r="H139" s="17">
        <f>'Publication Table'!F140</f>
        <v>83</v>
      </c>
      <c r="I139" s="17">
        <f>'Publication Table'!G140</f>
        <v>102</v>
      </c>
      <c r="J139" s="93">
        <f>'Publication Table'!H140</f>
        <v>91</v>
      </c>
      <c r="K139" s="17">
        <f>'Publication Table'!I140</f>
        <v>91</v>
      </c>
      <c r="L139" s="17">
        <f>'Publication Table'!J140</f>
        <v>81</v>
      </c>
      <c r="M139" s="17">
        <f>'Publication Table'!K140</f>
        <v>94</v>
      </c>
      <c r="N139" s="17">
        <f>'Publication Table'!L140</f>
        <v>84</v>
      </c>
      <c r="O139" s="17">
        <f>'Publication Table'!M140</f>
        <v>87</v>
      </c>
      <c r="P139" s="17">
        <f>'Publication Table'!N140</f>
        <v>82</v>
      </c>
      <c r="Q139" s="17">
        <f>'Publication Table'!O140</f>
        <v>69</v>
      </c>
      <c r="R139" s="17">
        <f>'Publication Table'!P140</f>
        <v>108</v>
      </c>
      <c r="S139" s="17">
        <f>'Publication Table'!Q140</f>
        <v>18</v>
      </c>
      <c r="T139" s="17">
        <f>'Publication Table'!R140</f>
        <v>16</v>
      </c>
      <c r="U139" s="17">
        <f>'Publication Table'!S140</f>
        <v>26</v>
      </c>
      <c r="V139" s="17">
        <f>'Publication Table'!T140</f>
        <v>24</v>
      </c>
      <c r="W139" s="17">
        <f>'Publication Table'!U140</f>
        <v>19</v>
      </c>
      <c r="X139" s="17">
        <f>'Publication Table'!V140</f>
        <v>21</v>
      </c>
      <c r="Y139" s="17">
        <f>'Publication Table'!W140</f>
        <v>19</v>
      </c>
      <c r="Z139" s="17">
        <f>'Publication Table'!X140</f>
        <v>16</v>
      </c>
      <c r="AA139" s="17">
        <f>'Publication Table'!Y140</f>
        <v>21</v>
      </c>
      <c r="AB139" s="17">
        <f>'Publication Table'!Z140</f>
        <v>26</v>
      </c>
      <c r="AC139" s="17">
        <f>'Publication Table'!AA140</f>
        <v>17</v>
      </c>
      <c r="AD139" s="17">
        <f>'Publication Table'!AB140</f>
        <v>21</v>
      </c>
      <c r="AE139" s="17">
        <f>'Publication Table'!AC140</f>
        <v>17</v>
      </c>
      <c r="AF139" s="17">
        <f>'Publication Table'!AD140</f>
        <v>26</v>
      </c>
      <c r="AG139" s="17">
        <f>'Publication Table'!AE140</f>
        <v>22</v>
      </c>
      <c r="AH139" s="17">
        <f>'Publication Table'!AF140</f>
        <v>20</v>
      </c>
      <c r="AI139" s="17">
        <f>'Publication Table'!AG140</f>
        <v>17</v>
      </c>
      <c r="AJ139" s="17">
        <f>'Publication Table'!AH140</f>
        <v>22</v>
      </c>
      <c r="AK139" s="17">
        <f>'Publication Table'!AI140</f>
        <v>16</v>
      </c>
      <c r="AL139" s="17">
        <f>'Publication Table'!AJ140</f>
        <v>13</v>
      </c>
      <c r="AM139" s="17">
        <f>'Publication Table'!AK140</f>
        <v>17</v>
      </c>
      <c r="AN139" s="17">
        <f>'Publication Table'!AL140</f>
        <v>16</v>
      </c>
      <c r="AO139" s="17">
        <f>'Publication Table'!AM140</f>
        <v>24</v>
      </c>
      <c r="AP139" s="17">
        <f>'Publication Table'!AN140</f>
        <v>21</v>
      </c>
      <c r="AQ139" s="17">
        <f>'Publication Table'!AO140</f>
        <v>10</v>
      </c>
      <c r="AR139" s="17">
        <f>'Publication Table'!AP140</f>
        <v>15</v>
      </c>
      <c r="AS139" s="17">
        <f>'Publication Table'!AQ140</f>
        <v>13</v>
      </c>
      <c r="AT139" s="17">
        <f>'Publication Table'!AR140</f>
        <v>15</v>
      </c>
      <c r="AU139" s="17">
        <f>'Publication Table'!AS140</f>
        <v>18</v>
      </c>
      <c r="AV139" s="17">
        <f>'Publication Table'!AT140</f>
        <v>22</v>
      </c>
      <c r="AW139" s="17">
        <f>'Publication Table'!AU140</f>
        <v>11</v>
      </c>
      <c r="AX139" s="17">
        <f>'Publication Table'!AV140</f>
        <v>14</v>
      </c>
      <c r="AY139" s="17">
        <f>'Publication Table'!AW140</f>
        <v>17</v>
      </c>
      <c r="AZ139" s="17">
        <f>'Publication Table'!AX140</f>
        <v>13</v>
      </c>
      <c r="BA139" s="17">
        <f>'Publication Table'!AY140</f>
        <v>13</v>
      </c>
      <c r="BB139" s="17">
        <f>'Publication Table'!AZ140</f>
        <v>15</v>
      </c>
      <c r="BC139" s="17">
        <f>'Publication Table'!BA140</f>
        <v>17</v>
      </c>
      <c r="BD139" s="17">
        <f>'Publication Table'!BB140</f>
        <v>21</v>
      </c>
      <c r="BE139" s="17">
        <f>'Publication Table'!BC140</f>
        <v>16</v>
      </c>
      <c r="BF139" s="17">
        <f>'Publication Table'!BD140</f>
        <v>10</v>
      </c>
      <c r="BG139" s="17">
        <f>'Publication Table'!BE140</f>
        <v>19</v>
      </c>
      <c r="BH139" s="17">
        <f>'Publication Table'!BF140</f>
        <v>14</v>
      </c>
      <c r="BI139" s="17">
        <f>'Publication Table'!BG140</f>
        <v>12</v>
      </c>
      <c r="BJ139" s="17">
        <f>'Publication Table'!BH140</f>
        <v>20</v>
      </c>
      <c r="BK139" s="17">
        <f>'Publication Table'!BI140</f>
        <v>14</v>
      </c>
      <c r="BL139" s="17">
        <f>'Publication Table'!BJ140</f>
        <v>10</v>
      </c>
      <c r="BM139" s="17">
        <f>'Publication Table'!BK140</f>
        <v>5</v>
      </c>
      <c r="BN139" s="17">
        <f>'Publication Table'!BL140</f>
        <v>7</v>
      </c>
      <c r="BO139" s="17">
        <f>'Publication Table'!BM140</f>
        <v>5</v>
      </c>
      <c r="BP139" s="17">
        <f>'Publication Table'!BN140</f>
        <v>10</v>
      </c>
      <c r="BQ139" s="17">
        <f>'Publication Table'!BO140</f>
        <v>10</v>
      </c>
      <c r="BR139" s="17">
        <f>'Publication Table'!BP140</f>
        <v>9</v>
      </c>
      <c r="BS139" s="17">
        <f ca="1">'Publication Table'!BQ140</f>
        <v>14</v>
      </c>
    </row>
    <row r="140" spans="2:71" ht="15" hidden="1" customHeight="1" outlineLevel="2" x14ac:dyDescent="0.2">
      <c r="B140" s="84" t="str">
        <f t="shared" si="11"/>
        <v>Aberdeen Maternity HospitalPercent of total scheduled elective cancellations in theatre systems</v>
      </c>
      <c r="C140" s="87" t="str">
        <f t="shared" si="19"/>
        <v>Aberdeen Maternity Hospital</v>
      </c>
      <c r="D140" s="100"/>
      <c r="E140" s="37" t="s">
        <v>112</v>
      </c>
      <c r="F140" s="38">
        <f>'Publication Table'!D141/'Publication Table (%)'!F$139</f>
        <v>1.1904761904761904E-2</v>
      </c>
      <c r="G140" s="38">
        <f>'Publication Table'!E141/'Publication Table (%)'!G$139</f>
        <v>1.0309278350515464E-2</v>
      </c>
      <c r="H140" s="38">
        <f>'Publication Table'!F141/'Publication Table (%)'!H$139</f>
        <v>0</v>
      </c>
      <c r="I140" s="38">
        <f>'Publication Table'!G141/'Publication Table (%)'!I$139</f>
        <v>9.8039215686274508E-3</v>
      </c>
      <c r="J140" s="94">
        <f>'Publication Table'!H141/'Publication Table (%)'!J$139</f>
        <v>2.197802197802198E-2</v>
      </c>
      <c r="K140" s="38">
        <f>'Publication Table'!I141/'Publication Table (%)'!K$139</f>
        <v>2.197802197802198E-2</v>
      </c>
      <c r="L140" s="38">
        <f>'Publication Table'!J141/'Publication Table (%)'!L$139</f>
        <v>0</v>
      </c>
      <c r="M140" s="38">
        <f>'Publication Table'!K141/'Publication Table (%)'!M$139</f>
        <v>0</v>
      </c>
      <c r="N140" s="38">
        <f>'Publication Table'!L141/'Publication Table (%)'!N$139</f>
        <v>0</v>
      </c>
      <c r="O140" s="38">
        <f>'Publication Table'!M141/'Publication Table (%)'!O$139</f>
        <v>0</v>
      </c>
      <c r="P140" s="38">
        <f>'Publication Table'!N141/'Publication Table (%)'!P$139</f>
        <v>1.2195121951219513E-2</v>
      </c>
      <c r="Q140" s="38">
        <f>'Publication Table'!O141/'Publication Table (%)'!Q$139</f>
        <v>0</v>
      </c>
      <c r="R140" s="38">
        <f>'Publication Table'!P141/'Publication Table (%)'!R$139</f>
        <v>0</v>
      </c>
      <c r="S140" s="38">
        <f>'Publication Table'!Q141/'Publication Table (%)'!S$139</f>
        <v>0</v>
      </c>
      <c r="T140" s="38">
        <f>'Publication Table'!R141/'Publication Table (%)'!T$139</f>
        <v>0</v>
      </c>
      <c r="U140" s="38">
        <f>'Publication Table'!S141/'Publication Table (%)'!U$139</f>
        <v>0</v>
      </c>
      <c r="V140" s="38">
        <f>'Publication Table'!T141/'Publication Table (%)'!V$139</f>
        <v>0</v>
      </c>
      <c r="W140" s="38">
        <f>'Publication Table'!U141/'Publication Table (%)'!W$139</f>
        <v>0</v>
      </c>
      <c r="X140" s="38">
        <f>'Publication Table'!V141/'Publication Table (%)'!X$139</f>
        <v>0</v>
      </c>
      <c r="Y140" s="38">
        <f>'Publication Table'!W141/'Publication Table (%)'!Y$139</f>
        <v>0</v>
      </c>
      <c r="Z140" s="38">
        <f>'Publication Table'!X141/'Publication Table (%)'!Z$139</f>
        <v>0</v>
      </c>
      <c r="AA140" s="38">
        <f>'Publication Table'!Y141/'Publication Table (%)'!AA$139</f>
        <v>4.7619047619047616E-2</v>
      </c>
      <c r="AB140" s="38">
        <f>'Publication Table'!Z141/'Publication Table (%)'!AB$139</f>
        <v>0</v>
      </c>
      <c r="AC140" s="38">
        <f>'Publication Table'!AA141/'Publication Table (%)'!AC$139</f>
        <v>5.8823529411764705E-2</v>
      </c>
      <c r="AD140" s="38">
        <f>'Publication Table'!AB141/'Publication Table (%)'!AD$139</f>
        <v>0</v>
      </c>
      <c r="AE140" s="38">
        <f>'Publication Table'!AC141/'Publication Table (%)'!AE$139</f>
        <v>0</v>
      </c>
      <c r="AF140" s="38">
        <f>'Publication Table'!AD141/'Publication Table (%)'!AF$139</f>
        <v>0</v>
      </c>
      <c r="AG140" s="38">
        <f>'Publication Table'!AE141/'Publication Table (%)'!AG$139</f>
        <v>4.5454545454545456E-2</v>
      </c>
      <c r="AH140" s="38">
        <f>'Publication Table'!AF141/'Publication Table (%)'!AH$139</f>
        <v>0</v>
      </c>
      <c r="AI140" s="38">
        <f>'Publication Table'!AG141/'Publication Table (%)'!AI$139</f>
        <v>0</v>
      </c>
      <c r="AJ140" s="38">
        <f>'Publication Table'!AH141/'Publication Table (%)'!AJ$139</f>
        <v>0</v>
      </c>
      <c r="AK140" s="38">
        <f>'Publication Table'!AI141/'Publication Table (%)'!AK$139</f>
        <v>6.25E-2</v>
      </c>
      <c r="AL140" s="38">
        <f>'Publication Table'!AJ141/'Publication Table (%)'!AL$139</f>
        <v>0</v>
      </c>
      <c r="AM140" s="38">
        <f>'Publication Table'!AK141/'Publication Table (%)'!AM$139</f>
        <v>0.11764705882352941</v>
      </c>
      <c r="AN140" s="38">
        <f>'Publication Table'!AL141/'Publication Table (%)'!AN$139</f>
        <v>0</v>
      </c>
      <c r="AO140" s="38">
        <f>'Publication Table'!AM141/'Publication Table (%)'!AO$139</f>
        <v>4.1666666666666664E-2</v>
      </c>
      <c r="AP140" s="38">
        <f>'Publication Table'!AN141/'Publication Table (%)'!AP$139</f>
        <v>0</v>
      </c>
      <c r="AQ140" s="38">
        <f>'Publication Table'!AO141/'Publication Table (%)'!AQ$139</f>
        <v>0</v>
      </c>
      <c r="AR140" s="38">
        <f>'Publication Table'!AP141/'Publication Table (%)'!AR$139</f>
        <v>0</v>
      </c>
      <c r="AS140" s="38">
        <f>'Publication Table'!AQ141/'Publication Table (%)'!AS$139</f>
        <v>0</v>
      </c>
      <c r="AT140" s="38">
        <f>'Publication Table'!AR141/'Publication Table (%)'!AT$139</f>
        <v>6.6666666666666666E-2</v>
      </c>
      <c r="AU140" s="38">
        <f>'Publication Table'!AS141/'Publication Table (%)'!AU$139</f>
        <v>0</v>
      </c>
      <c r="AV140" s="38">
        <f>'Publication Table'!AT141/'Publication Table (%)'!AV$139</f>
        <v>0</v>
      </c>
      <c r="AW140" s="38">
        <f>'Publication Table'!AU141/'Publication Table (%)'!AW$139</f>
        <v>0</v>
      </c>
      <c r="AX140" s="38">
        <f>'Publication Table'!AV141/'Publication Table (%)'!AX$139</f>
        <v>0</v>
      </c>
      <c r="AY140" s="38">
        <f>'Publication Table'!AW141/'Publication Table (%)'!AY$139</f>
        <v>0</v>
      </c>
      <c r="AZ140" s="38">
        <f>'Publication Table'!AX141/'Publication Table (%)'!AZ$139</f>
        <v>0</v>
      </c>
      <c r="BA140" s="38">
        <f>'Publication Table'!AY141/'Publication Table (%)'!BA$139</f>
        <v>0</v>
      </c>
      <c r="BB140" s="38">
        <f>'Publication Table'!AZ141/'Publication Table (%)'!BB$139</f>
        <v>0</v>
      </c>
      <c r="BC140" s="38">
        <f>'Publication Table'!BA141/'Publication Table (%)'!BC$139</f>
        <v>0</v>
      </c>
      <c r="BD140" s="38">
        <f>'Publication Table'!BB141/'Publication Table (%)'!BD$139</f>
        <v>0</v>
      </c>
      <c r="BE140" s="38">
        <f>'Publication Table'!BC141/'Publication Table (%)'!BE$139</f>
        <v>0</v>
      </c>
      <c r="BF140" s="38">
        <f>'Publication Table'!BD141/'Publication Table (%)'!BF$139</f>
        <v>0</v>
      </c>
      <c r="BG140" s="38">
        <f>'Publication Table'!BE141/'Publication Table (%)'!BG$139</f>
        <v>5.2631578947368418E-2</v>
      </c>
      <c r="BH140" s="38">
        <f>'Publication Table'!BF141/'Publication Table (%)'!BH$139</f>
        <v>0</v>
      </c>
      <c r="BI140" s="38">
        <f>'Publication Table'!BG141/'Publication Table (%)'!BI$139</f>
        <v>0</v>
      </c>
      <c r="BJ140" s="38">
        <f>'Publication Table'!BH141/'Publication Table (%)'!BJ$139</f>
        <v>0.05</v>
      </c>
      <c r="BK140" s="38">
        <f>'Publication Table'!BI141/'Publication Table (%)'!BK$139</f>
        <v>0</v>
      </c>
      <c r="BL140" s="38">
        <f>'Publication Table'!BJ141/'Publication Table (%)'!BL$139</f>
        <v>0</v>
      </c>
      <c r="BM140" s="38">
        <f>'Publication Table'!BK141/'Publication Table (%)'!BM$139</f>
        <v>0</v>
      </c>
      <c r="BN140" s="38">
        <f>'Publication Table'!BL141/'Publication Table (%)'!BN$139</f>
        <v>0</v>
      </c>
      <c r="BO140" s="38">
        <f>'Publication Table'!BM141/'Publication Table (%)'!BO$139</f>
        <v>0</v>
      </c>
      <c r="BP140" s="38">
        <f>'Publication Table'!BN141/'Publication Table (%)'!BP$139</f>
        <v>0.1</v>
      </c>
      <c r="BQ140" s="38">
        <f>'Publication Table'!BO141/'Publication Table (%)'!BQ$139</f>
        <v>0.2</v>
      </c>
      <c r="BR140" s="38">
        <f>'Publication Table'!BP141/'Publication Table (%)'!BR$139</f>
        <v>0</v>
      </c>
      <c r="BS140" s="38">
        <f ca="1">'Publication Table'!BQ141/'Publication Table (%)'!BS$139</f>
        <v>7.1428571428571425E-2</v>
      </c>
    </row>
    <row r="141" spans="2:71" ht="15" hidden="1" customHeight="1" outlineLevel="2" x14ac:dyDescent="0.2">
      <c r="B141" s="84" t="str">
        <f t="shared" si="11"/>
        <v>Aberdeen Maternity HospitalCancellation based on clinical reason by hospital %</v>
      </c>
      <c r="C141" s="87" t="str">
        <f t="shared" si="19"/>
        <v>Aberdeen Maternity Hospital</v>
      </c>
      <c r="D141" s="100"/>
      <c r="E141" s="39" t="s">
        <v>113</v>
      </c>
      <c r="F141" s="38">
        <f>'Publication Table'!D142/'Publication Table (%)'!F$139</f>
        <v>0</v>
      </c>
      <c r="G141" s="38">
        <f>'Publication Table'!E142/'Publication Table (%)'!G$139</f>
        <v>0</v>
      </c>
      <c r="H141" s="38">
        <f>'Publication Table'!F142/'Publication Table (%)'!H$139</f>
        <v>0</v>
      </c>
      <c r="I141" s="38">
        <f>'Publication Table'!G142/'Publication Table (%)'!I$139</f>
        <v>9.8039215686274508E-3</v>
      </c>
      <c r="J141" s="94">
        <f>'Publication Table'!H142/'Publication Table (%)'!J$139</f>
        <v>0</v>
      </c>
      <c r="K141" s="38">
        <f>'Publication Table'!I142/'Publication Table (%)'!K$139</f>
        <v>0</v>
      </c>
      <c r="L141" s="38">
        <f>'Publication Table'!J142/'Publication Table (%)'!L$139</f>
        <v>0</v>
      </c>
      <c r="M141" s="38">
        <f>'Publication Table'!K142/'Publication Table (%)'!M$139</f>
        <v>0</v>
      </c>
      <c r="N141" s="38">
        <f>'Publication Table'!L142/'Publication Table (%)'!N$139</f>
        <v>0</v>
      </c>
      <c r="O141" s="38">
        <f>'Publication Table'!M142/'Publication Table (%)'!O$139</f>
        <v>0</v>
      </c>
      <c r="P141" s="38">
        <f>'Publication Table'!N142/'Publication Table (%)'!P$139</f>
        <v>0</v>
      </c>
      <c r="Q141" s="38">
        <f>'Publication Table'!O142/'Publication Table (%)'!Q$139</f>
        <v>0</v>
      </c>
      <c r="R141" s="38">
        <f>'Publication Table'!P142/'Publication Table (%)'!R$139</f>
        <v>0</v>
      </c>
      <c r="S141" s="38">
        <f>'Publication Table'!Q142/'Publication Table (%)'!S$139</f>
        <v>0</v>
      </c>
      <c r="T141" s="38">
        <f>'Publication Table'!R142/'Publication Table (%)'!T$139</f>
        <v>0</v>
      </c>
      <c r="U141" s="38">
        <f>'Publication Table'!S142/'Publication Table (%)'!U$139</f>
        <v>0</v>
      </c>
      <c r="V141" s="38">
        <f>'Publication Table'!T142/'Publication Table (%)'!V$139</f>
        <v>0</v>
      </c>
      <c r="W141" s="38">
        <f>'Publication Table'!U142/'Publication Table (%)'!W$139</f>
        <v>0</v>
      </c>
      <c r="X141" s="38">
        <f>'Publication Table'!V142/'Publication Table (%)'!X$139</f>
        <v>0</v>
      </c>
      <c r="Y141" s="38">
        <f>'Publication Table'!W142/'Publication Table (%)'!Y$139</f>
        <v>0</v>
      </c>
      <c r="Z141" s="38">
        <f>'Publication Table'!X142/'Publication Table (%)'!Z$139</f>
        <v>0</v>
      </c>
      <c r="AA141" s="38">
        <f>'Publication Table'!Y142/'Publication Table (%)'!AA$139</f>
        <v>4.7619047619047616E-2</v>
      </c>
      <c r="AB141" s="38">
        <f>'Publication Table'!Z142/'Publication Table (%)'!AB$139</f>
        <v>0</v>
      </c>
      <c r="AC141" s="38">
        <f>'Publication Table'!AA142/'Publication Table (%)'!AC$139</f>
        <v>0</v>
      </c>
      <c r="AD141" s="38">
        <f>'Publication Table'!AB142/'Publication Table (%)'!AD$139</f>
        <v>0</v>
      </c>
      <c r="AE141" s="38">
        <f>'Publication Table'!AC142/'Publication Table (%)'!AE$139</f>
        <v>0</v>
      </c>
      <c r="AF141" s="38">
        <f>'Publication Table'!AD142/'Publication Table (%)'!AF$139</f>
        <v>0</v>
      </c>
      <c r="AG141" s="38">
        <f>'Publication Table'!AE142/'Publication Table (%)'!AG$139</f>
        <v>0</v>
      </c>
      <c r="AH141" s="38">
        <f>'Publication Table'!AF142/'Publication Table (%)'!AH$139</f>
        <v>0</v>
      </c>
      <c r="AI141" s="38">
        <f>'Publication Table'!AG142/'Publication Table (%)'!AI$139</f>
        <v>0</v>
      </c>
      <c r="AJ141" s="38">
        <f>'Publication Table'!AH142/'Publication Table (%)'!AJ$139</f>
        <v>0</v>
      </c>
      <c r="AK141" s="38">
        <f>'Publication Table'!AI142/'Publication Table (%)'!AK$139</f>
        <v>0</v>
      </c>
      <c r="AL141" s="38">
        <f>'Publication Table'!AJ142/'Publication Table (%)'!AL$139</f>
        <v>0</v>
      </c>
      <c r="AM141" s="38">
        <f>'Publication Table'!AK142/'Publication Table (%)'!AM$139</f>
        <v>5.8823529411764705E-2</v>
      </c>
      <c r="AN141" s="38">
        <f>'Publication Table'!AL142/'Publication Table (%)'!AN$139</f>
        <v>0</v>
      </c>
      <c r="AO141" s="38">
        <f>'Publication Table'!AM142/'Publication Table (%)'!AO$139</f>
        <v>0</v>
      </c>
      <c r="AP141" s="38">
        <f>'Publication Table'!AN142/'Publication Table (%)'!AP$139</f>
        <v>0</v>
      </c>
      <c r="AQ141" s="38">
        <f>'Publication Table'!AO142/'Publication Table (%)'!AQ$139</f>
        <v>0</v>
      </c>
      <c r="AR141" s="38">
        <f>'Publication Table'!AP142/'Publication Table (%)'!AR$139</f>
        <v>0</v>
      </c>
      <c r="AS141" s="38">
        <f>'Publication Table'!AQ142/'Publication Table (%)'!AS$139</f>
        <v>0</v>
      </c>
      <c r="AT141" s="38">
        <f>'Publication Table'!AR142/'Publication Table (%)'!AT$139</f>
        <v>0</v>
      </c>
      <c r="AU141" s="38">
        <f>'Publication Table'!AS142/'Publication Table (%)'!AU$139</f>
        <v>0</v>
      </c>
      <c r="AV141" s="38">
        <f>'Publication Table'!AT142/'Publication Table (%)'!AV$139</f>
        <v>0</v>
      </c>
      <c r="AW141" s="38">
        <f>'Publication Table'!AU142/'Publication Table (%)'!AW$139</f>
        <v>0</v>
      </c>
      <c r="AX141" s="38">
        <f>'Publication Table'!AV142/'Publication Table (%)'!AX$139</f>
        <v>0</v>
      </c>
      <c r="AY141" s="38">
        <f>'Publication Table'!AW142/'Publication Table (%)'!AY$139</f>
        <v>0</v>
      </c>
      <c r="AZ141" s="38">
        <f>'Publication Table'!AX142/'Publication Table (%)'!AZ$139</f>
        <v>0</v>
      </c>
      <c r="BA141" s="38">
        <f>'Publication Table'!AY142/'Publication Table (%)'!BA$139</f>
        <v>0</v>
      </c>
      <c r="BB141" s="38">
        <f>'Publication Table'!AZ142/'Publication Table (%)'!BB$139</f>
        <v>0</v>
      </c>
      <c r="BC141" s="38">
        <f>'Publication Table'!BA142/'Publication Table (%)'!BC$139</f>
        <v>0</v>
      </c>
      <c r="BD141" s="38">
        <f>'Publication Table'!BB142/'Publication Table (%)'!BD$139</f>
        <v>0</v>
      </c>
      <c r="BE141" s="38">
        <f>'Publication Table'!BC142/'Publication Table (%)'!BE$139</f>
        <v>0</v>
      </c>
      <c r="BF141" s="38">
        <f>'Publication Table'!BD142/'Publication Table (%)'!BF$139</f>
        <v>0</v>
      </c>
      <c r="BG141" s="38">
        <f>'Publication Table'!BE142/'Publication Table (%)'!BG$139</f>
        <v>5.2631578947368418E-2</v>
      </c>
      <c r="BH141" s="38">
        <f>'Publication Table'!BF142/'Publication Table (%)'!BH$139</f>
        <v>0</v>
      </c>
      <c r="BI141" s="38">
        <f>'Publication Table'!BG142/'Publication Table (%)'!BI$139</f>
        <v>0</v>
      </c>
      <c r="BJ141" s="38">
        <f>'Publication Table'!BH142/'Publication Table (%)'!BJ$139</f>
        <v>0.05</v>
      </c>
      <c r="BK141" s="38">
        <f>'Publication Table'!BI142/'Publication Table (%)'!BK$139</f>
        <v>0</v>
      </c>
      <c r="BL141" s="38">
        <f>'Publication Table'!BJ142/'Publication Table (%)'!BL$139</f>
        <v>0</v>
      </c>
      <c r="BM141" s="38">
        <f>'Publication Table'!BK142/'Publication Table (%)'!BM$139</f>
        <v>0</v>
      </c>
      <c r="BN141" s="38">
        <f>'Publication Table'!BL142/'Publication Table (%)'!BN$139</f>
        <v>0</v>
      </c>
      <c r="BO141" s="38">
        <f>'Publication Table'!BM142/'Publication Table (%)'!BO$139</f>
        <v>0</v>
      </c>
      <c r="BP141" s="38">
        <f>'Publication Table'!BN142/'Publication Table (%)'!BP$139</f>
        <v>0.1</v>
      </c>
      <c r="BQ141" s="38">
        <f>'Publication Table'!BO142/'Publication Table (%)'!BQ$139</f>
        <v>0</v>
      </c>
      <c r="BR141" s="38">
        <f>'Publication Table'!BP142/'Publication Table (%)'!BR$139</f>
        <v>0</v>
      </c>
      <c r="BS141" s="38">
        <f ca="1">'Publication Table'!BQ142/'Publication Table (%)'!BS$139</f>
        <v>7.1428571428571425E-2</v>
      </c>
    </row>
    <row r="142" spans="2:71" ht="15" hidden="1" customHeight="1" outlineLevel="2" x14ac:dyDescent="0.2">
      <c r="B142" s="84" t="str">
        <f t="shared" si="11"/>
        <v>Aberdeen Maternity HospitalCancellation based on capacity or non-clinical reason by hospital %</v>
      </c>
      <c r="C142" s="87" t="str">
        <f t="shared" si="19"/>
        <v>Aberdeen Maternity Hospital</v>
      </c>
      <c r="D142" s="100"/>
      <c r="E142" s="39" t="s">
        <v>114</v>
      </c>
      <c r="F142" s="38">
        <f>'Publication Table'!D143/'Publication Table (%)'!F$139</f>
        <v>0</v>
      </c>
      <c r="G142" s="38">
        <f>'Publication Table'!E143/'Publication Table (%)'!G$139</f>
        <v>0</v>
      </c>
      <c r="H142" s="38">
        <f>'Publication Table'!F143/'Publication Table (%)'!H$139</f>
        <v>0</v>
      </c>
      <c r="I142" s="38">
        <f>'Publication Table'!G143/'Publication Table (%)'!I$139</f>
        <v>0</v>
      </c>
      <c r="J142" s="94">
        <f>'Publication Table'!H143/'Publication Table (%)'!J$139</f>
        <v>1.098901098901099E-2</v>
      </c>
      <c r="K142" s="38">
        <f>'Publication Table'!I143/'Publication Table (%)'!K$139</f>
        <v>0</v>
      </c>
      <c r="L142" s="38">
        <f>'Publication Table'!J143/'Publication Table (%)'!L$139</f>
        <v>0</v>
      </c>
      <c r="M142" s="38">
        <f>'Publication Table'!K143/'Publication Table (%)'!M$139</f>
        <v>0</v>
      </c>
      <c r="N142" s="38">
        <f>'Publication Table'!L143/'Publication Table (%)'!N$139</f>
        <v>0</v>
      </c>
      <c r="O142" s="38">
        <f>'Publication Table'!M143/'Publication Table (%)'!O$139</f>
        <v>0</v>
      </c>
      <c r="P142" s="38">
        <f>'Publication Table'!N143/'Publication Table (%)'!P$139</f>
        <v>0</v>
      </c>
      <c r="Q142" s="38">
        <f>'Publication Table'!O143/'Publication Table (%)'!Q$139</f>
        <v>0</v>
      </c>
      <c r="R142" s="38">
        <f>'Publication Table'!P143/'Publication Table (%)'!R$139</f>
        <v>0</v>
      </c>
      <c r="S142" s="38">
        <f>'Publication Table'!Q143/'Publication Table (%)'!S$139</f>
        <v>0</v>
      </c>
      <c r="T142" s="38">
        <f>'Publication Table'!R143/'Publication Table (%)'!T$139</f>
        <v>0</v>
      </c>
      <c r="U142" s="38">
        <f>'Publication Table'!S143/'Publication Table (%)'!U$139</f>
        <v>0</v>
      </c>
      <c r="V142" s="38">
        <f>'Publication Table'!T143/'Publication Table (%)'!V$139</f>
        <v>0</v>
      </c>
      <c r="W142" s="38">
        <f>'Publication Table'!U143/'Publication Table (%)'!W$139</f>
        <v>0</v>
      </c>
      <c r="X142" s="38">
        <f>'Publication Table'!V143/'Publication Table (%)'!X$139</f>
        <v>0</v>
      </c>
      <c r="Y142" s="38">
        <f>'Publication Table'!W143/'Publication Table (%)'!Y$139</f>
        <v>0</v>
      </c>
      <c r="Z142" s="38">
        <f>'Publication Table'!X143/'Publication Table (%)'!Z$139</f>
        <v>0</v>
      </c>
      <c r="AA142" s="38">
        <f>'Publication Table'!Y143/'Publication Table (%)'!AA$139</f>
        <v>0</v>
      </c>
      <c r="AB142" s="38">
        <f>'Publication Table'!Z143/'Publication Table (%)'!AB$139</f>
        <v>0</v>
      </c>
      <c r="AC142" s="38">
        <f>'Publication Table'!AA143/'Publication Table (%)'!AC$139</f>
        <v>0</v>
      </c>
      <c r="AD142" s="38">
        <f>'Publication Table'!AB143/'Publication Table (%)'!AD$139</f>
        <v>0</v>
      </c>
      <c r="AE142" s="38">
        <f>'Publication Table'!AC143/'Publication Table (%)'!AE$139</f>
        <v>0</v>
      </c>
      <c r="AF142" s="38">
        <f>'Publication Table'!AD143/'Publication Table (%)'!AF$139</f>
        <v>0</v>
      </c>
      <c r="AG142" s="38">
        <f>'Publication Table'!AE143/'Publication Table (%)'!AG$139</f>
        <v>0</v>
      </c>
      <c r="AH142" s="38">
        <f>'Publication Table'!AF143/'Publication Table (%)'!AH$139</f>
        <v>0</v>
      </c>
      <c r="AI142" s="38">
        <f>'Publication Table'!AG143/'Publication Table (%)'!AI$139</f>
        <v>0</v>
      </c>
      <c r="AJ142" s="38">
        <f>'Publication Table'!AH143/'Publication Table (%)'!AJ$139</f>
        <v>0</v>
      </c>
      <c r="AK142" s="38">
        <f>'Publication Table'!AI143/'Publication Table (%)'!AK$139</f>
        <v>0</v>
      </c>
      <c r="AL142" s="38">
        <f>'Publication Table'!AJ143/'Publication Table (%)'!AL$139</f>
        <v>0</v>
      </c>
      <c r="AM142" s="38">
        <f>'Publication Table'!AK143/'Publication Table (%)'!AM$139</f>
        <v>0</v>
      </c>
      <c r="AN142" s="38">
        <f>'Publication Table'!AL143/'Publication Table (%)'!AN$139</f>
        <v>0</v>
      </c>
      <c r="AO142" s="38">
        <f>'Publication Table'!AM143/'Publication Table (%)'!AO$139</f>
        <v>0</v>
      </c>
      <c r="AP142" s="38">
        <f>'Publication Table'!AN143/'Publication Table (%)'!AP$139</f>
        <v>0</v>
      </c>
      <c r="AQ142" s="38">
        <f>'Publication Table'!AO143/'Publication Table (%)'!AQ$139</f>
        <v>0</v>
      </c>
      <c r="AR142" s="38">
        <f>'Publication Table'!AP143/'Publication Table (%)'!AR$139</f>
        <v>0</v>
      </c>
      <c r="AS142" s="38">
        <f>'Publication Table'!AQ143/'Publication Table (%)'!AS$139</f>
        <v>0</v>
      </c>
      <c r="AT142" s="38">
        <f>'Publication Table'!AR143/'Publication Table (%)'!AT$139</f>
        <v>0</v>
      </c>
      <c r="AU142" s="38">
        <f>'Publication Table'!AS143/'Publication Table (%)'!AU$139</f>
        <v>0</v>
      </c>
      <c r="AV142" s="38">
        <f>'Publication Table'!AT143/'Publication Table (%)'!AV$139</f>
        <v>0</v>
      </c>
      <c r="AW142" s="38">
        <f>'Publication Table'!AU143/'Publication Table (%)'!AW$139</f>
        <v>0</v>
      </c>
      <c r="AX142" s="38">
        <f>'Publication Table'!AV143/'Publication Table (%)'!AX$139</f>
        <v>0</v>
      </c>
      <c r="AY142" s="38">
        <f>'Publication Table'!AW143/'Publication Table (%)'!AY$139</f>
        <v>0</v>
      </c>
      <c r="AZ142" s="38">
        <f>'Publication Table'!AX143/'Publication Table (%)'!AZ$139</f>
        <v>0</v>
      </c>
      <c r="BA142" s="38">
        <f>'Publication Table'!AY143/'Publication Table (%)'!BA$139</f>
        <v>0</v>
      </c>
      <c r="BB142" s="38">
        <f>'Publication Table'!AZ143/'Publication Table (%)'!BB$139</f>
        <v>0</v>
      </c>
      <c r="BC142" s="38">
        <f>'Publication Table'!BA143/'Publication Table (%)'!BC$139</f>
        <v>0</v>
      </c>
      <c r="BD142" s="38">
        <f>'Publication Table'!BB143/'Publication Table (%)'!BD$139</f>
        <v>0</v>
      </c>
      <c r="BE142" s="38">
        <f>'Publication Table'!BC143/'Publication Table (%)'!BE$139</f>
        <v>0</v>
      </c>
      <c r="BF142" s="38">
        <f>'Publication Table'!BD143/'Publication Table (%)'!BF$139</f>
        <v>0</v>
      </c>
      <c r="BG142" s="38">
        <f>'Publication Table'!BE143/'Publication Table (%)'!BG$139</f>
        <v>0</v>
      </c>
      <c r="BH142" s="38">
        <f>'Publication Table'!BF143/'Publication Table (%)'!BH$139</f>
        <v>0</v>
      </c>
      <c r="BI142" s="38">
        <f>'Publication Table'!BG143/'Publication Table (%)'!BI$139</f>
        <v>0</v>
      </c>
      <c r="BJ142" s="38">
        <f>'Publication Table'!BH143/'Publication Table (%)'!BJ$139</f>
        <v>0</v>
      </c>
      <c r="BK142" s="38">
        <f>'Publication Table'!BI143/'Publication Table (%)'!BK$139</f>
        <v>0</v>
      </c>
      <c r="BL142" s="38">
        <f>'Publication Table'!BJ143/'Publication Table (%)'!BL$139</f>
        <v>0</v>
      </c>
      <c r="BM142" s="38">
        <f>'Publication Table'!BK143/'Publication Table (%)'!BM$139</f>
        <v>0</v>
      </c>
      <c r="BN142" s="38">
        <f>'Publication Table'!BL143/'Publication Table (%)'!BN$139</f>
        <v>0</v>
      </c>
      <c r="BO142" s="38">
        <f>'Publication Table'!BM143/'Publication Table (%)'!BO$139</f>
        <v>0</v>
      </c>
      <c r="BP142" s="38">
        <f>'Publication Table'!BN143/'Publication Table (%)'!BP$139</f>
        <v>0</v>
      </c>
      <c r="BQ142" s="38">
        <f>'Publication Table'!BO143/'Publication Table (%)'!BQ$139</f>
        <v>0</v>
      </c>
      <c r="BR142" s="38">
        <f>'Publication Table'!BP143/'Publication Table (%)'!BR$139</f>
        <v>0</v>
      </c>
      <c r="BS142" s="38">
        <f ca="1">'Publication Table'!BQ143/'Publication Table (%)'!BS$139</f>
        <v>0</v>
      </c>
    </row>
    <row r="143" spans="2:71" ht="15" hidden="1" customHeight="1" outlineLevel="2" x14ac:dyDescent="0.2">
      <c r="B143" s="84" t="str">
        <f t="shared" si="11"/>
        <v>Aberdeen Maternity HospitalCancelled by Patient %</v>
      </c>
      <c r="C143" s="87" t="str">
        <f t="shared" si="19"/>
        <v>Aberdeen Maternity Hospital</v>
      </c>
      <c r="D143" s="100"/>
      <c r="E143" s="39" t="s">
        <v>115</v>
      </c>
      <c r="F143" s="38">
        <f>'Publication Table'!D144/'Publication Table (%)'!F$139</f>
        <v>1.1904761904761904E-2</v>
      </c>
      <c r="G143" s="38">
        <f>'Publication Table'!E144/'Publication Table (%)'!G$139</f>
        <v>0</v>
      </c>
      <c r="H143" s="38">
        <f>'Publication Table'!F144/'Publication Table (%)'!H$139</f>
        <v>0</v>
      </c>
      <c r="I143" s="38">
        <f>'Publication Table'!G144/'Publication Table (%)'!I$139</f>
        <v>0</v>
      </c>
      <c r="J143" s="94">
        <f>'Publication Table'!H144/'Publication Table (%)'!J$139</f>
        <v>0</v>
      </c>
      <c r="K143" s="38">
        <f>'Publication Table'!I144/'Publication Table (%)'!K$139</f>
        <v>1.098901098901099E-2</v>
      </c>
      <c r="L143" s="38">
        <f>'Publication Table'!J144/'Publication Table (%)'!L$139</f>
        <v>0</v>
      </c>
      <c r="M143" s="38">
        <f>'Publication Table'!K144/'Publication Table (%)'!M$139</f>
        <v>0</v>
      </c>
      <c r="N143" s="38">
        <f>'Publication Table'!L144/'Publication Table (%)'!N$139</f>
        <v>0</v>
      </c>
      <c r="O143" s="38">
        <f>'Publication Table'!M144/'Publication Table (%)'!O$139</f>
        <v>0</v>
      </c>
      <c r="P143" s="38">
        <f>'Publication Table'!N144/'Publication Table (%)'!P$139</f>
        <v>1.2195121951219513E-2</v>
      </c>
      <c r="Q143" s="38">
        <f>'Publication Table'!O144/'Publication Table (%)'!Q$139</f>
        <v>0</v>
      </c>
      <c r="R143" s="38">
        <f>'Publication Table'!P144/'Publication Table (%)'!R$139</f>
        <v>0</v>
      </c>
      <c r="S143" s="38">
        <f>'Publication Table'!Q144/'Publication Table (%)'!S$139</f>
        <v>0</v>
      </c>
      <c r="T143" s="38">
        <f>'Publication Table'!R144/'Publication Table (%)'!T$139</f>
        <v>0</v>
      </c>
      <c r="U143" s="38">
        <f>'Publication Table'!S144/'Publication Table (%)'!U$139</f>
        <v>0</v>
      </c>
      <c r="V143" s="38">
        <f>'Publication Table'!T144/'Publication Table (%)'!V$139</f>
        <v>0</v>
      </c>
      <c r="W143" s="38">
        <f>'Publication Table'!U144/'Publication Table (%)'!W$139</f>
        <v>0</v>
      </c>
      <c r="X143" s="38">
        <f>'Publication Table'!V144/'Publication Table (%)'!X$139</f>
        <v>0</v>
      </c>
      <c r="Y143" s="38">
        <f>'Publication Table'!W144/'Publication Table (%)'!Y$139</f>
        <v>0</v>
      </c>
      <c r="Z143" s="38">
        <f>'Publication Table'!X144/'Publication Table (%)'!Z$139</f>
        <v>0</v>
      </c>
      <c r="AA143" s="38">
        <f>'Publication Table'!Y144/'Publication Table (%)'!AA$139</f>
        <v>0</v>
      </c>
      <c r="AB143" s="38">
        <f>'Publication Table'!Z144/'Publication Table (%)'!AB$139</f>
        <v>0</v>
      </c>
      <c r="AC143" s="38">
        <f>'Publication Table'!AA144/'Publication Table (%)'!AC$139</f>
        <v>5.8823529411764705E-2</v>
      </c>
      <c r="AD143" s="38">
        <f>'Publication Table'!AB144/'Publication Table (%)'!AD$139</f>
        <v>0</v>
      </c>
      <c r="AE143" s="38">
        <f>'Publication Table'!AC144/'Publication Table (%)'!AE$139</f>
        <v>0</v>
      </c>
      <c r="AF143" s="38">
        <f>'Publication Table'!AD144/'Publication Table (%)'!AF$139</f>
        <v>0</v>
      </c>
      <c r="AG143" s="38">
        <f>'Publication Table'!AE144/'Publication Table (%)'!AG$139</f>
        <v>4.5454545454545456E-2</v>
      </c>
      <c r="AH143" s="38">
        <f>'Publication Table'!AF144/'Publication Table (%)'!AH$139</f>
        <v>0</v>
      </c>
      <c r="AI143" s="38">
        <f>'Publication Table'!AG144/'Publication Table (%)'!AI$139</f>
        <v>0</v>
      </c>
      <c r="AJ143" s="38">
        <f>'Publication Table'!AH144/'Publication Table (%)'!AJ$139</f>
        <v>0</v>
      </c>
      <c r="AK143" s="38">
        <f>'Publication Table'!AI144/'Publication Table (%)'!AK$139</f>
        <v>6.25E-2</v>
      </c>
      <c r="AL143" s="38">
        <f>'Publication Table'!AJ144/'Publication Table (%)'!AL$139</f>
        <v>0</v>
      </c>
      <c r="AM143" s="38">
        <f>'Publication Table'!AK144/'Publication Table (%)'!AM$139</f>
        <v>0</v>
      </c>
      <c r="AN143" s="38">
        <f>'Publication Table'!AL144/'Publication Table (%)'!AN$139</f>
        <v>0</v>
      </c>
      <c r="AO143" s="38">
        <f>'Publication Table'!AM144/'Publication Table (%)'!AO$139</f>
        <v>0</v>
      </c>
      <c r="AP143" s="38">
        <f>'Publication Table'!AN144/'Publication Table (%)'!AP$139</f>
        <v>0</v>
      </c>
      <c r="AQ143" s="38">
        <f>'Publication Table'!AO144/'Publication Table (%)'!AQ$139</f>
        <v>0</v>
      </c>
      <c r="AR143" s="38">
        <f>'Publication Table'!AP144/'Publication Table (%)'!AR$139</f>
        <v>0</v>
      </c>
      <c r="AS143" s="38">
        <f>'Publication Table'!AQ144/'Publication Table (%)'!AS$139</f>
        <v>0</v>
      </c>
      <c r="AT143" s="38">
        <f>'Publication Table'!AR144/'Publication Table (%)'!AT$139</f>
        <v>6.6666666666666666E-2</v>
      </c>
      <c r="AU143" s="38">
        <f>'Publication Table'!AS144/'Publication Table (%)'!AU$139</f>
        <v>0</v>
      </c>
      <c r="AV143" s="38">
        <f>'Publication Table'!AT144/'Publication Table (%)'!AV$139</f>
        <v>0</v>
      </c>
      <c r="AW143" s="38">
        <f>'Publication Table'!AU144/'Publication Table (%)'!AW$139</f>
        <v>0</v>
      </c>
      <c r="AX143" s="38">
        <f>'Publication Table'!AV144/'Publication Table (%)'!AX$139</f>
        <v>0</v>
      </c>
      <c r="AY143" s="38">
        <f>'Publication Table'!AW144/'Publication Table (%)'!AY$139</f>
        <v>0</v>
      </c>
      <c r="AZ143" s="38">
        <f>'Publication Table'!AX144/'Publication Table (%)'!AZ$139</f>
        <v>0</v>
      </c>
      <c r="BA143" s="38">
        <f>'Publication Table'!AY144/'Publication Table (%)'!BA$139</f>
        <v>0</v>
      </c>
      <c r="BB143" s="38">
        <f>'Publication Table'!AZ144/'Publication Table (%)'!BB$139</f>
        <v>0</v>
      </c>
      <c r="BC143" s="38">
        <f>'Publication Table'!BA144/'Publication Table (%)'!BC$139</f>
        <v>0</v>
      </c>
      <c r="BD143" s="38">
        <f>'Publication Table'!BB144/'Publication Table (%)'!BD$139</f>
        <v>0</v>
      </c>
      <c r="BE143" s="38">
        <f>'Publication Table'!BC144/'Publication Table (%)'!BE$139</f>
        <v>0</v>
      </c>
      <c r="BF143" s="38">
        <f>'Publication Table'!BD144/'Publication Table (%)'!BF$139</f>
        <v>0</v>
      </c>
      <c r="BG143" s="38">
        <f>'Publication Table'!BE144/'Publication Table (%)'!BG$139</f>
        <v>0</v>
      </c>
      <c r="BH143" s="38">
        <f>'Publication Table'!BF144/'Publication Table (%)'!BH$139</f>
        <v>0</v>
      </c>
      <c r="BI143" s="38">
        <f>'Publication Table'!BG144/'Publication Table (%)'!BI$139</f>
        <v>0</v>
      </c>
      <c r="BJ143" s="38">
        <f>'Publication Table'!BH144/'Publication Table (%)'!BJ$139</f>
        <v>0</v>
      </c>
      <c r="BK143" s="38">
        <f>'Publication Table'!BI144/'Publication Table (%)'!BK$139</f>
        <v>0</v>
      </c>
      <c r="BL143" s="38">
        <f>'Publication Table'!BJ144/'Publication Table (%)'!BL$139</f>
        <v>0</v>
      </c>
      <c r="BM143" s="38">
        <f>'Publication Table'!BK144/'Publication Table (%)'!BM$139</f>
        <v>0</v>
      </c>
      <c r="BN143" s="38">
        <f>'Publication Table'!BL144/'Publication Table (%)'!BN$139</f>
        <v>0</v>
      </c>
      <c r="BO143" s="38">
        <f>'Publication Table'!BM144/'Publication Table (%)'!BO$139</f>
        <v>0</v>
      </c>
      <c r="BP143" s="38">
        <f>'Publication Table'!BN144/'Publication Table (%)'!BP$139</f>
        <v>0</v>
      </c>
      <c r="BQ143" s="38">
        <f>'Publication Table'!BO144/'Publication Table (%)'!BQ$139</f>
        <v>0.2</v>
      </c>
      <c r="BR143" s="38">
        <f>'Publication Table'!BP144/'Publication Table (%)'!BR$139</f>
        <v>0</v>
      </c>
      <c r="BS143" s="38">
        <f ca="1">'Publication Table'!BQ144/'Publication Table (%)'!BS$139</f>
        <v>0</v>
      </c>
    </row>
    <row r="144" spans="2:71" ht="15" hidden="1" customHeight="1" outlineLevel="2" x14ac:dyDescent="0.2">
      <c r="B144" s="84" t="str">
        <f t="shared" si="11"/>
        <v>Aberdeen Maternity HospitalOther reason %</v>
      </c>
      <c r="C144" s="87" t="str">
        <f t="shared" si="19"/>
        <v>Aberdeen Maternity Hospital</v>
      </c>
      <c r="D144" s="100"/>
      <c r="E144" s="39" t="s">
        <v>116</v>
      </c>
      <c r="F144" s="38">
        <f>'Publication Table'!D145/'Publication Table (%)'!F$139</f>
        <v>0</v>
      </c>
      <c r="G144" s="38">
        <f>'Publication Table'!E145/'Publication Table (%)'!G$139</f>
        <v>1.0309278350515464E-2</v>
      </c>
      <c r="H144" s="38">
        <f>'Publication Table'!F145/'Publication Table (%)'!H$139</f>
        <v>0</v>
      </c>
      <c r="I144" s="38">
        <f>'Publication Table'!G145/'Publication Table (%)'!I$139</f>
        <v>0</v>
      </c>
      <c r="J144" s="94">
        <f>'Publication Table'!H145/'Publication Table (%)'!J$139</f>
        <v>1.098901098901099E-2</v>
      </c>
      <c r="K144" s="38">
        <f>'Publication Table'!I145/'Publication Table (%)'!K$139</f>
        <v>1.098901098901099E-2</v>
      </c>
      <c r="L144" s="38">
        <f>'Publication Table'!J145/'Publication Table (%)'!L$139</f>
        <v>0</v>
      </c>
      <c r="M144" s="38">
        <f>'Publication Table'!K145/'Publication Table (%)'!M$139</f>
        <v>0</v>
      </c>
      <c r="N144" s="38">
        <f>'Publication Table'!L145/'Publication Table (%)'!N$139</f>
        <v>0</v>
      </c>
      <c r="O144" s="38">
        <f>'Publication Table'!M145/'Publication Table (%)'!O$139</f>
        <v>0</v>
      </c>
      <c r="P144" s="38">
        <f>'Publication Table'!N145/'Publication Table (%)'!P$139</f>
        <v>0</v>
      </c>
      <c r="Q144" s="38">
        <f>'Publication Table'!O145/'Publication Table (%)'!Q$139</f>
        <v>0</v>
      </c>
      <c r="R144" s="38">
        <f>'Publication Table'!P145/'Publication Table (%)'!R$139</f>
        <v>0</v>
      </c>
      <c r="S144" s="38">
        <f>'Publication Table'!Q145/'Publication Table (%)'!S$139</f>
        <v>0</v>
      </c>
      <c r="T144" s="38">
        <f>'Publication Table'!R145/'Publication Table (%)'!T$139</f>
        <v>0</v>
      </c>
      <c r="U144" s="38">
        <f>'Publication Table'!S145/'Publication Table (%)'!U$139</f>
        <v>0</v>
      </c>
      <c r="V144" s="38">
        <f>'Publication Table'!T145/'Publication Table (%)'!V$139</f>
        <v>0</v>
      </c>
      <c r="W144" s="38">
        <f>'Publication Table'!U145/'Publication Table (%)'!W$139</f>
        <v>0</v>
      </c>
      <c r="X144" s="38">
        <f>'Publication Table'!V145/'Publication Table (%)'!X$139</f>
        <v>0</v>
      </c>
      <c r="Y144" s="38">
        <f>'Publication Table'!W145/'Publication Table (%)'!Y$139</f>
        <v>0</v>
      </c>
      <c r="Z144" s="38">
        <f>'Publication Table'!X145/'Publication Table (%)'!Z$139</f>
        <v>0</v>
      </c>
      <c r="AA144" s="38">
        <f>'Publication Table'!Y145/'Publication Table (%)'!AA$139</f>
        <v>0</v>
      </c>
      <c r="AB144" s="38">
        <f>'Publication Table'!Z145/'Publication Table (%)'!AB$139</f>
        <v>0</v>
      </c>
      <c r="AC144" s="38">
        <f>'Publication Table'!AA145/'Publication Table (%)'!AC$139</f>
        <v>0</v>
      </c>
      <c r="AD144" s="38">
        <f>'Publication Table'!AB145/'Publication Table (%)'!AD$139</f>
        <v>0</v>
      </c>
      <c r="AE144" s="38">
        <f>'Publication Table'!AC145/'Publication Table (%)'!AE$139</f>
        <v>0</v>
      </c>
      <c r="AF144" s="38">
        <f>'Publication Table'!AD145/'Publication Table (%)'!AF$139</f>
        <v>0</v>
      </c>
      <c r="AG144" s="38">
        <f>'Publication Table'!AE145/'Publication Table (%)'!AG$139</f>
        <v>0</v>
      </c>
      <c r="AH144" s="38">
        <f>'Publication Table'!AF145/'Publication Table (%)'!AH$139</f>
        <v>0</v>
      </c>
      <c r="AI144" s="38">
        <f>'Publication Table'!AG145/'Publication Table (%)'!AI$139</f>
        <v>0</v>
      </c>
      <c r="AJ144" s="38">
        <f>'Publication Table'!AH145/'Publication Table (%)'!AJ$139</f>
        <v>0</v>
      </c>
      <c r="AK144" s="38">
        <f>'Publication Table'!AI145/'Publication Table (%)'!AK$139</f>
        <v>0</v>
      </c>
      <c r="AL144" s="38">
        <f>'Publication Table'!AJ145/'Publication Table (%)'!AL$139</f>
        <v>0</v>
      </c>
      <c r="AM144" s="38">
        <f>'Publication Table'!AK145/'Publication Table (%)'!AM$139</f>
        <v>5.8823529411764705E-2</v>
      </c>
      <c r="AN144" s="38">
        <f>'Publication Table'!AL145/'Publication Table (%)'!AN$139</f>
        <v>0</v>
      </c>
      <c r="AO144" s="38">
        <f>'Publication Table'!AM145/'Publication Table (%)'!AO$139</f>
        <v>4.1666666666666664E-2</v>
      </c>
      <c r="AP144" s="38">
        <f>'Publication Table'!AN145/'Publication Table (%)'!AP$139</f>
        <v>0</v>
      </c>
      <c r="AQ144" s="38">
        <f>'Publication Table'!AO145/'Publication Table (%)'!AQ$139</f>
        <v>0</v>
      </c>
      <c r="AR144" s="38">
        <f>'Publication Table'!AP145/'Publication Table (%)'!AR$139</f>
        <v>0</v>
      </c>
      <c r="AS144" s="38">
        <f>'Publication Table'!AQ145/'Publication Table (%)'!AS$139</f>
        <v>0</v>
      </c>
      <c r="AT144" s="38">
        <f>'Publication Table'!AR145/'Publication Table (%)'!AT$139</f>
        <v>0</v>
      </c>
      <c r="AU144" s="38">
        <f>'Publication Table'!AS145/'Publication Table (%)'!AU$139</f>
        <v>0</v>
      </c>
      <c r="AV144" s="38">
        <f>'Publication Table'!AT145/'Publication Table (%)'!AV$139</f>
        <v>0</v>
      </c>
      <c r="AW144" s="38">
        <f>'Publication Table'!AU145/'Publication Table (%)'!AW$139</f>
        <v>0</v>
      </c>
      <c r="AX144" s="38">
        <f>'Publication Table'!AV145/'Publication Table (%)'!AX$139</f>
        <v>0</v>
      </c>
      <c r="AY144" s="38">
        <f>'Publication Table'!AW145/'Publication Table (%)'!AY$139</f>
        <v>0</v>
      </c>
      <c r="AZ144" s="38">
        <f>'Publication Table'!AX145/'Publication Table (%)'!AZ$139</f>
        <v>0</v>
      </c>
      <c r="BA144" s="38">
        <f>'Publication Table'!AY145/'Publication Table (%)'!BA$139</f>
        <v>0</v>
      </c>
      <c r="BB144" s="38">
        <f>'Publication Table'!AZ145/'Publication Table (%)'!BB$139</f>
        <v>0</v>
      </c>
      <c r="BC144" s="38">
        <f>'Publication Table'!BA145/'Publication Table (%)'!BC$139</f>
        <v>0</v>
      </c>
      <c r="BD144" s="38">
        <f>'Publication Table'!BB145/'Publication Table (%)'!BD$139</f>
        <v>0</v>
      </c>
      <c r="BE144" s="38">
        <f>'Publication Table'!BC145/'Publication Table (%)'!BE$139</f>
        <v>0</v>
      </c>
      <c r="BF144" s="38">
        <f>'Publication Table'!BD145/'Publication Table (%)'!BF$139</f>
        <v>0</v>
      </c>
      <c r="BG144" s="38">
        <f>'Publication Table'!BE145/'Publication Table (%)'!BG$139</f>
        <v>0</v>
      </c>
      <c r="BH144" s="38">
        <f>'Publication Table'!BF145/'Publication Table (%)'!BH$139</f>
        <v>0</v>
      </c>
      <c r="BI144" s="38">
        <f>'Publication Table'!BG145/'Publication Table (%)'!BI$139</f>
        <v>0</v>
      </c>
      <c r="BJ144" s="38">
        <f>'Publication Table'!BH145/'Publication Table (%)'!BJ$139</f>
        <v>0</v>
      </c>
      <c r="BK144" s="38">
        <f>'Publication Table'!BI145/'Publication Table (%)'!BK$139</f>
        <v>0</v>
      </c>
      <c r="BL144" s="38">
        <f>'Publication Table'!BJ145/'Publication Table (%)'!BL$139</f>
        <v>0</v>
      </c>
      <c r="BM144" s="38">
        <f>'Publication Table'!BK145/'Publication Table (%)'!BM$139</f>
        <v>0</v>
      </c>
      <c r="BN144" s="38">
        <f>'Publication Table'!BL145/'Publication Table (%)'!BN$139</f>
        <v>0</v>
      </c>
      <c r="BO144" s="38">
        <f>'Publication Table'!BM145/'Publication Table (%)'!BO$139</f>
        <v>0</v>
      </c>
      <c r="BP144" s="38">
        <f>'Publication Table'!BN145/'Publication Table (%)'!BP$139</f>
        <v>0</v>
      </c>
      <c r="BQ144" s="38">
        <f>'Publication Table'!BO145/'Publication Table (%)'!BQ$139</f>
        <v>0</v>
      </c>
      <c r="BR144" s="38">
        <f>'Publication Table'!BP145/'Publication Table (%)'!BR$139</f>
        <v>0</v>
      </c>
      <c r="BS144" s="38">
        <f ca="1">'Publication Table'!BQ145/'Publication Table (%)'!BS$139</f>
        <v>0</v>
      </c>
    </row>
    <row r="145" spans="2:71" ht="15" hidden="1" customHeight="1" outlineLevel="1" collapsed="1" x14ac:dyDescent="0.2">
      <c r="B145" s="84" t="str">
        <f t="shared" si="11"/>
        <v>Aberdeen Royal InfirmaryAberdeen Royal Infirmary</v>
      </c>
      <c r="C145" s="87" t="str">
        <f>E145</f>
        <v>Aberdeen Royal Infirmary</v>
      </c>
      <c r="D145" s="100" t="s">
        <v>35</v>
      </c>
      <c r="E145" s="48" t="s">
        <v>36</v>
      </c>
      <c r="F145" s="14"/>
      <c r="G145" s="14"/>
      <c r="H145" s="14"/>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14"/>
      <c r="BA145" s="14"/>
      <c r="BB145" s="14"/>
      <c r="BC145" s="14"/>
      <c r="BD145" s="14"/>
      <c r="BE145" s="14"/>
      <c r="BF145" s="14"/>
      <c r="BG145" s="14"/>
      <c r="BH145" s="14"/>
      <c r="BI145" s="14"/>
      <c r="BJ145" s="14"/>
      <c r="BK145" s="14"/>
      <c r="BL145" s="14"/>
      <c r="BM145" s="14"/>
      <c r="BN145" s="14"/>
      <c r="BO145" s="14"/>
      <c r="BP145" s="14"/>
      <c r="BQ145" s="14"/>
      <c r="BR145" s="14"/>
      <c r="BS145" s="14"/>
    </row>
    <row r="146" spans="2:71" ht="15" hidden="1" customHeight="1" outlineLevel="2" x14ac:dyDescent="0.2">
      <c r="B146" s="84" t="str">
        <f t="shared" si="11"/>
        <v>Aberdeen Royal InfirmaryTotal Number of scheduled elective operations in theatre system</v>
      </c>
      <c r="C146" s="87" t="str">
        <f t="shared" ref="C146:C151" si="20">C145</f>
        <v>Aberdeen Royal Infirmary</v>
      </c>
      <c r="D146" s="100"/>
      <c r="E146" s="36" t="s">
        <v>3</v>
      </c>
      <c r="F146" s="17">
        <f>'Publication Table'!D147</f>
        <v>1794</v>
      </c>
      <c r="G146" s="17">
        <f>'Publication Table'!E147</f>
        <v>1811</v>
      </c>
      <c r="H146" s="17">
        <f>'Publication Table'!F147</f>
        <v>1829</v>
      </c>
      <c r="I146" s="17">
        <f>'Publication Table'!G147</f>
        <v>1724</v>
      </c>
      <c r="J146" s="93">
        <f>'Publication Table'!H147</f>
        <v>1735</v>
      </c>
      <c r="K146" s="17">
        <f>'Publication Table'!I147</f>
        <v>1740</v>
      </c>
      <c r="L146" s="17">
        <f>'Publication Table'!J147</f>
        <v>1852</v>
      </c>
      <c r="M146" s="17">
        <f>'Publication Table'!K147</f>
        <v>1549</v>
      </c>
      <c r="N146" s="17">
        <f>'Publication Table'!L147</f>
        <v>1657</v>
      </c>
      <c r="O146" s="17">
        <f>'Publication Table'!M147</f>
        <v>1797</v>
      </c>
      <c r="P146" s="17">
        <f>'Publication Table'!N147</f>
        <v>1939</v>
      </c>
      <c r="Q146" s="17">
        <f>'Publication Table'!O147</f>
        <v>1792</v>
      </c>
      <c r="R146" s="17">
        <f>'Publication Table'!P147</f>
        <v>1792</v>
      </c>
      <c r="S146" s="17">
        <f>'Publication Table'!Q147</f>
        <v>1845</v>
      </c>
      <c r="T146" s="17">
        <f>'Publication Table'!R147</f>
        <v>1597</v>
      </c>
      <c r="U146" s="17">
        <f>'Publication Table'!S147</f>
        <v>1896</v>
      </c>
      <c r="V146" s="17">
        <f>'Publication Table'!T147</f>
        <v>1812</v>
      </c>
      <c r="W146" s="17">
        <f>'Publication Table'!U147</f>
        <v>1745</v>
      </c>
      <c r="X146" s="17">
        <f>'Publication Table'!V147</f>
        <v>1797</v>
      </c>
      <c r="Y146" s="17">
        <f>'Publication Table'!W147</f>
        <v>1487</v>
      </c>
      <c r="Z146" s="17">
        <f>'Publication Table'!X147</f>
        <v>1252</v>
      </c>
      <c r="AA146" s="17">
        <f>'Publication Table'!Y147</f>
        <v>1277</v>
      </c>
      <c r="AB146" s="17">
        <f>'Publication Table'!Z147</f>
        <v>1579</v>
      </c>
      <c r="AC146" s="17">
        <f>'Publication Table'!AA147</f>
        <v>1367</v>
      </c>
      <c r="AD146" s="17">
        <f>'Publication Table'!AB147</f>
        <v>1587</v>
      </c>
      <c r="AE146" s="17">
        <f>'Publication Table'!AC147</f>
        <v>1574</v>
      </c>
      <c r="AF146" s="17">
        <f>'Publication Table'!AD147</f>
        <v>1404</v>
      </c>
      <c r="AG146" s="17">
        <f>'Publication Table'!AE147</f>
        <v>1585</v>
      </c>
      <c r="AH146" s="17">
        <f>'Publication Table'!AF147</f>
        <v>1497</v>
      </c>
      <c r="AI146" s="17">
        <f>'Publication Table'!AG147</f>
        <v>1546</v>
      </c>
      <c r="AJ146" s="17">
        <f>'Publication Table'!AH147</f>
        <v>1623</v>
      </c>
      <c r="AK146" s="17">
        <f>'Publication Table'!AI147</f>
        <v>1389</v>
      </c>
      <c r="AL146" s="17">
        <f>'Publication Table'!AJ147</f>
        <v>1310</v>
      </c>
      <c r="AM146" s="17">
        <f>'Publication Table'!AK147</f>
        <v>1322</v>
      </c>
      <c r="AN146" s="17">
        <f>'Publication Table'!AL147</f>
        <v>1591</v>
      </c>
      <c r="AO146" s="17">
        <f>'Publication Table'!AM147</f>
        <v>1365</v>
      </c>
      <c r="AP146" s="17">
        <f>'Publication Table'!AN147</f>
        <v>1590</v>
      </c>
      <c r="AQ146" s="17">
        <f>'Publication Table'!AO147</f>
        <v>1588</v>
      </c>
      <c r="AR146" s="17">
        <f>'Publication Table'!AP147</f>
        <v>1459</v>
      </c>
      <c r="AS146" s="17">
        <f>'Publication Table'!AQ147</f>
        <v>1578</v>
      </c>
      <c r="AT146" s="17">
        <f>'Publication Table'!AR147</f>
        <v>1391</v>
      </c>
      <c r="AU146" s="17">
        <f>'Publication Table'!AS147</f>
        <v>1691</v>
      </c>
      <c r="AV146" s="17">
        <f>'Publication Table'!AT147</f>
        <v>1712</v>
      </c>
      <c r="AW146" s="17">
        <f>'Publication Table'!AU147</f>
        <v>1230</v>
      </c>
      <c r="AX146" s="17">
        <f>'Publication Table'!AV147</f>
        <v>1584</v>
      </c>
      <c r="AY146" s="17">
        <f>'Publication Table'!AW147</f>
        <v>1524</v>
      </c>
      <c r="AZ146" s="17">
        <f>'Publication Table'!AX147</f>
        <v>1890</v>
      </c>
      <c r="BA146" s="17">
        <f>'Publication Table'!AY147</f>
        <v>1775</v>
      </c>
      <c r="BB146" s="17">
        <f>'Publication Table'!AZ147</f>
        <v>1904</v>
      </c>
      <c r="BC146" s="17">
        <f>'Publication Table'!BA147</f>
        <v>1670</v>
      </c>
      <c r="BD146" s="17">
        <f>'Publication Table'!BB147</f>
        <v>1520</v>
      </c>
      <c r="BE146" s="17">
        <f>'Publication Table'!BC147</f>
        <v>1619</v>
      </c>
      <c r="BF146" s="17">
        <f>'Publication Table'!BD147</f>
        <v>1780</v>
      </c>
      <c r="BG146" s="17">
        <f>'Publication Table'!BE147</f>
        <v>1611</v>
      </c>
      <c r="BH146" s="17">
        <f>'Publication Table'!BF147</f>
        <v>1936</v>
      </c>
      <c r="BI146" s="17">
        <f>'Publication Table'!BG147</f>
        <v>1444</v>
      </c>
      <c r="BJ146" s="17">
        <f>'Publication Table'!BH147</f>
        <v>1787</v>
      </c>
      <c r="BK146" s="17">
        <f>'Publication Table'!BI147</f>
        <v>1756</v>
      </c>
      <c r="BL146" s="17">
        <f>'Publication Table'!BJ147</f>
        <v>1476</v>
      </c>
      <c r="BM146" s="17">
        <f>'Publication Table'!BK147</f>
        <v>319</v>
      </c>
      <c r="BN146" s="17">
        <f>'Publication Table'!BL147</f>
        <v>465</v>
      </c>
      <c r="BO146" s="17">
        <f>'Publication Table'!BM147</f>
        <v>689</v>
      </c>
      <c r="BP146" s="17">
        <f>'Publication Table'!BN147</f>
        <v>772</v>
      </c>
      <c r="BQ146" s="17">
        <f>'Publication Table'!BO147</f>
        <v>812</v>
      </c>
      <c r="BR146" s="17">
        <f>'Publication Table'!BP147</f>
        <v>807</v>
      </c>
      <c r="BS146" s="17">
        <f ca="1">'Publication Table'!BQ147</f>
        <v>974</v>
      </c>
    </row>
    <row r="147" spans="2:71" ht="15" hidden="1" customHeight="1" outlineLevel="2" x14ac:dyDescent="0.2">
      <c r="B147" s="84" t="str">
        <f t="shared" ref="B147:B210" si="21">CONCATENATE(C147,E147)</f>
        <v>Aberdeen Royal InfirmaryPercent of total scheduled elective cancellations in theatre systems</v>
      </c>
      <c r="C147" s="87" t="str">
        <f t="shared" si="20"/>
        <v>Aberdeen Royal Infirmary</v>
      </c>
      <c r="D147" s="100"/>
      <c r="E147" s="37" t="s">
        <v>112</v>
      </c>
      <c r="F147" s="38">
        <f>'Publication Table'!D148/'Publication Table (%)'!F$146</f>
        <v>9.5875139353400224E-2</v>
      </c>
      <c r="G147" s="38">
        <f>'Publication Table'!E148/'Publication Table (%)'!G$146</f>
        <v>9.9392600773053563E-2</v>
      </c>
      <c r="H147" s="38">
        <f>'Publication Table'!F148/'Publication Table (%)'!H$146</f>
        <v>0.11591033351558229</v>
      </c>
      <c r="I147" s="38">
        <f>'Publication Table'!G148/'Publication Table (%)'!I$146</f>
        <v>0.10266821345707657</v>
      </c>
      <c r="J147" s="94">
        <f>'Publication Table'!H148/'Publication Table (%)'!J$146</f>
        <v>9.3371757925072046E-2</v>
      </c>
      <c r="K147" s="38">
        <f>'Publication Table'!I148/'Publication Table (%)'!K$146</f>
        <v>8.3333333333333329E-2</v>
      </c>
      <c r="L147" s="38">
        <f>'Publication Table'!J148/'Publication Table (%)'!L$146</f>
        <v>9.0712742980561561E-2</v>
      </c>
      <c r="M147" s="38">
        <f>'Publication Table'!K148/'Publication Table (%)'!M$146</f>
        <v>9.360877985797289E-2</v>
      </c>
      <c r="N147" s="38">
        <f>'Publication Table'!L148/'Publication Table (%)'!N$146</f>
        <v>0.15027157513578757</v>
      </c>
      <c r="O147" s="38">
        <f>'Publication Table'!M148/'Publication Table (%)'!O$146</f>
        <v>0.11574846967167501</v>
      </c>
      <c r="P147" s="38">
        <f>'Publication Table'!N148/'Publication Table (%)'!P$146</f>
        <v>0.11088189788550799</v>
      </c>
      <c r="Q147" s="38">
        <f>'Publication Table'!O148/'Publication Table (%)'!Q$146</f>
        <v>0.10491071428571429</v>
      </c>
      <c r="R147" s="38">
        <f>'Publication Table'!P148/'Publication Table (%)'!R$146</f>
        <v>9.0959821428571425E-2</v>
      </c>
      <c r="S147" s="38">
        <f>'Publication Table'!Q148/'Publication Table (%)'!S$146</f>
        <v>9.7018970189701903E-2</v>
      </c>
      <c r="T147" s="38">
        <f>'Publication Table'!R148/'Publication Table (%)'!T$146</f>
        <v>9.8309329993738259E-2</v>
      </c>
      <c r="U147" s="38">
        <f>'Publication Table'!S148/'Publication Table (%)'!U$146</f>
        <v>9.7573839662447259E-2</v>
      </c>
      <c r="V147" s="38">
        <f>'Publication Table'!T148/'Publication Table (%)'!V$146</f>
        <v>0.1020971302428256</v>
      </c>
      <c r="W147" s="38">
        <f>'Publication Table'!U148/'Publication Table (%)'!W$146</f>
        <v>0.10659025787965616</v>
      </c>
      <c r="X147" s="38">
        <f>'Publication Table'!V148/'Publication Table (%)'!X$146</f>
        <v>0.10406232609905398</v>
      </c>
      <c r="Y147" s="38">
        <f>'Publication Table'!W148/'Publication Table (%)'!Y$146</f>
        <v>0.10221923335574983</v>
      </c>
      <c r="Z147" s="38">
        <f>'Publication Table'!X148/'Publication Table (%)'!Z$146</f>
        <v>0.13578274760383385</v>
      </c>
      <c r="AA147" s="38">
        <f>'Publication Table'!Y148/'Publication Table (%)'!AA$146</f>
        <v>0.11041503523884104</v>
      </c>
      <c r="AB147" s="38">
        <f>'Publication Table'!Z148/'Publication Table (%)'!AB$146</f>
        <v>9.7530082330588977E-2</v>
      </c>
      <c r="AC147" s="38">
        <f>'Publication Table'!AA148/'Publication Table (%)'!AC$146</f>
        <v>0.11704462326261887</v>
      </c>
      <c r="AD147" s="38">
        <f>'Publication Table'!AB148/'Publication Table (%)'!AD$146</f>
        <v>8.5696282293635795E-2</v>
      </c>
      <c r="AE147" s="38">
        <f>'Publication Table'!AC148/'Publication Table (%)'!AE$146</f>
        <v>9.2757306226175354E-2</v>
      </c>
      <c r="AF147" s="38">
        <f>'Publication Table'!AD148/'Publication Table (%)'!AF$146</f>
        <v>9.0455840455840458E-2</v>
      </c>
      <c r="AG147" s="38">
        <f>'Publication Table'!AE148/'Publication Table (%)'!AG$146</f>
        <v>0.10473186119873817</v>
      </c>
      <c r="AH147" s="38">
        <f>'Publication Table'!AF148/'Publication Table (%)'!AH$146</f>
        <v>0.12692050768203073</v>
      </c>
      <c r="AI147" s="38">
        <f>'Publication Table'!AG148/'Publication Table (%)'!AI$146</f>
        <v>0.1203104786545925</v>
      </c>
      <c r="AJ147" s="38">
        <f>'Publication Table'!AH148/'Publication Table (%)'!AJ$146</f>
        <v>0.13863216266173753</v>
      </c>
      <c r="AK147" s="38">
        <f>'Publication Table'!AI148/'Publication Table (%)'!AK$146</f>
        <v>0.15478761699064075</v>
      </c>
      <c r="AL147" s="38">
        <f>'Publication Table'!AJ148/'Publication Table (%)'!AL$146</f>
        <v>0.11984732824427481</v>
      </c>
      <c r="AM147" s="38">
        <f>'Publication Table'!AK148/'Publication Table (%)'!AM$146</f>
        <v>0.10211800302571861</v>
      </c>
      <c r="AN147" s="38">
        <f>'Publication Table'!AL148/'Publication Table (%)'!AN$146</f>
        <v>0.14142049025769957</v>
      </c>
      <c r="AO147" s="38">
        <f>'Publication Table'!AM148/'Publication Table (%)'!AO$146</f>
        <v>0.10695970695970695</v>
      </c>
      <c r="AP147" s="38">
        <f>'Publication Table'!AN148/'Publication Table (%)'!AP$146</f>
        <v>0.11383647798742139</v>
      </c>
      <c r="AQ147" s="38">
        <f>'Publication Table'!AO148/'Publication Table (%)'!AQ$146</f>
        <v>0.11020151133501259</v>
      </c>
      <c r="AR147" s="38">
        <f>'Publication Table'!AP148/'Publication Table (%)'!AR$146</f>
        <v>0.11514736120630568</v>
      </c>
      <c r="AS147" s="38">
        <f>'Publication Table'!AQ148/'Publication Table (%)'!AS$146</f>
        <v>0.10899873257287707</v>
      </c>
      <c r="AT147" s="38">
        <f>'Publication Table'!AR148/'Publication Table (%)'!AT$146</f>
        <v>0.1186196980589504</v>
      </c>
      <c r="AU147" s="38">
        <f>'Publication Table'!AS148/'Publication Table (%)'!AU$146</f>
        <v>0.1153163808397398</v>
      </c>
      <c r="AV147" s="38">
        <f>'Publication Table'!AT148/'Publication Table (%)'!AV$146</f>
        <v>0.10689252336448599</v>
      </c>
      <c r="AW147" s="38">
        <f>'Publication Table'!AU148/'Publication Table (%)'!AW$146</f>
        <v>0.1024390243902439</v>
      </c>
      <c r="AX147" s="38">
        <f>'Publication Table'!AV148/'Publication Table (%)'!AX$146</f>
        <v>0.11047979797979798</v>
      </c>
      <c r="AY147" s="38">
        <f>'Publication Table'!AW148/'Publication Table (%)'!AY$146</f>
        <v>0.10564304461942257</v>
      </c>
      <c r="AZ147" s="38">
        <f>'Publication Table'!AX148/'Publication Table (%)'!AZ$146</f>
        <v>0.10476190476190476</v>
      </c>
      <c r="BA147" s="38">
        <f>'Publication Table'!AY148/'Publication Table (%)'!BA$146</f>
        <v>9.014084507042254E-2</v>
      </c>
      <c r="BB147" s="38">
        <f>'Publication Table'!AZ148/'Publication Table (%)'!BB$146</f>
        <v>8.8760504201680676E-2</v>
      </c>
      <c r="BC147" s="38">
        <f>'Publication Table'!BA148/'Publication Table (%)'!BC$146</f>
        <v>0.11377245508982035</v>
      </c>
      <c r="BD147" s="38">
        <f>'Publication Table'!BB148/'Publication Table (%)'!BD$146</f>
        <v>0.10328947368421053</v>
      </c>
      <c r="BE147" s="38">
        <f>'Publication Table'!BC148/'Publication Table (%)'!BE$146</f>
        <v>9.3267449042618897E-2</v>
      </c>
      <c r="BF147" s="38">
        <f>'Publication Table'!BD148/'Publication Table (%)'!BF$146</f>
        <v>0.10674157303370786</v>
      </c>
      <c r="BG147" s="38">
        <f>'Publication Table'!BE148/'Publication Table (%)'!BG$146</f>
        <v>9.2489137181874612E-2</v>
      </c>
      <c r="BH147" s="38">
        <f>'Publication Table'!BF148/'Publication Table (%)'!BH$146</f>
        <v>9.9173553719008267E-2</v>
      </c>
      <c r="BI147" s="38">
        <f>'Publication Table'!BG148/'Publication Table (%)'!BI$146</f>
        <v>0.10595567867036011</v>
      </c>
      <c r="BJ147" s="38">
        <f>'Publication Table'!BH148/'Publication Table (%)'!BJ$146</f>
        <v>9.7369893676552882E-2</v>
      </c>
      <c r="BK147" s="38">
        <f>'Publication Table'!BI148/'Publication Table (%)'!BK$146</f>
        <v>9.2255125284738046E-2</v>
      </c>
      <c r="BL147" s="38">
        <f>'Publication Table'!BJ148/'Publication Table (%)'!BL$146</f>
        <v>0.12737127371273713</v>
      </c>
      <c r="BM147" s="38">
        <f>'Publication Table'!BK148/'Publication Table (%)'!BM$146</f>
        <v>0.15987460815047022</v>
      </c>
      <c r="BN147" s="38">
        <f>'Publication Table'!BL148/'Publication Table (%)'!BN$146</f>
        <v>0.14193548387096774</v>
      </c>
      <c r="BO147" s="38">
        <f>'Publication Table'!BM148/'Publication Table (%)'!BO$146</f>
        <v>9.579100145137881E-2</v>
      </c>
      <c r="BP147" s="38">
        <f>'Publication Table'!BN148/'Publication Table (%)'!BP$146</f>
        <v>0.10103626943005181</v>
      </c>
      <c r="BQ147" s="38">
        <f>'Publication Table'!BO148/'Publication Table (%)'!BQ$146</f>
        <v>0.13300492610837439</v>
      </c>
      <c r="BR147" s="38">
        <f>'Publication Table'!BP148/'Publication Table (%)'!BR$146</f>
        <v>9.6654275092936809E-2</v>
      </c>
      <c r="BS147" s="38">
        <f ca="1">'Publication Table'!BQ148/'Publication Table (%)'!BS$146</f>
        <v>0.10574948665297741</v>
      </c>
    </row>
    <row r="148" spans="2:71" ht="15" hidden="1" customHeight="1" outlineLevel="2" x14ac:dyDescent="0.2">
      <c r="B148" s="84" t="str">
        <f t="shared" si="21"/>
        <v>Aberdeen Royal InfirmaryCancellation based on clinical reason by hospital %</v>
      </c>
      <c r="C148" s="87" t="str">
        <f t="shared" si="20"/>
        <v>Aberdeen Royal Infirmary</v>
      </c>
      <c r="D148" s="100"/>
      <c r="E148" s="39" t="s">
        <v>113</v>
      </c>
      <c r="F148" s="38">
        <f>'Publication Table'!D149/'Publication Table (%)'!F$146</f>
        <v>2.6198439241917504E-2</v>
      </c>
      <c r="G148" s="38">
        <f>'Publication Table'!E149/'Publication Table (%)'!G$146</f>
        <v>3.0922142462727776E-2</v>
      </c>
      <c r="H148" s="38">
        <f>'Publication Table'!F149/'Publication Table (%)'!H$146</f>
        <v>2.9524330235101148E-2</v>
      </c>
      <c r="I148" s="38">
        <f>'Publication Table'!G149/'Publication Table (%)'!I$146</f>
        <v>3.0742459396751739E-2</v>
      </c>
      <c r="J148" s="94">
        <f>'Publication Table'!H149/'Publication Table (%)'!J$146</f>
        <v>3.0547550432276659E-2</v>
      </c>
      <c r="K148" s="38">
        <f>'Publication Table'!I149/'Publication Table (%)'!K$146</f>
        <v>2.5862068965517241E-2</v>
      </c>
      <c r="L148" s="38">
        <f>'Publication Table'!J149/'Publication Table (%)'!L$146</f>
        <v>3.0237580993520519E-2</v>
      </c>
      <c r="M148" s="38">
        <f>'Publication Table'!K149/'Publication Table (%)'!M$146</f>
        <v>2.4531956100710135E-2</v>
      </c>
      <c r="N148" s="38">
        <f>'Publication Table'!L149/'Publication Table (%)'!N$146</f>
        <v>2.9571514785757393E-2</v>
      </c>
      <c r="O148" s="38">
        <f>'Publication Table'!M149/'Publication Table (%)'!O$146</f>
        <v>2.6711185308848081E-2</v>
      </c>
      <c r="P148" s="38">
        <f>'Publication Table'!N149/'Publication Table (%)'!P$146</f>
        <v>2.8365136668385766E-2</v>
      </c>
      <c r="Q148" s="38">
        <f>'Publication Table'!O149/'Publication Table (%)'!Q$146</f>
        <v>3.4040178571428568E-2</v>
      </c>
      <c r="R148" s="38">
        <f>'Publication Table'!P149/'Publication Table (%)'!R$146</f>
        <v>3.0133928571428572E-2</v>
      </c>
      <c r="S148" s="38">
        <f>'Publication Table'!Q149/'Publication Table (%)'!S$146</f>
        <v>3.1978319783197831E-2</v>
      </c>
      <c r="T148" s="38">
        <f>'Publication Table'!R149/'Publication Table (%)'!T$146</f>
        <v>2.8177833437695678E-2</v>
      </c>
      <c r="U148" s="38">
        <f>'Publication Table'!S149/'Publication Table (%)'!U$146</f>
        <v>2.8481012658227847E-2</v>
      </c>
      <c r="V148" s="38">
        <f>'Publication Table'!T149/'Publication Table (%)'!V$146</f>
        <v>2.6490066225165563E-2</v>
      </c>
      <c r="W148" s="38">
        <f>'Publication Table'!U149/'Publication Table (%)'!W$146</f>
        <v>3.2091690544412604E-2</v>
      </c>
      <c r="X148" s="38">
        <f>'Publication Table'!V149/'Publication Table (%)'!X$146</f>
        <v>2.4485253199777408E-2</v>
      </c>
      <c r="Y148" s="38">
        <f>'Publication Table'!W149/'Publication Table (%)'!Y$146</f>
        <v>2.0847343644922665E-2</v>
      </c>
      <c r="Z148" s="38">
        <f>'Publication Table'!X149/'Publication Table (%)'!Z$146</f>
        <v>3.5942492012779555E-2</v>
      </c>
      <c r="AA148" s="38">
        <f>'Publication Table'!Y149/'Publication Table (%)'!AA$146</f>
        <v>2.8191072826938137E-2</v>
      </c>
      <c r="AB148" s="38">
        <f>'Publication Table'!Z149/'Publication Table (%)'!AB$146</f>
        <v>3.6732108929702342E-2</v>
      </c>
      <c r="AC148" s="38">
        <f>'Publication Table'!AA149/'Publication Table (%)'!AC$146</f>
        <v>3.9502560351133871E-2</v>
      </c>
      <c r="AD148" s="38">
        <f>'Publication Table'!AB149/'Publication Table (%)'!AD$146</f>
        <v>2.835538752362949E-2</v>
      </c>
      <c r="AE148" s="38">
        <f>'Publication Table'!AC149/'Publication Table (%)'!AE$146</f>
        <v>2.4777636594663279E-2</v>
      </c>
      <c r="AF148" s="38">
        <f>'Publication Table'!AD149/'Publication Table (%)'!AF$146</f>
        <v>2.564102564102564E-2</v>
      </c>
      <c r="AG148" s="38">
        <f>'Publication Table'!AE149/'Publication Table (%)'!AG$146</f>
        <v>3.7854889589905363E-2</v>
      </c>
      <c r="AH148" s="38">
        <f>'Publication Table'!AF149/'Publication Table (%)'!AH$146</f>
        <v>4.1416165664662656E-2</v>
      </c>
      <c r="AI148" s="38">
        <f>'Publication Table'!AG149/'Publication Table (%)'!AI$146</f>
        <v>3.428201811125485E-2</v>
      </c>
      <c r="AJ148" s="38">
        <f>'Publication Table'!AH149/'Publication Table (%)'!AJ$146</f>
        <v>4.004929143561306E-2</v>
      </c>
      <c r="AK148" s="38">
        <f>'Publication Table'!AI149/'Publication Table (%)'!AK$146</f>
        <v>3.9596832253419728E-2</v>
      </c>
      <c r="AL148" s="38">
        <f>'Publication Table'!AJ149/'Publication Table (%)'!AL$146</f>
        <v>5.4961832061068701E-2</v>
      </c>
      <c r="AM148" s="38">
        <f>'Publication Table'!AK149/'Publication Table (%)'!AM$146</f>
        <v>2.8744326777609682E-2</v>
      </c>
      <c r="AN148" s="38">
        <f>'Publication Table'!AL149/'Publication Table (%)'!AN$146</f>
        <v>5.02828409805154E-2</v>
      </c>
      <c r="AO148" s="38">
        <f>'Publication Table'!AM149/'Publication Table (%)'!AO$146</f>
        <v>4.1758241758241756E-2</v>
      </c>
      <c r="AP148" s="38">
        <f>'Publication Table'!AN149/'Publication Table (%)'!AP$146</f>
        <v>4.5911949685534588E-2</v>
      </c>
      <c r="AQ148" s="38">
        <f>'Publication Table'!AO149/'Publication Table (%)'!AQ$146</f>
        <v>4.5969773299748114E-2</v>
      </c>
      <c r="AR148" s="38">
        <f>'Publication Table'!AP149/'Publication Table (%)'!AR$146</f>
        <v>4.7292666209732694E-2</v>
      </c>
      <c r="AS148" s="38">
        <f>'Publication Table'!AQ149/'Publication Table (%)'!AS$146</f>
        <v>4.6894803548795945E-2</v>
      </c>
      <c r="AT148" s="38">
        <f>'Publication Table'!AR149/'Publication Table (%)'!AT$146</f>
        <v>3.9539899352983465E-2</v>
      </c>
      <c r="AU148" s="38">
        <f>'Publication Table'!AS149/'Publication Table (%)'!AU$146</f>
        <v>4.3761088113542283E-2</v>
      </c>
      <c r="AV148" s="38">
        <f>'Publication Table'!AT149/'Publication Table (%)'!AV$146</f>
        <v>4.3808411214953269E-2</v>
      </c>
      <c r="AW148" s="38">
        <f>'Publication Table'!AU149/'Publication Table (%)'!AW$146</f>
        <v>4.6341463414634146E-2</v>
      </c>
      <c r="AX148" s="38">
        <f>'Publication Table'!AV149/'Publication Table (%)'!AX$146</f>
        <v>4.7979797979797977E-2</v>
      </c>
      <c r="AY148" s="38">
        <f>'Publication Table'!AW149/'Publication Table (%)'!AY$146</f>
        <v>3.0839895013123359E-2</v>
      </c>
      <c r="AZ148" s="38">
        <f>'Publication Table'!AX149/'Publication Table (%)'!AZ$146</f>
        <v>3.968253968253968E-2</v>
      </c>
      <c r="BA148" s="38">
        <f>'Publication Table'!AY149/'Publication Table (%)'!BA$146</f>
        <v>3.6056338028169016E-2</v>
      </c>
      <c r="BB148" s="38">
        <f>'Publication Table'!AZ149/'Publication Table (%)'!BB$146</f>
        <v>3.4663865546218489E-2</v>
      </c>
      <c r="BC148" s="38">
        <f>'Publication Table'!BA149/'Publication Table (%)'!BC$146</f>
        <v>4.131736526946108E-2</v>
      </c>
      <c r="BD148" s="38">
        <f>'Publication Table'!BB149/'Publication Table (%)'!BD$146</f>
        <v>3.9473684210526314E-2</v>
      </c>
      <c r="BE148" s="38">
        <f>'Publication Table'!BC149/'Publication Table (%)'!BE$146</f>
        <v>2.2853613341568869E-2</v>
      </c>
      <c r="BF148" s="38">
        <f>'Publication Table'!BD149/'Publication Table (%)'!BF$146</f>
        <v>3.0898876404494381E-2</v>
      </c>
      <c r="BG148" s="38">
        <f>'Publication Table'!BE149/'Publication Table (%)'!BG$146</f>
        <v>3.1036623215394164E-2</v>
      </c>
      <c r="BH148" s="38">
        <f>'Publication Table'!BF149/'Publication Table (%)'!BH$146</f>
        <v>3.4607438016528928E-2</v>
      </c>
      <c r="BI148" s="38">
        <f>'Publication Table'!BG149/'Publication Table (%)'!BI$146</f>
        <v>2.9085872576177285E-2</v>
      </c>
      <c r="BJ148" s="38">
        <f>'Publication Table'!BH149/'Publication Table (%)'!BJ$146</f>
        <v>2.7979854504756575E-2</v>
      </c>
      <c r="BK148" s="38">
        <f>'Publication Table'!BI149/'Publication Table (%)'!BK$146</f>
        <v>2.5056947608200455E-2</v>
      </c>
      <c r="BL148" s="38">
        <f>'Publication Table'!BJ149/'Publication Table (%)'!BL$146</f>
        <v>3.8617886178861791E-2</v>
      </c>
      <c r="BM148" s="38">
        <f>'Publication Table'!BK149/'Publication Table (%)'!BM$146</f>
        <v>4.3887147335423198E-2</v>
      </c>
      <c r="BN148" s="38">
        <f>'Publication Table'!BL149/'Publication Table (%)'!BN$146</f>
        <v>6.6666666666666666E-2</v>
      </c>
      <c r="BO148" s="38">
        <f>'Publication Table'!BM149/'Publication Table (%)'!BO$146</f>
        <v>2.9027576197387519E-2</v>
      </c>
      <c r="BP148" s="38">
        <f>'Publication Table'!BN149/'Publication Table (%)'!BP$146</f>
        <v>3.2383419689119168E-2</v>
      </c>
      <c r="BQ148" s="38">
        <f>'Publication Table'!BO149/'Publication Table (%)'!BQ$146</f>
        <v>3.6945812807881777E-2</v>
      </c>
      <c r="BR148" s="38">
        <f>'Publication Table'!BP149/'Publication Table (%)'!BR$146</f>
        <v>4.0892193308550186E-2</v>
      </c>
      <c r="BS148" s="38">
        <f ca="1">'Publication Table'!BQ149/'Publication Table (%)'!BS$146</f>
        <v>3.5934291581108828E-2</v>
      </c>
    </row>
    <row r="149" spans="2:71" ht="15" hidden="1" customHeight="1" outlineLevel="2" x14ac:dyDescent="0.2">
      <c r="B149" s="84" t="str">
        <f t="shared" si="21"/>
        <v>Aberdeen Royal InfirmaryCancellation based on capacity or non-clinical reason by hospital %</v>
      </c>
      <c r="C149" s="87" t="str">
        <f t="shared" si="20"/>
        <v>Aberdeen Royal Infirmary</v>
      </c>
      <c r="D149" s="100"/>
      <c r="E149" s="39" t="s">
        <v>114</v>
      </c>
      <c r="F149" s="38">
        <f>'Publication Table'!D150/'Publication Table (%)'!F$146</f>
        <v>3.177257525083612E-2</v>
      </c>
      <c r="G149" s="38">
        <f>'Publication Table'!E150/'Publication Table (%)'!G$146</f>
        <v>2.3743787962451683E-2</v>
      </c>
      <c r="H149" s="38">
        <f>'Publication Table'!F150/'Publication Table (%)'!H$146</f>
        <v>2.1869874248223072E-2</v>
      </c>
      <c r="I149" s="38">
        <f>'Publication Table'!G150/'Publication Table (%)'!I$146</f>
        <v>2.5522041763341066E-2</v>
      </c>
      <c r="J149" s="94">
        <f>'Publication Table'!H150/'Publication Table (%)'!J$146</f>
        <v>2.6512968299711816E-2</v>
      </c>
      <c r="K149" s="38">
        <f>'Publication Table'!I150/'Publication Table (%)'!K$146</f>
        <v>2.0689655172413793E-2</v>
      </c>
      <c r="L149" s="38">
        <f>'Publication Table'!J150/'Publication Table (%)'!L$146</f>
        <v>2.267818574514039E-2</v>
      </c>
      <c r="M149" s="38">
        <f>'Publication Table'!K150/'Publication Table (%)'!M$146</f>
        <v>2.9051000645577793E-2</v>
      </c>
      <c r="N149" s="38">
        <f>'Publication Table'!L150/'Publication Table (%)'!N$146</f>
        <v>7.4230537115268558E-2</v>
      </c>
      <c r="O149" s="38">
        <f>'Publication Table'!M150/'Publication Table (%)'!O$146</f>
        <v>4.3962159154145801E-2</v>
      </c>
      <c r="P149" s="38">
        <f>'Publication Table'!N150/'Publication Table (%)'!P$146</f>
        <v>3.8679731820526045E-2</v>
      </c>
      <c r="Q149" s="38">
        <f>'Publication Table'!O150/'Publication Table (%)'!Q$146</f>
        <v>1.7857142857142856E-2</v>
      </c>
      <c r="R149" s="38">
        <f>'Publication Table'!P150/'Publication Table (%)'!R$146</f>
        <v>1.4508928571428572E-2</v>
      </c>
      <c r="S149" s="38">
        <f>'Publication Table'!Q150/'Publication Table (%)'!S$146</f>
        <v>2.2764227642276424E-2</v>
      </c>
      <c r="T149" s="38">
        <f>'Publication Table'!R150/'Publication Table (%)'!T$146</f>
        <v>2.0037570444583593E-2</v>
      </c>
      <c r="U149" s="38">
        <f>'Publication Table'!S150/'Publication Table (%)'!U$146</f>
        <v>2.4261603375527425E-2</v>
      </c>
      <c r="V149" s="38">
        <f>'Publication Table'!T150/'Publication Table (%)'!V$146</f>
        <v>3.7527593818984545E-2</v>
      </c>
      <c r="W149" s="38">
        <f>'Publication Table'!U150/'Publication Table (%)'!W$146</f>
        <v>3.7822349570200572E-2</v>
      </c>
      <c r="X149" s="38">
        <f>'Publication Table'!V150/'Publication Table (%)'!X$146</f>
        <v>4.9526989426822481E-2</v>
      </c>
      <c r="Y149" s="38">
        <f>'Publication Table'!W150/'Publication Table (%)'!Y$146</f>
        <v>3.9004707464694012E-2</v>
      </c>
      <c r="Z149" s="38">
        <f>'Publication Table'!X150/'Publication Table (%)'!Z$146</f>
        <v>5.9904153354632589E-2</v>
      </c>
      <c r="AA149" s="38">
        <f>'Publication Table'!Y150/'Publication Table (%)'!AA$146</f>
        <v>4.698512137823023E-2</v>
      </c>
      <c r="AB149" s="38">
        <f>'Publication Table'!Z150/'Publication Table (%)'!AB$146</f>
        <v>2.7865737808739709E-2</v>
      </c>
      <c r="AC149" s="38">
        <f>'Publication Table'!AA150/'Publication Table (%)'!AC$146</f>
        <v>3.5844915874177027E-2</v>
      </c>
      <c r="AD149" s="38">
        <f>'Publication Table'!AB150/'Publication Table (%)'!AD$146</f>
        <v>2.5204788909892879E-2</v>
      </c>
      <c r="AE149" s="38">
        <f>'Publication Table'!AC150/'Publication Table (%)'!AE$146</f>
        <v>3.8754764930114358E-2</v>
      </c>
      <c r="AF149" s="38">
        <f>'Publication Table'!AD150/'Publication Table (%)'!AF$146</f>
        <v>2.6353276353276354E-2</v>
      </c>
      <c r="AG149" s="38">
        <f>'Publication Table'!AE150/'Publication Table (%)'!AG$146</f>
        <v>4.1009463722397478E-2</v>
      </c>
      <c r="AH149" s="38">
        <f>'Publication Table'!AF150/'Publication Table (%)'!AH$146</f>
        <v>5.2772211088844355E-2</v>
      </c>
      <c r="AI149" s="38">
        <f>'Publication Table'!AG150/'Publication Table (%)'!AI$146</f>
        <v>3.6869340232858989E-2</v>
      </c>
      <c r="AJ149" s="38">
        <f>'Publication Table'!AH150/'Publication Table (%)'!AJ$146</f>
        <v>5.8533579790511402E-2</v>
      </c>
      <c r="AK149" s="38">
        <f>'Publication Table'!AI150/'Publication Table (%)'!AK$146</f>
        <v>5.9755219582433405E-2</v>
      </c>
      <c r="AL149" s="38">
        <f>'Publication Table'!AJ150/'Publication Table (%)'!AL$146</f>
        <v>3.1297709923664124E-2</v>
      </c>
      <c r="AM149" s="38">
        <f>'Publication Table'!AK150/'Publication Table (%)'!AM$146</f>
        <v>3.0257186081694403E-2</v>
      </c>
      <c r="AN149" s="38">
        <f>'Publication Table'!AL150/'Publication Table (%)'!AN$146</f>
        <v>4.2111879321181649E-2</v>
      </c>
      <c r="AO149" s="38">
        <f>'Publication Table'!AM150/'Publication Table (%)'!AO$146</f>
        <v>1.7582417582417582E-2</v>
      </c>
      <c r="AP149" s="38">
        <f>'Publication Table'!AN150/'Publication Table (%)'!AP$146</f>
        <v>3.3962264150943396E-2</v>
      </c>
      <c r="AQ149" s="38">
        <f>'Publication Table'!AO150/'Publication Table (%)'!AQ$146</f>
        <v>2.7707808564231738E-2</v>
      </c>
      <c r="AR149" s="38">
        <f>'Publication Table'!AP150/'Publication Table (%)'!AR$146</f>
        <v>2.8786840301576421E-2</v>
      </c>
      <c r="AS149" s="38">
        <f>'Publication Table'!AQ150/'Publication Table (%)'!AS$146</f>
        <v>3.1051964512040557E-2</v>
      </c>
      <c r="AT149" s="38">
        <f>'Publication Table'!AR150/'Publication Table (%)'!AT$146</f>
        <v>4.0977713874910136E-2</v>
      </c>
      <c r="AU149" s="38">
        <f>'Publication Table'!AS150/'Publication Table (%)'!AU$146</f>
        <v>2.8385570668243643E-2</v>
      </c>
      <c r="AV149" s="38">
        <f>'Publication Table'!AT150/'Publication Table (%)'!AV$146</f>
        <v>3.2710280373831772E-2</v>
      </c>
      <c r="AW149" s="38">
        <f>'Publication Table'!AU150/'Publication Table (%)'!AW$146</f>
        <v>1.9512195121951219E-2</v>
      </c>
      <c r="AX149" s="38">
        <f>'Publication Table'!AV150/'Publication Table (%)'!AX$146</f>
        <v>3.8510101010101008E-2</v>
      </c>
      <c r="AY149" s="38">
        <f>'Publication Table'!AW150/'Publication Table (%)'!AY$146</f>
        <v>4.0026246719160108E-2</v>
      </c>
      <c r="AZ149" s="38">
        <f>'Publication Table'!AX150/'Publication Table (%)'!AZ$146</f>
        <v>2.2751322751322751E-2</v>
      </c>
      <c r="BA149" s="38">
        <f>'Publication Table'!AY150/'Publication Table (%)'!BA$146</f>
        <v>2.647887323943662E-2</v>
      </c>
      <c r="BB149" s="38">
        <f>'Publication Table'!AZ150/'Publication Table (%)'!BB$146</f>
        <v>2.100840336134454E-2</v>
      </c>
      <c r="BC149" s="38">
        <f>'Publication Table'!BA150/'Publication Table (%)'!BC$146</f>
        <v>3.1736526946107783E-2</v>
      </c>
      <c r="BD149" s="38">
        <f>'Publication Table'!BB150/'Publication Table (%)'!BD$146</f>
        <v>2.3026315789473683E-2</v>
      </c>
      <c r="BE149" s="38">
        <f>'Publication Table'!BC150/'Publication Table (%)'!BE$146</f>
        <v>2.4088943792464484E-2</v>
      </c>
      <c r="BF149" s="38">
        <f>'Publication Table'!BD150/'Publication Table (%)'!BF$146</f>
        <v>3.9887640449438204E-2</v>
      </c>
      <c r="BG149" s="38">
        <f>'Publication Table'!BE150/'Publication Table (%)'!BG$146</f>
        <v>2.8553693358162633E-2</v>
      </c>
      <c r="BH149" s="38">
        <f>'Publication Table'!BF150/'Publication Table (%)'!BH$146</f>
        <v>2.427685950413223E-2</v>
      </c>
      <c r="BI149" s="38">
        <f>'Publication Table'!BG150/'Publication Table (%)'!BI$146</f>
        <v>4.1551246537396121E-2</v>
      </c>
      <c r="BJ149" s="38">
        <f>'Publication Table'!BH150/'Publication Table (%)'!BJ$146</f>
        <v>3.8052602126468944E-2</v>
      </c>
      <c r="BK149" s="38">
        <f>'Publication Table'!BI150/'Publication Table (%)'!BK$146</f>
        <v>3.530751708428246E-2</v>
      </c>
      <c r="BL149" s="38">
        <f>'Publication Table'!BJ150/'Publication Table (%)'!BL$146</f>
        <v>4.8102981029810296E-2</v>
      </c>
      <c r="BM149" s="38">
        <f>'Publication Table'!BK150/'Publication Table (%)'!BM$146</f>
        <v>5.329153605015674E-2</v>
      </c>
      <c r="BN149" s="38">
        <f>'Publication Table'!BL150/'Publication Table (%)'!BN$146</f>
        <v>2.7956989247311829E-2</v>
      </c>
      <c r="BO149" s="38">
        <f>'Publication Table'!BM150/'Publication Table (%)'!BO$146</f>
        <v>2.7576197387518143E-2</v>
      </c>
      <c r="BP149" s="38">
        <f>'Publication Table'!BN150/'Publication Table (%)'!BP$146</f>
        <v>3.1088082901554404E-2</v>
      </c>
      <c r="BQ149" s="38">
        <f>'Publication Table'!BO150/'Publication Table (%)'!BQ$146</f>
        <v>4.064039408866995E-2</v>
      </c>
      <c r="BR149" s="38">
        <f>'Publication Table'!BP150/'Publication Table (%)'!BR$146</f>
        <v>2.4783147459727387E-2</v>
      </c>
      <c r="BS149" s="38">
        <f ca="1">'Publication Table'!BQ150/'Publication Table (%)'!BS$146</f>
        <v>5.0308008213552365E-2</v>
      </c>
    </row>
    <row r="150" spans="2:71" ht="15" hidden="1" customHeight="1" outlineLevel="2" x14ac:dyDescent="0.2">
      <c r="B150" s="84" t="str">
        <f t="shared" si="21"/>
        <v>Aberdeen Royal InfirmaryCancelled by Patient %</v>
      </c>
      <c r="C150" s="87" t="str">
        <f t="shared" si="20"/>
        <v>Aberdeen Royal Infirmary</v>
      </c>
      <c r="D150" s="100"/>
      <c r="E150" s="39" t="s">
        <v>115</v>
      </c>
      <c r="F150" s="38">
        <f>'Publication Table'!D151/'Publication Table (%)'!F$146</f>
        <v>3.6231884057971016E-2</v>
      </c>
      <c r="G150" s="38">
        <f>'Publication Table'!E151/'Publication Table (%)'!G$146</f>
        <v>4.1965764770844835E-2</v>
      </c>
      <c r="H150" s="38">
        <f>'Publication Table'!F151/'Publication Table (%)'!H$146</f>
        <v>4.8113723346090757E-2</v>
      </c>
      <c r="I150" s="38">
        <f>'Publication Table'!G151/'Publication Table (%)'!I$146</f>
        <v>4.4663573085846869E-2</v>
      </c>
      <c r="J150" s="94">
        <f>'Publication Table'!H151/'Publication Table (%)'!J$146</f>
        <v>2.7665706051873198E-2</v>
      </c>
      <c r="K150" s="38">
        <f>'Publication Table'!I151/'Publication Table (%)'!K$146</f>
        <v>2.9310344827586206E-2</v>
      </c>
      <c r="L150" s="38">
        <f>'Publication Table'!J151/'Publication Table (%)'!L$146</f>
        <v>3.1857451403887689E-2</v>
      </c>
      <c r="M150" s="38">
        <f>'Publication Table'!K151/'Publication Table (%)'!M$146</f>
        <v>3.8089089735313109E-2</v>
      </c>
      <c r="N150" s="38">
        <f>'Publication Table'!L151/'Publication Table (%)'!N$146</f>
        <v>4.284852142426071E-2</v>
      </c>
      <c r="O150" s="38">
        <f>'Publication Table'!M151/'Publication Table (%)'!O$146</f>
        <v>4.1736227045075125E-2</v>
      </c>
      <c r="P150" s="38">
        <f>'Publication Table'!N151/'Publication Table (%)'!P$146</f>
        <v>4.1774110366168127E-2</v>
      </c>
      <c r="Q150" s="38">
        <f>'Publication Table'!O151/'Publication Table (%)'!Q$146</f>
        <v>4.1852678571428568E-2</v>
      </c>
      <c r="R150" s="38">
        <f>'Publication Table'!P151/'Publication Table (%)'!R$146</f>
        <v>4.1294642857142856E-2</v>
      </c>
      <c r="S150" s="38">
        <f>'Publication Table'!Q151/'Publication Table (%)'!S$146</f>
        <v>3.7398373983739838E-2</v>
      </c>
      <c r="T150" s="38">
        <f>'Publication Table'!R151/'Publication Table (%)'!T$146</f>
        <v>4.4458359423919847E-2</v>
      </c>
      <c r="U150" s="38">
        <f>'Publication Table'!S151/'Publication Table (%)'!U$146</f>
        <v>4.2194092827004218E-2</v>
      </c>
      <c r="V150" s="38">
        <f>'Publication Table'!T151/'Publication Table (%)'!V$146</f>
        <v>3.3112582781456956E-2</v>
      </c>
      <c r="W150" s="38">
        <f>'Publication Table'!U151/'Publication Table (%)'!W$146</f>
        <v>3.2664756446991405E-2</v>
      </c>
      <c r="X150" s="38">
        <f>'Publication Table'!V151/'Publication Table (%)'!X$146</f>
        <v>2.9493600445186421E-2</v>
      </c>
      <c r="Y150" s="38">
        <f>'Publication Table'!W151/'Publication Table (%)'!Y$146</f>
        <v>3.765971755211836E-2</v>
      </c>
      <c r="Z150" s="38">
        <f>'Publication Table'!X151/'Publication Table (%)'!Z$146</f>
        <v>3.5942492012779555E-2</v>
      </c>
      <c r="AA150" s="38">
        <f>'Publication Table'!Y151/'Publication Table (%)'!AA$146</f>
        <v>3.2106499608457323E-2</v>
      </c>
      <c r="AB150" s="38">
        <f>'Publication Table'!Z151/'Publication Table (%)'!AB$146</f>
        <v>2.9765674477517417E-2</v>
      </c>
      <c r="AC150" s="38">
        <f>'Publication Table'!AA151/'Publication Table (%)'!AC$146</f>
        <v>3.5844915874177027E-2</v>
      </c>
      <c r="AD150" s="38">
        <f>'Publication Table'!AB151/'Publication Table (%)'!AD$146</f>
        <v>3.0875866414618779E-2</v>
      </c>
      <c r="AE150" s="38">
        <f>'Publication Table'!AC151/'Publication Table (%)'!AE$146</f>
        <v>2.7318932655654382E-2</v>
      </c>
      <c r="AF150" s="38">
        <f>'Publication Table'!AD151/'Publication Table (%)'!AF$146</f>
        <v>3.7037037037037035E-2</v>
      </c>
      <c r="AG150" s="38">
        <f>'Publication Table'!AE151/'Publication Table (%)'!AG$146</f>
        <v>2.1451104100946371E-2</v>
      </c>
      <c r="AH150" s="38">
        <f>'Publication Table'!AF151/'Publication Table (%)'!AH$146</f>
        <v>2.5384101536406144E-2</v>
      </c>
      <c r="AI150" s="38">
        <f>'Publication Table'!AG151/'Publication Table (%)'!AI$146</f>
        <v>4.2690815006468305E-2</v>
      </c>
      <c r="AJ150" s="38">
        <f>'Publication Table'!AH151/'Publication Table (%)'!AJ$146</f>
        <v>3.2039433148490448E-2</v>
      </c>
      <c r="AK150" s="38">
        <f>'Publication Table'!AI151/'Publication Table (%)'!AK$146</f>
        <v>4.2476601871850254E-2</v>
      </c>
      <c r="AL150" s="38">
        <f>'Publication Table'!AJ151/'Publication Table (%)'!AL$146</f>
        <v>2.9007633587786259E-2</v>
      </c>
      <c r="AM150" s="38">
        <f>'Publication Table'!AK151/'Publication Table (%)'!AM$146</f>
        <v>3.5552193645990923E-2</v>
      </c>
      <c r="AN150" s="38">
        <f>'Publication Table'!AL151/'Publication Table (%)'!AN$146</f>
        <v>3.7712130735386547E-2</v>
      </c>
      <c r="AO150" s="38">
        <f>'Publication Table'!AM151/'Publication Table (%)'!AO$146</f>
        <v>4.3223443223443223E-2</v>
      </c>
      <c r="AP150" s="38">
        <f>'Publication Table'!AN151/'Publication Table (%)'!AP$146</f>
        <v>3.0817610062893082E-2</v>
      </c>
      <c r="AQ150" s="38">
        <f>'Publication Table'!AO151/'Publication Table (%)'!AQ$146</f>
        <v>3.4005037783375318E-2</v>
      </c>
      <c r="AR150" s="38">
        <f>'Publication Table'!AP151/'Publication Table (%)'!AR$146</f>
        <v>3.7697052775873888E-2</v>
      </c>
      <c r="AS150" s="38">
        <f>'Publication Table'!AQ151/'Publication Table (%)'!AS$146</f>
        <v>2.5982256020278833E-2</v>
      </c>
      <c r="AT150" s="38">
        <f>'Publication Table'!AR151/'Publication Table (%)'!AT$146</f>
        <v>3.1631919482386771E-2</v>
      </c>
      <c r="AU150" s="38">
        <f>'Publication Table'!AS151/'Publication Table (%)'!AU$146</f>
        <v>3.7847427557658193E-2</v>
      </c>
      <c r="AV150" s="38">
        <f>'Publication Table'!AT151/'Publication Table (%)'!AV$146</f>
        <v>2.5116822429906541E-2</v>
      </c>
      <c r="AW150" s="38">
        <f>'Publication Table'!AU151/'Publication Table (%)'!AW$146</f>
        <v>3.0894308943089432E-2</v>
      </c>
      <c r="AX150" s="38">
        <f>'Publication Table'!AV151/'Publication Table (%)'!AX$146</f>
        <v>2.1464646464646464E-2</v>
      </c>
      <c r="AY150" s="38">
        <f>'Publication Table'!AW151/'Publication Table (%)'!AY$146</f>
        <v>3.2152230971128612E-2</v>
      </c>
      <c r="AZ150" s="38">
        <f>'Publication Table'!AX151/'Publication Table (%)'!AZ$146</f>
        <v>3.8624338624338624E-2</v>
      </c>
      <c r="BA150" s="38">
        <f>'Publication Table'!AY151/'Publication Table (%)'!BA$146</f>
        <v>2.2535211267605635E-2</v>
      </c>
      <c r="BB150" s="38">
        <f>'Publication Table'!AZ151/'Publication Table (%)'!BB$146</f>
        <v>2.8361344537815126E-2</v>
      </c>
      <c r="BC150" s="38">
        <f>'Publication Table'!BA151/'Publication Table (%)'!BC$146</f>
        <v>3.6526946107784432E-2</v>
      </c>
      <c r="BD150" s="38">
        <f>'Publication Table'!BB151/'Publication Table (%)'!BD$146</f>
        <v>3.5526315789473684E-2</v>
      </c>
      <c r="BE150" s="38">
        <f>'Publication Table'!BC151/'Publication Table (%)'!BE$146</f>
        <v>3.6442248301420628E-2</v>
      </c>
      <c r="BF150" s="38">
        <f>'Publication Table'!BD151/'Publication Table (%)'!BF$146</f>
        <v>3.2022471910112357E-2</v>
      </c>
      <c r="BG150" s="38">
        <f>'Publication Table'!BE151/'Publication Table (%)'!BG$146</f>
        <v>3.0415890751086281E-2</v>
      </c>
      <c r="BH150" s="38">
        <f>'Publication Table'!BF151/'Publication Table (%)'!BH$146</f>
        <v>2.427685950413223E-2</v>
      </c>
      <c r="BI150" s="38">
        <f>'Publication Table'!BG151/'Publication Table (%)'!BI$146</f>
        <v>2.7700831024930747E-2</v>
      </c>
      <c r="BJ150" s="38">
        <f>'Publication Table'!BH151/'Publication Table (%)'!BJ$146</f>
        <v>2.4622271964185788E-2</v>
      </c>
      <c r="BK150" s="38">
        <f>'Publication Table'!BI151/'Publication Table (%)'!BK$146</f>
        <v>2.3348519362186789E-2</v>
      </c>
      <c r="BL150" s="38">
        <f>'Publication Table'!BJ151/'Publication Table (%)'!BL$146</f>
        <v>3.1842818428184282E-2</v>
      </c>
      <c r="BM150" s="38">
        <f>'Publication Table'!BK151/'Publication Table (%)'!BM$146</f>
        <v>4.0752351097178681E-2</v>
      </c>
      <c r="BN150" s="38">
        <f>'Publication Table'!BL151/'Publication Table (%)'!BN$146</f>
        <v>3.6559139784946237E-2</v>
      </c>
      <c r="BO150" s="38">
        <f>'Publication Table'!BM151/'Publication Table (%)'!BO$146</f>
        <v>2.7576197387518143E-2</v>
      </c>
      <c r="BP150" s="38">
        <f>'Publication Table'!BN151/'Publication Table (%)'!BP$146</f>
        <v>2.9792746113989636E-2</v>
      </c>
      <c r="BQ150" s="38">
        <f>'Publication Table'!BO151/'Publication Table (%)'!BQ$146</f>
        <v>3.3251231527093597E-2</v>
      </c>
      <c r="BR150" s="38">
        <f>'Publication Table'!BP151/'Publication Table (%)'!BR$146</f>
        <v>1.2391573729863693E-2</v>
      </c>
      <c r="BS150" s="38">
        <f ca="1">'Publication Table'!BQ151/'Publication Table (%)'!BS$146</f>
        <v>1.4373716632443531E-2</v>
      </c>
    </row>
    <row r="151" spans="2:71" ht="15" hidden="1" customHeight="1" outlineLevel="2" x14ac:dyDescent="0.2">
      <c r="B151" s="84" t="str">
        <f t="shared" si="21"/>
        <v>Aberdeen Royal InfirmaryOther reason %</v>
      </c>
      <c r="C151" s="87" t="str">
        <f t="shared" si="20"/>
        <v>Aberdeen Royal Infirmary</v>
      </c>
      <c r="D151" s="100"/>
      <c r="E151" s="39" t="s">
        <v>116</v>
      </c>
      <c r="F151" s="38">
        <f>'Publication Table'!D152/'Publication Table (%)'!F$146</f>
        <v>1.6722408026755853E-3</v>
      </c>
      <c r="G151" s="38">
        <f>'Publication Table'!E152/'Publication Table (%)'!G$146</f>
        <v>2.7609055770292656E-3</v>
      </c>
      <c r="H151" s="38">
        <f>'Publication Table'!F152/'Publication Table (%)'!H$146</f>
        <v>1.6402405686167305E-2</v>
      </c>
      <c r="I151" s="38">
        <f>'Publication Table'!G152/'Publication Table (%)'!I$146</f>
        <v>1.7401392111368909E-3</v>
      </c>
      <c r="J151" s="94">
        <f>'Publication Table'!H152/'Publication Table (%)'!J$146</f>
        <v>8.6455331412103754E-3</v>
      </c>
      <c r="K151" s="38">
        <f>'Publication Table'!I152/'Publication Table (%)'!K$146</f>
        <v>7.4712643678160919E-3</v>
      </c>
      <c r="L151" s="38">
        <f>'Publication Table'!J152/'Publication Table (%)'!L$146</f>
        <v>5.9395248380129592E-3</v>
      </c>
      <c r="M151" s="38">
        <f>'Publication Table'!K152/'Publication Table (%)'!M$146</f>
        <v>1.9367333763718529E-3</v>
      </c>
      <c r="N151" s="38">
        <f>'Publication Table'!L152/'Publication Table (%)'!N$146</f>
        <v>3.6210018105009051E-3</v>
      </c>
      <c r="O151" s="38">
        <f>'Publication Table'!M152/'Publication Table (%)'!O$146</f>
        <v>3.3388981636060101E-3</v>
      </c>
      <c r="P151" s="38">
        <f>'Publication Table'!N152/'Publication Table (%)'!P$146</f>
        <v>2.0629190304280558E-3</v>
      </c>
      <c r="Q151" s="38">
        <f>'Publication Table'!O152/'Publication Table (%)'!Q$146</f>
        <v>1.1160714285714286E-2</v>
      </c>
      <c r="R151" s="38">
        <f>'Publication Table'!P152/'Publication Table (%)'!R$146</f>
        <v>5.0223214285714289E-3</v>
      </c>
      <c r="S151" s="38">
        <f>'Publication Table'!Q152/'Publication Table (%)'!S$146</f>
        <v>4.8780487804878049E-3</v>
      </c>
      <c r="T151" s="38">
        <f>'Publication Table'!R152/'Publication Table (%)'!T$146</f>
        <v>5.6355666875391357E-3</v>
      </c>
      <c r="U151" s="38">
        <f>'Publication Table'!S152/'Publication Table (%)'!U$146</f>
        <v>2.6371308016877636E-3</v>
      </c>
      <c r="V151" s="38">
        <f>'Publication Table'!T152/'Publication Table (%)'!V$146</f>
        <v>4.9668874172185433E-3</v>
      </c>
      <c r="W151" s="38">
        <f>'Publication Table'!U152/'Publication Table (%)'!W$146</f>
        <v>4.0114613180515755E-3</v>
      </c>
      <c r="X151" s="38">
        <f>'Publication Table'!V152/'Publication Table (%)'!X$146</f>
        <v>5.5648302726766835E-4</v>
      </c>
      <c r="Y151" s="38">
        <f>'Publication Table'!W152/'Publication Table (%)'!Y$146</f>
        <v>4.707464694014795E-3</v>
      </c>
      <c r="Z151" s="38">
        <f>'Publication Table'!X152/'Publication Table (%)'!Z$146</f>
        <v>3.9936102236421724E-3</v>
      </c>
      <c r="AA151" s="38">
        <f>'Publication Table'!Y152/'Publication Table (%)'!AA$146</f>
        <v>3.1323414252153485E-3</v>
      </c>
      <c r="AB151" s="38">
        <f>'Publication Table'!Z152/'Publication Table (%)'!AB$146</f>
        <v>3.1665611146295125E-3</v>
      </c>
      <c r="AC151" s="38">
        <f>'Publication Table'!AA152/'Publication Table (%)'!AC$146</f>
        <v>5.8522311631309439E-3</v>
      </c>
      <c r="AD151" s="38">
        <f>'Publication Table'!AB152/'Publication Table (%)'!AD$146</f>
        <v>1.260239445494644E-3</v>
      </c>
      <c r="AE151" s="38">
        <f>'Publication Table'!AC152/'Publication Table (%)'!AE$146</f>
        <v>1.9059720457433292E-3</v>
      </c>
      <c r="AF151" s="38">
        <f>'Publication Table'!AD152/'Publication Table (%)'!AF$146</f>
        <v>1.4245014245014246E-3</v>
      </c>
      <c r="AG151" s="38">
        <f>'Publication Table'!AE152/'Publication Table (%)'!AG$146</f>
        <v>4.4164037854889588E-3</v>
      </c>
      <c r="AH151" s="38">
        <f>'Publication Table'!AF152/'Publication Table (%)'!AH$146</f>
        <v>7.3480293921175683E-3</v>
      </c>
      <c r="AI151" s="38">
        <f>'Publication Table'!AG152/'Publication Table (%)'!AI$146</f>
        <v>6.4683053040103496E-3</v>
      </c>
      <c r="AJ151" s="38">
        <f>'Publication Table'!AH152/'Publication Table (%)'!AJ$146</f>
        <v>8.0098582871226121E-3</v>
      </c>
      <c r="AK151" s="38">
        <f>'Publication Table'!AI152/'Publication Table (%)'!AK$146</f>
        <v>1.2958963282937365E-2</v>
      </c>
      <c r="AL151" s="38">
        <f>'Publication Table'!AJ152/'Publication Table (%)'!AL$146</f>
        <v>4.5801526717557254E-3</v>
      </c>
      <c r="AM151" s="38">
        <f>'Publication Table'!AK152/'Publication Table (%)'!AM$146</f>
        <v>7.5642965204236008E-3</v>
      </c>
      <c r="AN151" s="38">
        <f>'Publication Table'!AL152/'Publication Table (%)'!AN$146</f>
        <v>1.1313639220615965E-2</v>
      </c>
      <c r="AO151" s="38">
        <f>'Publication Table'!AM152/'Publication Table (%)'!AO$146</f>
        <v>4.3956043956043956E-3</v>
      </c>
      <c r="AP151" s="38">
        <f>'Publication Table'!AN152/'Publication Table (%)'!AP$146</f>
        <v>3.1446540880503146E-3</v>
      </c>
      <c r="AQ151" s="38">
        <f>'Publication Table'!AO152/'Publication Table (%)'!AQ$146</f>
        <v>2.5188916876574307E-3</v>
      </c>
      <c r="AR151" s="38">
        <f>'Publication Table'!AP152/'Publication Table (%)'!AR$146</f>
        <v>1.3708019191226869E-3</v>
      </c>
      <c r="AS151" s="38">
        <f>'Publication Table'!AQ152/'Publication Table (%)'!AS$146</f>
        <v>5.0697084917617234E-3</v>
      </c>
      <c r="AT151" s="38">
        <f>'Publication Table'!AR152/'Publication Table (%)'!AT$146</f>
        <v>6.4701653486700216E-3</v>
      </c>
      <c r="AU151" s="38">
        <f>'Publication Table'!AS152/'Publication Table (%)'!AU$146</f>
        <v>5.3222945002956833E-3</v>
      </c>
      <c r="AV151" s="38">
        <f>'Publication Table'!AT152/'Publication Table (%)'!AV$146</f>
        <v>5.2570093457943922E-3</v>
      </c>
      <c r="AW151" s="38">
        <f>'Publication Table'!AU152/'Publication Table (%)'!AW$146</f>
        <v>5.6910569105691061E-3</v>
      </c>
      <c r="AX151" s="38">
        <f>'Publication Table'!AV152/'Publication Table (%)'!AX$146</f>
        <v>2.5252525252525255E-3</v>
      </c>
      <c r="AY151" s="38">
        <f>'Publication Table'!AW152/'Publication Table (%)'!AY$146</f>
        <v>2.6246719160104987E-3</v>
      </c>
      <c r="AZ151" s="38">
        <f>'Publication Table'!AX152/'Publication Table (%)'!AZ$146</f>
        <v>3.7037037037037038E-3</v>
      </c>
      <c r="BA151" s="38">
        <f>'Publication Table'!AY152/'Publication Table (%)'!BA$146</f>
        <v>5.0704225352112674E-3</v>
      </c>
      <c r="BB151" s="38">
        <f>'Publication Table'!AZ152/'Publication Table (%)'!BB$146</f>
        <v>4.7268907563025207E-3</v>
      </c>
      <c r="BC151" s="38">
        <f>'Publication Table'!BA152/'Publication Table (%)'!BC$146</f>
        <v>4.1916167664670656E-3</v>
      </c>
      <c r="BD151" s="38">
        <f>'Publication Table'!BB152/'Publication Table (%)'!BD$146</f>
        <v>5.263157894736842E-3</v>
      </c>
      <c r="BE151" s="38">
        <f>'Publication Table'!BC152/'Publication Table (%)'!BE$146</f>
        <v>9.8826436071649173E-3</v>
      </c>
      <c r="BF151" s="38">
        <f>'Publication Table'!BD152/'Publication Table (%)'!BF$146</f>
        <v>3.9325842696629216E-3</v>
      </c>
      <c r="BG151" s="38">
        <f>'Publication Table'!BE152/'Publication Table (%)'!BG$146</f>
        <v>2.4829298572315332E-3</v>
      </c>
      <c r="BH151" s="38">
        <f>'Publication Table'!BF152/'Publication Table (%)'!BH$146</f>
        <v>1.6012396694214875E-2</v>
      </c>
      <c r="BI151" s="38">
        <f>'Publication Table'!BG152/'Publication Table (%)'!BI$146</f>
        <v>7.6177285318559558E-3</v>
      </c>
      <c r="BJ151" s="38">
        <f>'Publication Table'!BH152/'Publication Table (%)'!BJ$146</f>
        <v>6.7151650811415782E-3</v>
      </c>
      <c r="BK151" s="38">
        <f>'Publication Table'!BI152/'Publication Table (%)'!BK$146</f>
        <v>8.5421412300683373E-3</v>
      </c>
      <c r="BL151" s="38">
        <f>'Publication Table'!BJ152/'Publication Table (%)'!BL$146</f>
        <v>8.8075880758807581E-3</v>
      </c>
      <c r="BM151" s="38">
        <f>'Publication Table'!BK152/'Publication Table (%)'!BM$146</f>
        <v>2.1943573667711599E-2</v>
      </c>
      <c r="BN151" s="38">
        <f>'Publication Table'!BL152/'Publication Table (%)'!BN$146</f>
        <v>1.0752688172043012E-2</v>
      </c>
      <c r="BO151" s="38">
        <f>'Publication Table'!BM152/'Publication Table (%)'!BO$146</f>
        <v>1.1611030478955007E-2</v>
      </c>
      <c r="BP151" s="38">
        <f>'Publication Table'!BN152/'Publication Table (%)'!BP$146</f>
        <v>7.7720207253886009E-3</v>
      </c>
      <c r="BQ151" s="38">
        <f>'Publication Table'!BO152/'Publication Table (%)'!BQ$146</f>
        <v>2.2167487684729065E-2</v>
      </c>
      <c r="BR151" s="38">
        <f>'Publication Table'!BP152/'Publication Table (%)'!BR$146</f>
        <v>1.858736059479554E-2</v>
      </c>
      <c r="BS151" s="38">
        <f ca="1">'Publication Table'!BQ152/'Publication Table (%)'!BS$146</f>
        <v>5.1334702258726897E-3</v>
      </c>
    </row>
    <row r="152" spans="2:71" ht="15" hidden="1" customHeight="1" outlineLevel="1" collapsed="1" x14ac:dyDescent="0.2">
      <c r="B152" s="84" t="str">
        <f t="shared" si="21"/>
        <v>Dr Gray's HospitalDr Gray's Hospital</v>
      </c>
      <c r="C152" s="87" t="str">
        <f>E152</f>
        <v>Dr Gray's Hospital</v>
      </c>
      <c r="D152" s="100" t="s">
        <v>37</v>
      </c>
      <c r="E152" s="43" t="s">
        <v>38</v>
      </c>
      <c r="F152" s="14"/>
      <c r="G152" s="14"/>
      <c r="H152" s="14"/>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14"/>
      <c r="BA152" s="14"/>
      <c r="BB152" s="14"/>
      <c r="BC152" s="14"/>
      <c r="BD152" s="14"/>
      <c r="BE152" s="14"/>
      <c r="BF152" s="14"/>
      <c r="BG152" s="14"/>
      <c r="BH152" s="14"/>
      <c r="BI152" s="14"/>
      <c r="BJ152" s="14"/>
      <c r="BK152" s="14"/>
      <c r="BL152" s="14"/>
      <c r="BM152" s="14"/>
      <c r="BN152" s="14"/>
      <c r="BO152" s="14"/>
      <c r="BP152" s="14"/>
      <c r="BQ152" s="14"/>
      <c r="BR152" s="14"/>
      <c r="BS152" s="14"/>
    </row>
    <row r="153" spans="2:71" ht="15" hidden="1" customHeight="1" outlineLevel="2" x14ac:dyDescent="0.2">
      <c r="B153" s="84" t="str">
        <f t="shared" si="21"/>
        <v>Dr Gray's HospitalTotal Number of scheduled elective operations in theatre system</v>
      </c>
      <c r="C153" s="87" t="str">
        <f t="shared" ref="C153:C158" si="22">C152</f>
        <v>Dr Gray's Hospital</v>
      </c>
      <c r="D153" s="100"/>
      <c r="E153" s="36" t="s">
        <v>3</v>
      </c>
      <c r="F153" s="17">
        <f>'Publication Table'!D154</f>
        <v>697</v>
      </c>
      <c r="G153" s="17">
        <f>'Publication Table'!E154</f>
        <v>746</v>
      </c>
      <c r="H153" s="17">
        <f>'Publication Table'!F154</f>
        <v>544</v>
      </c>
      <c r="I153" s="17">
        <f>'Publication Table'!G154</f>
        <v>545</v>
      </c>
      <c r="J153" s="93">
        <f>'Publication Table'!H154</f>
        <v>664</v>
      </c>
      <c r="K153" s="17">
        <f>'Publication Table'!I154</f>
        <v>614</v>
      </c>
      <c r="L153" s="17">
        <f>'Publication Table'!J154</f>
        <v>602</v>
      </c>
      <c r="M153" s="17">
        <f>'Publication Table'!K154</f>
        <v>627</v>
      </c>
      <c r="N153" s="17">
        <f>'Publication Table'!L154</f>
        <v>561</v>
      </c>
      <c r="O153" s="17">
        <f>'Publication Table'!M154</f>
        <v>629</v>
      </c>
      <c r="P153" s="17">
        <f>'Publication Table'!N154</f>
        <v>738</v>
      </c>
      <c r="Q153" s="17">
        <f>'Publication Table'!O154</f>
        <v>608</v>
      </c>
      <c r="R153" s="17">
        <f>'Publication Table'!P154</f>
        <v>652</v>
      </c>
      <c r="S153" s="17">
        <f>'Publication Table'!Q154</f>
        <v>705</v>
      </c>
      <c r="T153" s="17">
        <f>'Publication Table'!R154</f>
        <v>467</v>
      </c>
      <c r="U153" s="17">
        <f>'Publication Table'!S154</f>
        <v>551</v>
      </c>
      <c r="V153" s="17">
        <f>'Publication Table'!T154</f>
        <v>596</v>
      </c>
      <c r="W153" s="17">
        <f>'Publication Table'!U154</f>
        <v>493</v>
      </c>
      <c r="X153" s="17">
        <f>'Publication Table'!V154</f>
        <v>673</v>
      </c>
      <c r="Y153" s="17">
        <f>'Publication Table'!W154</f>
        <v>571</v>
      </c>
      <c r="Z153" s="17">
        <f>'Publication Table'!X154</f>
        <v>548</v>
      </c>
      <c r="AA153" s="17">
        <f>'Publication Table'!Y154</f>
        <v>591</v>
      </c>
      <c r="AB153" s="17">
        <f>'Publication Table'!Z154</f>
        <v>642</v>
      </c>
      <c r="AC153" s="17">
        <f>'Publication Table'!AA154</f>
        <v>544</v>
      </c>
      <c r="AD153" s="17">
        <f>'Publication Table'!AB154</f>
        <v>669</v>
      </c>
      <c r="AE153" s="17">
        <f>'Publication Table'!AC154</f>
        <v>606</v>
      </c>
      <c r="AF153" s="17">
        <f>'Publication Table'!AD154</f>
        <v>539</v>
      </c>
      <c r="AG153" s="17">
        <f>'Publication Table'!AE154</f>
        <v>641</v>
      </c>
      <c r="AH153" s="17">
        <f>'Publication Table'!AF154</f>
        <v>621</v>
      </c>
      <c r="AI153" s="17">
        <f>'Publication Table'!AG154</f>
        <v>542</v>
      </c>
      <c r="AJ153" s="17">
        <f>'Publication Table'!AH154</f>
        <v>626</v>
      </c>
      <c r="AK153" s="17">
        <f>'Publication Table'!AI154</f>
        <v>572</v>
      </c>
      <c r="AL153" s="17">
        <f>'Publication Table'!AJ154</f>
        <v>523</v>
      </c>
      <c r="AM153" s="17">
        <f>'Publication Table'!AK154</f>
        <v>564</v>
      </c>
      <c r="AN153" s="17">
        <f>'Publication Table'!AL154</f>
        <v>644</v>
      </c>
      <c r="AO153" s="17">
        <f>'Publication Table'!AM154</f>
        <v>565</v>
      </c>
      <c r="AP153" s="17">
        <f>'Publication Table'!AN154</f>
        <v>748</v>
      </c>
      <c r="AQ153" s="17">
        <f>'Publication Table'!AO154</f>
        <v>648</v>
      </c>
      <c r="AR153" s="17">
        <f>'Publication Table'!AP154</f>
        <v>690</v>
      </c>
      <c r="AS153" s="17">
        <f>'Publication Table'!AQ154</f>
        <v>739</v>
      </c>
      <c r="AT153" s="17">
        <f>'Publication Table'!AR154</f>
        <v>568</v>
      </c>
      <c r="AU153" s="17">
        <f>'Publication Table'!AS154</f>
        <v>728</v>
      </c>
      <c r="AV153" s="17">
        <f>'Publication Table'!AT154</f>
        <v>815</v>
      </c>
      <c r="AW153" s="17">
        <f>'Publication Table'!AU154</f>
        <v>718</v>
      </c>
      <c r="AX153" s="17">
        <f>'Publication Table'!AV154</f>
        <v>747</v>
      </c>
      <c r="AY153" s="17">
        <f>'Publication Table'!AW154</f>
        <v>695</v>
      </c>
      <c r="AZ153" s="17">
        <f>'Publication Table'!AX154</f>
        <v>779</v>
      </c>
      <c r="BA153" s="17">
        <f>'Publication Table'!AY154</f>
        <v>703</v>
      </c>
      <c r="BB153" s="17">
        <f>'Publication Table'!AZ154</f>
        <v>735</v>
      </c>
      <c r="BC153" s="17">
        <f>'Publication Table'!BA154</f>
        <v>742</v>
      </c>
      <c r="BD153" s="17">
        <f>'Publication Table'!BB154</f>
        <v>738</v>
      </c>
      <c r="BE153" s="17">
        <f>'Publication Table'!BC154</f>
        <v>747</v>
      </c>
      <c r="BF153" s="17">
        <f>'Publication Table'!BD154</f>
        <v>686</v>
      </c>
      <c r="BG153" s="17">
        <f>'Publication Table'!BE154</f>
        <v>725</v>
      </c>
      <c r="BH153" s="17">
        <f>'Publication Table'!BF154</f>
        <v>652</v>
      </c>
      <c r="BI153" s="17">
        <f>'Publication Table'!BG154</f>
        <v>667</v>
      </c>
      <c r="BJ153" s="17">
        <f>'Publication Table'!BH154</f>
        <v>826</v>
      </c>
      <c r="BK153" s="17">
        <f>'Publication Table'!BI154</f>
        <v>721</v>
      </c>
      <c r="BL153" s="17">
        <f>'Publication Table'!BJ154</f>
        <v>594</v>
      </c>
      <c r="BM153" s="17">
        <f>'Publication Table'!BK154</f>
        <v>39</v>
      </c>
      <c r="BN153" s="17">
        <f>'Publication Table'!BL154</f>
        <v>159</v>
      </c>
      <c r="BO153" s="17">
        <f>'Publication Table'!BM154</f>
        <v>175</v>
      </c>
      <c r="BP153" s="17">
        <f>'Publication Table'!BN154</f>
        <v>225</v>
      </c>
      <c r="BQ153" s="17">
        <f>'Publication Table'!BO154</f>
        <v>234</v>
      </c>
      <c r="BR153" s="17">
        <f>'Publication Table'!BP154</f>
        <v>327</v>
      </c>
      <c r="BS153" s="17">
        <f ca="1">'Publication Table'!BQ154</f>
        <v>444</v>
      </c>
    </row>
    <row r="154" spans="2:71" ht="15" hidden="1" customHeight="1" outlineLevel="2" x14ac:dyDescent="0.2">
      <c r="B154" s="84" t="str">
        <f t="shared" si="21"/>
        <v>Dr Gray's HospitalPercent of total scheduled elective cancellations in theatre systems</v>
      </c>
      <c r="C154" s="87" t="str">
        <f t="shared" si="22"/>
        <v>Dr Gray's Hospital</v>
      </c>
      <c r="D154" s="100"/>
      <c r="E154" s="37" t="s">
        <v>112</v>
      </c>
      <c r="F154" s="38">
        <f>'Publication Table'!D155/'Publication Table (%)'!F$153</f>
        <v>6.3127690100430414E-2</v>
      </c>
      <c r="G154" s="38">
        <f>'Publication Table'!E155/'Publication Table (%)'!G$153</f>
        <v>7.5067024128686322E-2</v>
      </c>
      <c r="H154" s="38">
        <f>'Publication Table'!F155/'Publication Table (%)'!H$153</f>
        <v>8.639705882352941E-2</v>
      </c>
      <c r="I154" s="38">
        <f>'Publication Table'!G155/'Publication Table (%)'!I$153</f>
        <v>6.7889908256880738E-2</v>
      </c>
      <c r="J154" s="94">
        <f>'Publication Table'!H155/'Publication Table (%)'!J$153</f>
        <v>6.4759036144578314E-2</v>
      </c>
      <c r="K154" s="38">
        <f>'Publication Table'!I155/'Publication Table (%)'!K$153</f>
        <v>7.9804560260586313E-2</v>
      </c>
      <c r="L154" s="38">
        <f>'Publication Table'!J155/'Publication Table (%)'!L$153</f>
        <v>7.1428571428571425E-2</v>
      </c>
      <c r="M154" s="38">
        <f>'Publication Table'!K155/'Publication Table (%)'!M$153</f>
        <v>6.3795853269537475E-2</v>
      </c>
      <c r="N154" s="38">
        <f>'Publication Table'!L155/'Publication Table (%)'!N$153</f>
        <v>7.3083778966131913E-2</v>
      </c>
      <c r="O154" s="38">
        <f>'Publication Table'!M155/'Publication Table (%)'!O$153</f>
        <v>9.5389507154213043E-2</v>
      </c>
      <c r="P154" s="38">
        <f>'Publication Table'!N155/'Publication Table (%)'!P$153</f>
        <v>7.7235772357723581E-2</v>
      </c>
      <c r="Q154" s="38">
        <f>'Publication Table'!O155/'Publication Table (%)'!Q$153</f>
        <v>5.7565789473684209E-2</v>
      </c>
      <c r="R154" s="38">
        <f>'Publication Table'!P155/'Publication Table (%)'!R$153</f>
        <v>9.9693251533742325E-2</v>
      </c>
      <c r="S154" s="38">
        <f>'Publication Table'!Q155/'Publication Table (%)'!S$153</f>
        <v>7.5177304964539005E-2</v>
      </c>
      <c r="T154" s="38">
        <f>'Publication Table'!R155/'Publication Table (%)'!T$153</f>
        <v>8.3511777301927201E-2</v>
      </c>
      <c r="U154" s="38">
        <f>'Publication Table'!S155/'Publication Table (%)'!U$153</f>
        <v>6.7150635208711437E-2</v>
      </c>
      <c r="V154" s="38">
        <f>'Publication Table'!T155/'Publication Table (%)'!V$153</f>
        <v>6.2080536912751678E-2</v>
      </c>
      <c r="W154" s="38">
        <f>'Publication Table'!U155/'Publication Table (%)'!W$153</f>
        <v>5.8823529411764705E-2</v>
      </c>
      <c r="X154" s="38">
        <f>'Publication Table'!V155/'Publication Table (%)'!X$153</f>
        <v>4.9034175334323922E-2</v>
      </c>
      <c r="Y154" s="38">
        <f>'Publication Table'!W155/'Publication Table (%)'!Y$153</f>
        <v>9.982486865148861E-2</v>
      </c>
      <c r="Z154" s="38">
        <f>'Publication Table'!X155/'Publication Table (%)'!Z$153</f>
        <v>7.6642335766423361E-2</v>
      </c>
      <c r="AA154" s="38">
        <f>'Publication Table'!Y155/'Publication Table (%)'!AA$153</f>
        <v>9.3062605752961089E-2</v>
      </c>
      <c r="AB154" s="38">
        <f>'Publication Table'!Z155/'Publication Table (%)'!AB$153</f>
        <v>7.3208722741433016E-2</v>
      </c>
      <c r="AC154" s="38">
        <f>'Publication Table'!AA155/'Publication Table (%)'!AC$153</f>
        <v>6.8014705882352935E-2</v>
      </c>
      <c r="AD154" s="38">
        <f>'Publication Table'!AB155/'Publication Table (%)'!AD$153</f>
        <v>7.0254110612855011E-2</v>
      </c>
      <c r="AE154" s="38">
        <f>'Publication Table'!AC155/'Publication Table (%)'!AE$153</f>
        <v>6.7656765676567657E-2</v>
      </c>
      <c r="AF154" s="38">
        <f>'Publication Table'!AD155/'Publication Table (%)'!AF$153</f>
        <v>5.5658627087198514E-2</v>
      </c>
      <c r="AG154" s="38">
        <f>'Publication Table'!AE155/'Publication Table (%)'!AG$153</f>
        <v>8.2683307332293288E-2</v>
      </c>
      <c r="AH154" s="38">
        <f>'Publication Table'!AF155/'Publication Table (%)'!AH$153</f>
        <v>9.9838969404186795E-2</v>
      </c>
      <c r="AI154" s="38">
        <f>'Publication Table'!AG155/'Publication Table (%)'!AI$153</f>
        <v>8.1180811808118078E-2</v>
      </c>
      <c r="AJ154" s="38">
        <f>'Publication Table'!AH155/'Publication Table (%)'!AJ$153</f>
        <v>8.6261980830670923E-2</v>
      </c>
      <c r="AK154" s="38">
        <f>'Publication Table'!AI155/'Publication Table (%)'!AK$153</f>
        <v>7.8671328671328672E-2</v>
      </c>
      <c r="AL154" s="38">
        <f>'Publication Table'!AJ155/'Publication Table (%)'!AL$153</f>
        <v>7.0745697896749518E-2</v>
      </c>
      <c r="AM154" s="38">
        <f>'Publication Table'!AK155/'Publication Table (%)'!AM$153</f>
        <v>7.4468085106382975E-2</v>
      </c>
      <c r="AN154" s="38">
        <f>'Publication Table'!AL155/'Publication Table (%)'!AN$153</f>
        <v>9.3167701863354033E-2</v>
      </c>
      <c r="AO154" s="38">
        <f>'Publication Table'!AM155/'Publication Table (%)'!AO$153</f>
        <v>0.15752212389380532</v>
      </c>
      <c r="AP154" s="38">
        <f>'Publication Table'!AN155/'Publication Table (%)'!AP$153</f>
        <v>6.9518716577540107E-2</v>
      </c>
      <c r="AQ154" s="38">
        <f>'Publication Table'!AO155/'Publication Table (%)'!AQ$153</f>
        <v>7.2530864197530867E-2</v>
      </c>
      <c r="AR154" s="38">
        <f>'Publication Table'!AP155/'Publication Table (%)'!AR$153</f>
        <v>6.6666666666666666E-2</v>
      </c>
      <c r="AS154" s="38">
        <f>'Publication Table'!AQ155/'Publication Table (%)'!AS$153</f>
        <v>6.359945872801083E-2</v>
      </c>
      <c r="AT154" s="38">
        <f>'Publication Table'!AR155/'Publication Table (%)'!AT$153</f>
        <v>6.6901408450704219E-2</v>
      </c>
      <c r="AU154" s="38">
        <f>'Publication Table'!AS155/'Publication Table (%)'!AU$153</f>
        <v>8.5164835164835168E-2</v>
      </c>
      <c r="AV154" s="38">
        <f>'Publication Table'!AT155/'Publication Table (%)'!AV$153</f>
        <v>6.1349693251533742E-2</v>
      </c>
      <c r="AW154" s="38">
        <f>'Publication Table'!AU155/'Publication Table (%)'!AW$153</f>
        <v>6.6852367688022288E-2</v>
      </c>
      <c r="AX154" s="38">
        <f>'Publication Table'!AV155/'Publication Table (%)'!AX$153</f>
        <v>7.0950468540829981E-2</v>
      </c>
      <c r="AY154" s="38">
        <f>'Publication Table'!AW155/'Publication Table (%)'!AY$153</f>
        <v>6.7625899280575538E-2</v>
      </c>
      <c r="AZ154" s="38">
        <f>'Publication Table'!AX155/'Publication Table (%)'!AZ$153</f>
        <v>4.4929396662387676E-2</v>
      </c>
      <c r="BA154" s="38">
        <f>'Publication Table'!AY155/'Publication Table (%)'!BA$153</f>
        <v>5.9743954480796585E-2</v>
      </c>
      <c r="BB154" s="38">
        <f>'Publication Table'!AZ155/'Publication Table (%)'!BB$153</f>
        <v>4.6258503401360541E-2</v>
      </c>
      <c r="BC154" s="38">
        <f>'Publication Table'!BA155/'Publication Table (%)'!BC$153</f>
        <v>5.9299191374663072E-2</v>
      </c>
      <c r="BD154" s="38">
        <f>'Publication Table'!BB155/'Publication Table (%)'!BD$153</f>
        <v>8.1300813008130079E-2</v>
      </c>
      <c r="BE154" s="38">
        <f>'Publication Table'!BC155/'Publication Table (%)'!BE$153</f>
        <v>6.2918340026773767E-2</v>
      </c>
      <c r="BF154" s="38">
        <f>'Publication Table'!BD155/'Publication Table (%)'!BF$153</f>
        <v>6.9970845481049565E-2</v>
      </c>
      <c r="BG154" s="38">
        <f>'Publication Table'!BE155/'Publication Table (%)'!BG$153</f>
        <v>4.6896551724137932E-2</v>
      </c>
      <c r="BH154" s="38">
        <f>'Publication Table'!BF155/'Publication Table (%)'!BH$153</f>
        <v>7.2085889570552147E-2</v>
      </c>
      <c r="BI154" s="38">
        <f>'Publication Table'!BG155/'Publication Table (%)'!BI$153</f>
        <v>8.395802098950525E-2</v>
      </c>
      <c r="BJ154" s="38">
        <f>'Publication Table'!BH155/'Publication Table (%)'!BJ$153</f>
        <v>7.7481840193704604E-2</v>
      </c>
      <c r="BK154" s="38">
        <f>'Publication Table'!BI155/'Publication Table (%)'!BK$153</f>
        <v>7.4895977808599162E-2</v>
      </c>
      <c r="BL154" s="38">
        <f>'Publication Table'!BJ155/'Publication Table (%)'!BL$153</f>
        <v>0.1531986531986532</v>
      </c>
      <c r="BM154" s="38">
        <f>'Publication Table'!BK155/'Publication Table (%)'!BM$153</f>
        <v>5.128205128205128E-2</v>
      </c>
      <c r="BN154" s="38">
        <f>'Publication Table'!BL155/'Publication Table (%)'!BN$153</f>
        <v>4.40251572327044E-2</v>
      </c>
      <c r="BO154" s="38">
        <f>'Publication Table'!BM155/'Publication Table (%)'!BO$153</f>
        <v>5.1428571428571428E-2</v>
      </c>
      <c r="BP154" s="38">
        <f>'Publication Table'!BN155/'Publication Table (%)'!BP$153</f>
        <v>6.222222222222222E-2</v>
      </c>
      <c r="BQ154" s="38">
        <f>'Publication Table'!BO155/'Publication Table (%)'!BQ$153</f>
        <v>8.11965811965812E-2</v>
      </c>
      <c r="BR154" s="38">
        <f>'Publication Table'!BP155/'Publication Table (%)'!BR$153</f>
        <v>4.2813455657492352E-2</v>
      </c>
      <c r="BS154" s="38">
        <f ca="1">'Publication Table'!BQ155/'Publication Table (%)'!BS$153</f>
        <v>6.7567567567567571E-2</v>
      </c>
    </row>
    <row r="155" spans="2:71" ht="15" hidden="1" customHeight="1" outlineLevel="2" x14ac:dyDescent="0.2">
      <c r="B155" s="84" t="str">
        <f t="shared" si="21"/>
        <v>Dr Gray's HospitalCancellation based on clinical reason by hospital %</v>
      </c>
      <c r="C155" s="87" t="str">
        <f t="shared" si="22"/>
        <v>Dr Gray's Hospital</v>
      </c>
      <c r="D155" s="100"/>
      <c r="E155" s="39" t="s">
        <v>113</v>
      </c>
      <c r="F155" s="38">
        <f>'Publication Table'!D156/'Publication Table (%)'!F$153</f>
        <v>1.5781922525107604E-2</v>
      </c>
      <c r="G155" s="38">
        <f>'Publication Table'!E156/'Publication Table (%)'!G$153</f>
        <v>2.5469168900804289E-2</v>
      </c>
      <c r="H155" s="38">
        <f>'Publication Table'!F156/'Publication Table (%)'!H$153</f>
        <v>2.9411764705882353E-2</v>
      </c>
      <c r="I155" s="38">
        <f>'Publication Table'!G156/'Publication Table (%)'!I$153</f>
        <v>1.2844036697247707E-2</v>
      </c>
      <c r="J155" s="94">
        <f>'Publication Table'!H156/'Publication Table (%)'!J$153</f>
        <v>2.4096385542168676E-2</v>
      </c>
      <c r="K155" s="38">
        <f>'Publication Table'!I156/'Publication Table (%)'!K$153</f>
        <v>2.6058631921824105E-2</v>
      </c>
      <c r="L155" s="38">
        <f>'Publication Table'!J156/'Publication Table (%)'!L$153</f>
        <v>2.3255813953488372E-2</v>
      </c>
      <c r="M155" s="38">
        <f>'Publication Table'!K156/'Publication Table (%)'!M$153</f>
        <v>1.9138755980861243E-2</v>
      </c>
      <c r="N155" s="38">
        <f>'Publication Table'!L156/'Publication Table (%)'!N$153</f>
        <v>2.8520499108734401E-2</v>
      </c>
      <c r="O155" s="38">
        <f>'Publication Table'!M156/'Publication Table (%)'!O$153</f>
        <v>3.8155802861685212E-2</v>
      </c>
      <c r="P155" s="38">
        <f>'Publication Table'!N156/'Publication Table (%)'!P$153</f>
        <v>1.8970189701897018E-2</v>
      </c>
      <c r="Q155" s="38">
        <f>'Publication Table'!O156/'Publication Table (%)'!Q$153</f>
        <v>1.6447368421052631E-2</v>
      </c>
      <c r="R155" s="38">
        <f>'Publication Table'!P156/'Publication Table (%)'!R$153</f>
        <v>2.9141104294478526E-2</v>
      </c>
      <c r="S155" s="38">
        <f>'Publication Table'!Q156/'Publication Table (%)'!S$153</f>
        <v>2.2695035460992909E-2</v>
      </c>
      <c r="T155" s="38">
        <f>'Publication Table'!R156/'Publication Table (%)'!T$153</f>
        <v>1.4989293361884369E-2</v>
      </c>
      <c r="U155" s="38">
        <f>'Publication Table'!S156/'Publication Table (%)'!U$153</f>
        <v>1.6333938294010888E-2</v>
      </c>
      <c r="V155" s="38">
        <f>'Publication Table'!T156/'Publication Table (%)'!V$153</f>
        <v>1.8456375838926176E-2</v>
      </c>
      <c r="W155" s="38">
        <f>'Publication Table'!U156/'Publication Table (%)'!W$153</f>
        <v>6.0851926977687626E-3</v>
      </c>
      <c r="X155" s="38">
        <f>'Publication Table'!V156/'Publication Table (%)'!X$153</f>
        <v>1.7830609212481426E-2</v>
      </c>
      <c r="Y155" s="38">
        <f>'Publication Table'!W156/'Publication Table (%)'!Y$153</f>
        <v>3.5026269702276708E-2</v>
      </c>
      <c r="Z155" s="38">
        <f>'Publication Table'!X156/'Publication Table (%)'!Z$153</f>
        <v>1.4598540145985401E-2</v>
      </c>
      <c r="AA155" s="38">
        <f>'Publication Table'!Y156/'Publication Table (%)'!AA$153</f>
        <v>2.1996615905245348E-2</v>
      </c>
      <c r="AB155" s="38">
        <f>'Publication Table'!Z156/'Publication Table (%)'!AB$153</f>
        <v>1.8691588785046728E-2</v>
      </c>
      <c r="AC155" s="38">
        <f>'Publication Table'!AA156/'Publication Table (%)'!AC$153</f>
        <v>1.8382352941176471E-2</v>
      </c>
      <c r="AD155" s="38">
        <f>'Publication Table'!AB156/'Publication Table (%)'!AD$153</f>
        <v>2.391629297458894E-2</v>
      </c>
      <c r="AE155" s="38">
        <f>'Publication Table'!AC156/'Publication Table (%)'!AE$153</f>
        <v>2.1452145214521452E-2</v>
      </c>
      <c r="AF155" s="38">
        <f>'Publication Table'!AD156/'Publication Table (%)'!AF$153</f>
        <v>2.9684601113172542E-2</v>
      </c>
      <c r="AG155" s="38">
        <f>'Publication Table'!AE156/'Publication Table (%)'!AG$153</f>
        <v>2.9641185647425898E-2</v>
      </c>
      <c r="AH155" s="38">
        <f>'Publication Table'!AF156/'Publication Table (%)'!AH$153</f>
        <v>2.8985507246376812E-2</v>
      </c>
      <c r="AI155" s="38">
        <f>'Publication Table'!AG156/'Publication Table (%)'!AI$153</f>
        <v>1.6605166051660517E-2</v>
      </c>
      <c r="AJ155" s="38">
        <f>'Publication Table'!AH156/'Publication Table (%)'!AJ$153</f>
        <v>2.5559105431309903E-2</v>
      </c>
      <c r="AK155" s="38">
        <f>'Publication Table'!AI156/'Publication Table (%)'!AK$153</f>
        <v>1.7482517482517484E-2</v>
      </c>
      <c r="AL155" s="38">
        <f>'Publication Table'!AJ156/'Publication Table (%)'!AL$153</f>
        <v>2.1032504780114723E-2</v>
      </c>
      <c r="AM155" s="38">
        <f>'Publication Table'!AK156/'Publication Table (%)'!AM$153</f>
        <v>1.9503546099290781E-2</v>
      </c>
      <c r="AN155" s="38">
        <f>'Publication Table'!AL156/'Publication Table (%)'!AN$153</f>
        <v>1.0869565217391304E-2</v>
      </c>
      <c r="AO155" s="38">
        <f>'Publication Table'!AM156/'Publication Table (%)'!AO$153</f>
        <v>1.2389380530973451E-2</v>
      </c>
      <c r="AP155" s="38">
        <f>'Publication Table'!AN156/'Publication Table (%)'!AP$153</f>
        <v>2.5401069518716578E-2</v>
      </c>
      <c r="AQ155" s="38">
        <f>'Publication Table'!AO156/'Publication Table (%)'!AQ$153</f>
        <v>2.1604938271604937E-2</v>
      </c>
      <c r="AR155" s="38">
        <f>'Publication Table'!AP156/'Publication Table (%)'!AR$153</f>
        <v>1.5942028985507246E-2</v>
      </c>
      <c r="AS155" s="38">
        <f>'Publication Table'!AQ156/'Publication Table (%)'!AS$153</f>
        <v>4.0595399188092015E-3</v>
      </c>
      <c r="AT155" s="38">
        <f>'Publication Table'!AR156/'Publication Table (%)'!AT$153</f>
        <v>1.0563380281690141E-2</v>
      </c>
      <c r="AU155" s="38">
        <f>'Publication Table'!AS156/'Publication Table (%)'!AU$153</f>
        <v>2.3351648351648352E-2</v>
      </c>
      <c r="AV155" s="38">
        <f>'Publication Table'!AT156/'Publication Table (%)'!AV$153</f>
        <v>2.3312883435582823E-2</v>
      </c>
      <c r="AW155" s="38">
        <f>'Publication Table'!AU156/'Publication Table (%)'!AW$153</f>
        <v>1.9498607242339833E-2</v>
      </c>
      <c r="AX155" s="38">
        <f>'Publication Table'!AV156/'Publication Table (%)'!AX$153</f>
        <v>1.7402945113788489E-2</v>
      </c>
      <c r="AY155" s="38">
        <f>'Publication Table'!AW156/'Publication Table (%)'!AY$153</f>
        <v>1.870503597122302E-2</v>
      </c>
      <c r="AZ155" s="38">
        <f>'Publication Table'!AX156/'Publication Table (%)'!AZ$153</f>
        <v>8.9858793324775355E-3</v>
      </c>
      <c r="BA155" s="38">
        <f>'Publication Table'!AY156/'Publication Table (%)'!BA$153</f>
        <v>1.422475106685633E-2</v>
      </c>
      <c r="BB155" s="38">
        <f>'Publication Table'!AZ156/'Publication Table (%)'!BB$153</f>
        <v>1.3605442176870748E-2</v>
      </c>
      <c r="BC155" s="38">
        <f>'Publication Table'!BA156/'Publication Table (%)'!BC$153</f>
        <v>1.3477088948787063E-2</v>
      </c>
      <c r="BD155" s="38">
        <f>'Publication Table'!BB156/'Publication Table (%)'!BD$153</f>
        <v>2.1680216802168022E-2</v>
      </c>
      <c r="BE155" s="38">
        <f>'Publication Table'!BC156/'Publication Table (%)'!BE$153</f>
        <v>1.7402945113788489E-2</v>
      </c>
      <c r="BF155" s="38">
        <f>'Publication Table'!BD156/'Publication Table (%)'!BF$153</f>
        <v>1.4577259475218658E-2</v>
      </c>
      <c r="BG155" s="38">
        <f>'Publication Table'!BE156/'Publication Table (%)'!BG$153</f>
        <v>6.8965517241379309E-3</v>
      </c>
      <c r="BH155" s="38">
        <f>'Publication Table'!BF156/'Publication Table (%)'!BH$153</f>
        <v>1.3803680981595092E-2</v>
      </c>
      <c r="BI155" s="38">
        <f>'Publication Table'!BG156/'Publication Table (%)'!BI$153</f>
        <v>1.9490254872563718E-2</v>
      </c>
      <c r="BJ155" s="38">
        <f>'Publication Table'!BH156/'Publication Table (%)'!BJ$153</f>
        <v>2.5423728813559324E-2</v>
      </c>
      <c r="BK155" s="38">
        <f>'Publication Table'!BI156/'Publication Table (%)'!BK$153</f>
        <v>2.2191400832177532E-2</v>
      </c>
      <c r="BL155" s="38">
        <f>'Publication Table'!BJ156/'Publication Table (%)'!BL$153</f>
        <v>1.6835016835016835E-2</v>
      </c>
      <c r="BM155" s="38">
        <f>'Publication Table'!BK156/'Publication Table (%)'!BM$153</f>
        <v>0</v>
      </c>
      <c r="BN155" s="38">
        <f>'Publication Table'!BL156/'Publication Table (%)'!BN$153</f>
        <v>2.5157232704402517E-2</v>
      </c>
      <c r="BO155" s="38">
        <f>'Publication Table'!BM156/'Publication Table (%)'!BO$153</f>
        <v>1.7142857142857144E-2</v>
      </c>
      <c r="BP155" s="38">
        <f>'Publication Table'!BN156/'Publication Table (%)'!BP$153</f>
        <v>2.6666666666666668E-2</v>
      </c>
      <c r="BQ155" s="38">
        <f>'Publication Table'!BO156/'Publication Table (%)'!BQ$153</f>
        <v>3.4188034188034191E-2</v>
      </c>
      <c r="BR155" s="38">
        <f>'Publication Table'!BP156/'Publication Table (%)'!BR$153</f>
        <v>3.0581039755351682E-3</v>
      </c>
      <c r="BS155" s="38">
        <f ca="1">'Publication Table'!BQ156/'Publication Table (%)'!BS$153</f>
        <v>2.4774774774774775E-2</v>
      </c>
    </row>
    <row r="156" spans="2:71" ht="15" hidden="1" customHeight="1" outlineLevel="2" x14ac:dyDescent="0.2">
      <c r="B156" s="84" t="str">
        <f t="shared" si="21"/>
        <v>Dr Gray's HospitalCancellation based on capacity or non-clinical reason by hospital %</v>
      </c>
      <c r="C156" s="87" t="str">
        <f t="shared" si="22"/>
        <v>Dr Gray's Hospital</v>
      </c>
      <c r="D156" s="100"/>
      <c r="E156" s="39" t="s">
        <v>114</v>
      </c>
      <c r="F156" s="38">
        <f>'Publication Table'!D157/'Publication Table (%)'!F$153</f>
        <v>7.1736011477761836E-3</v>
      </c>
      <c r="G156" s="38">
        <f>'Publication Table'!E157/'Publication Table (%)'!G$153</f>
        <v>4.0214477211796247E-3</v>
      </c>
      <c r="H156" s="38">
        <f>'Publication Table'!F157/'Publication Table (%)'!H$153</f>
        <v>5.5147058823529415E-3</v>
      </c>
      <c r="I156" s="38">
        <f>'Publication Table'!G157/'Publication Table (%)'!I$153</f>
        <v>1.4678899082568808E-2</v>
      </c>
      <c r="J156" s="94">
        <f>'Publication Table'!H157/'Publication Table (%)'!J$153</f>
        <v>0</v>
      </c>
      <c r="K156" s="38">
        <f>'Publication Table'!I157/'Publication Table (%)'!K$153</f>
        <v>1.3029315960912053E-2</v>
      </c>
      <c r="L156" s="38">
        <f>'Publication Table'!J157/'Publication Table (%)'!L$153</f>
        <v>1.4950166112956811E-2</v>
      </c>
      <c r="M156" s="38">
        <f>'Publication Table'!K157/'Publication Table (%)'!M$153</f>
        <v>1.594896331738437E-3</v>
      </c>
      <c r="N156" s="38">
        <f>'Publication Table'!L157/'Publication Table (%)'!N$153</f>
        <v>7.1301247771836003E-3</v>
      </c>
      <c r="O156" s="38">
        <f>'Publication Table'!M157/'Publication Table (%)'!O$153</f>
        <v>1.9077901430842606E-2</v>
      </c>
      <c r="P156" s="38">
        <f>'Publication Table'!N157/'Publication Table (%)'!P$153</f>
        <v>6.7750677506775072E-3</v>
      </c>
      <c r="Q156" s="38">
        <f>'Publication Table'!O157/'Publication Table (%)'!Q$153</f>
        <v>6.5789473684210523E-3</v>
      </c>
      <c r="R156" s="38">
        <f>'Publication Table'!P157/'Publication Table (%)'!R$153</f>
        <v>4.601226993865031E-3</v>
      </c>
      <c r="S156" s="38">
        <f>'Publication Table'!Q157/'Publication Table (%)'!S$153</f>
        <v>7.0921985815602835E-3</v>
      </c>
      <c r="T156" s="38">
        <f>'Publication Table'!R157/'Publication Table (%)'!T$153</f>
        <v>2.9978586723768737E-2</v>
      </c>
      <c r="U156" s="38">
        <f>'Publication Table'!S157/'Publication Table (%)'!U$153</f>
        <v>7.2595281306715061E-3</v>
      </c>
      <c r="V156" s="38">
        <f>'Publication Table'!T157/'Publication Table (%)'!V$153</f>
        <v>6.7114093959731542E-3</v>
      </c>
      <c r="W156" s="38">
        <f>'Publication Table'!U157/'Publication Table (%)'!W$153</f>
        <v>0</v>
      </c>
      <c r="X156" s="38">
        <f>'Publication Table'!V157/'Publication Table (%)'!X$153</f>
        <v>0</v>
      </c>
      <c r="Y156" s="38">
        <f>'Publication Table'!W157/'Publication Table (%)'!Y$153</f>
        <v>1.4010507880910683E-2</v>
      </c>
      <c r="Z156" s="38">
        <f>'Publication Table'!X157/'Publication Table (%)'!Z$153</f>
        <v>1.0948905109489052E-2</v>
      </c>
      <c r="AA156" s="38">
        <f>'Publication Table'!Y157/'Publication Table (%)'!AA$153</f>
        <v>2.7072758037225041E-2</v>
      </c>
      <c r="AB156" s="38">
        <f>'Publication Table'!Z157/'Publication Table (%)'!AB$153</f>
        <v>2.8037383177570093E-2</v>
      </c>
      <c r="AC156" s="38">
        <f>'Publication Table'!AA157/'Publication Table (%)'!AC$153</f>
        <v>5.5147058823529415E-3</v>
      </c>
      <c r="AD156" s="38">
        <f>'Publication Table'!AB157/'Publication Table (%)'!AD$153</f>
        <v>4.4843049327354259E-3</v>
      </c>
      <c r="AE156" s="38">
        <f>'Publication Table'!AC157/'Publication Table (%)'!AE$153</f>
        <v>4.9504950495049506E-3</v>
      </c>
      <c r="AF156" s="38">
        <f>'Publication Table'!AD157/'Publication Table (%)'!AF$153</f>
        <v>1.8552875695732839E-3</v>
      </c>
      <c r="AG156" s="38">
        <f>'Publication Table'!AE157/'Publication Table (%)'!AG$153</f>
        <v>1.5600624024960999E-2</v>
      </c>
      <c r="AH156" s="38">
        <f>'Publication Table'!AF157/'Publication Table (%)'!AH$153</f>
        <v>3.0595813204508857E-2</v>
      </c>
      <c r="AI156" s="38">
        <f>'Publication Table'!AG157/'Publication Table (%)'!AI$153</f>
        <v>2.7675276752767528E-2</v>
      </c>
      <c r="AJ156" s="38">
        <f>'Publication Table'!AH157/'Publication Table (%)'!AJ$153</f>
        <v>2.2364217252396165E-2</v>
      </c>
      <c r="AK156" s="38">
        <f>'Publication Table'!AI157/'Publication Table (%)'!AK$153</f>
        <v>1.3986013986013986E-2</v>
      </c>
      <c r="AL156" s="38">
        <f>'Publication Table'!AJ157/'Publication Table (%)'!AL$153</f>
        <v>5.7361376673040155E-3</v>
      </c>
      <c r="AM156" s="38">
        <f>'Publication Table'!AK157/'Publication Table (%)'!AM$153</f>
        <v>3.5460992907801418E-3</v>
      </c>
      <c r="AN156" s="38">
        <f>'Publication Table'!AL157/'Publication Table (%)'!AN$153</f>
        <v>2.4844720496894408E-2</v>
      </c>
      <c r="AO156" s="38">
        <f>'Publication Table'!AM157/'Publication Table (%)'!AO$153</f>
        <v>0.11858407079646018</v>
      </c>
      <c r="AP156" s="38">
        <f>'Publication Table'!AN157/'Publication Table (%)'!AP$153</f>
        <v>9.3582887700534752E-3</v>
      </c>
      <c r="AQ156" s="38">
        <f>'Publication Table'!AO157/'Publication Table (%)'!AQ$153</f>
        <v>9.2592592592592587E-3</v>
      </c>
      <c r="AR156" s="38">
        <f>'Publication Table'!AP157/'Publication Table (%)'!AR$153</f>
        <v>1.4492753623188406E-2</v>
      </c>
      <c r="AS156" s="38">
        <f>'Publication Table'!AQ157/'Publication Table (%)'!AS$153</f>
        <v>1.6238159675236806E-2</v>
      </c>
      <c r="AT156" s="38">
        <f>'Publication Table'!AR157/'Publication Table (%)'!AT$153</f>
        <v>1.4084507042253521E-2</v>
      </c>
      <c r="AU156" s="38">
        <f>'Publication Table'!AS157/'Publication Table (%)'!AU$153</f>
        <v>1.3736263736263736E-2</v>
      </c>
      <c r="AV156" s="38">
        <f>'Publication Table'!AT157/'Publication Table (%)'!AV$153</f>
        <v>6.1349693251533744E-3</v>
      </c>
      <c r="AW156" s="38">
        <f>'Publication Table'!AU157/'Publication Table (%)'!AW$153</f>
        <v>1.2534818941504178E-2</v>
      </c>
      <c r="AX156" s="38">
        <f>'Publication Table'!AV157/'Publication Table (%)'!AX$153</f>
        <v>6.6934404283801874E-3</v>
      </c>
      <c r="AY156" s="38">
        <f>'Publication Table'!AW157/'Publication Table (%)'!AY$153</f>
        <v>2.4460431654676259E-2</v>
      </c>
      <c r="AZ156" s="38">
        <f>'Publication Table'!AX157/'Publication Table (%)'!AZ$153</f>
        <v>2.5673940949935813E-3</v>
      </c>
      <c r="BA156" s="38">
        <f>'Publication Table'!AY157/'Publication Table (%)'!BA$153</f>
        <v>9.9573257467994308E-3</v>
      </c>
      <c r="BB156" s="38">
        <f>'Publication Table'!AZ157/'Publication Table (%)'!BB$153</f>
        <v>1.3605442176870747E-3</v>
      </c>
      <c r="BC156" s="38">
        <f>'Publication Table'!BA157/'Publication Table (%)'!BC$153</f>
        <v>8.0862533692722376E-3</v>
      </c>
      <c r="BD156" s="38">
        <f>'Publication Table'!BB157/'Publication Table (%)'!BD$153</f>
        <v>4.0650406504065045E-3</v>
      </c>
      <c r="BE156" s="38">
        <f>'Publication Table'!BC157/'Publication Table (%)'!BE$153</f>
        <v>1.3386880856760374E-3</v>
      </c>
      <c r="BF156" s="38">
        <f>'Publication Table'!BD157/'Publication Table (%)'!BF$153</f>
        <v>1.6034985422740525E-2</v>
      </c>
      <c r="BG156" s="38">
        <f>'Publication Table'!BE157/'Publication Table (%)'!BG$153</f>
        <v>5.5172413793103444E-3</v>
      </c>
      <c r="BH156" s="38">
        <f>'Publication Table'!BF157/'Publication Table (%)'!BH$153</f>
        <v>1.6871165644171779E-2</v>
      </c>
      <c r="BI156" s="38">
        <f>'Publication Table'!BG157/'Publication Table (%)'!BI$153</f>
        <v>2.2488755622188907E-2</v>
      </c>
      <c r="BJ156" s="38">
        <f>'Publication Table'!BH157/'Publication Table (%)'!BJ$153</f>
        <v>2.0581113801452784E-2</v>
      </c>
      <c r="BK156" s="38">
        <f>'Publication Table'!BI157/'Publication Table (%)'!BK$153</f>
        <v>1.9417475728155338E-2</v>
      </c>
      <c r="BL156" s="38">
        <f>'Publication Table'!BJ157/'Publication Table (%)'!BL$153</f>
        <v>5.5555555555555552E-2</v>
      </c>
      <c r="BM156" s="38">
        <f>'Publication Table'!BK157/'Publication Table (%)'!BM$153</f>
        <v>0</v>
      </c>
      <c r="BN156" s="38">
        <f>'Publication Table'!BL157/'Publication Table (%)'!BN$153</f>
        <v>0</v>
      </c>
      <c r="BO156" s="38">
        <f>'Publication Table'!BM157/'Publication Table (%)'!BO$153</f>
        <v>0</v>
      </c>
      <c r="BP156" s="38">
        <f>'Publication Table'!BN157/'Publication Table (%)'!BP$153</f>
        <v>2.2222222222222223E-2</v>
      </c>
      <c r="BQ156" s="38">
        <f>'Publication Table'!BO157/'Publication Table (%)'!BQ$153</f>
        <v>1.282051282051282E-2</v>
      </c>
      <c r="BR156" s="38">
        <f>'Publication Table'!BP157/'Publication Table (%)'!BR$153</f>
        <v>3.0581039755351682E-3</v>
      </c>
      <c r="BS156" s="38">
        <f ca="1">'Publication Table'!BQ157/'Publication Table (%)'!BS$153</f>
        <v>6.7567567567567571E-3</v>
      </c>
    </row>
    <row r="157" spans="2:71" ht="15" hidden="1" customHeight="1" outlineLevel="2" x14ac:dyDescent="0.2">
      <c r="B157" s="84" t="str">
        <f t="shared" si="21"/>
        <v>Dr Gray's HospitalCancelled by Patient %</v>
      </c>
      <c r="C157" s="87" t="str">
        <f t="shared" si="22"/>
        <v>Dr Gray's Hospital</v>
      </c>
      <c r="D157" s="100"/>
      <c r="E157" s="39" t="s">
        <v>115</v>
      </c>
      <c r="F157" s="38">
        <f>'Publication Table'!D158/'Publication Table (%)'!F$153</f>
        <v>4.0172166427546625E-2</v>
      </c>
      <c r="G157" s="38">
        <f>'Publication Table'!E158/'Publication Table (%)'!G$153</f>
        <v>3.4852546916890083E-2</v>
      </c>
      <c r="H157" s="38">
        <f>'Publication Table'!F158/'Publication Table (%)'!H$153</f>
        <v>5.1470588235294115E-2</v>
      </c>
      <c r="I157" s="38">
        <f>'Publication Table'!G158/'Publication Table (%)'!I$153</f>
        <v>3.669724770642202E-2</v>
      </c>
      <c r="J157" s="94">
        <f>'Publication Table'!H158/'Publication Table (%)'!J$153</f>
        <v>3.9156626506024098E-2</v>
      </c>
      <c r="K157" s="38">
        <f>'Publication Table'!I158/'Publication Table (%)'!K$153</f>
        <v>4.071661237785016E-2</v>
      </c>
      <c r="L157" s="38">
        <f>'Publication Table'!J158/'Publication Table (%)'!L$153</f>
        <v>3.3222591362126248E-2</v>
      </c>
      <c r="M157" s="38">
        <f>'Publication Table'!K158/'Publication Table (%)'!M$153</f>
        <v>3.6682615629984053E-2</v>
      </c>
      <c r="N157" s="38">
        <f>'Publication Table'!L158/'Publication Table (%)'!N$153</f>
        <v>3.7433155080213901E-2</v>
      </c>
      <c r="O157" s="38">
        <f>'Publication Table'!M158/'Publication Table (%)'!O$153</f>
        <v>3.4976152623211444E-2</v>
      </c>
      <c r="P157" s="38">
        <f>'Publication Table'!N158/'Publication Table (%)'!P$153</f>
        <v>5.1490514905149054E-2</v>
      </c>
      <c r="Q157" s="38">
        <f>'Publication Table'!O158/'Publication Table (%)'!Q$153</f>
        <v>3.125E-2</v>
      </c>
      <c r="R157" s="38">
        <f>'Publication Table'!P158/'Publication Table (%)'!R$153</f>
        <v>6.4417177914110432E-2</v>
      </c>
      <c r="S157" s="38">
        <f>'Publication Table'!Q158/'Publication Table (%)'!S$153</f>
        <v>4.5390070921985819E-2</v>
      </c>
      <c r="T157" s="38">
        <f>'Publication Table'!R158/'Publication Table (%)'!T$153</f>
        <v>3.6402569593147749E-2</v>
      </c>
      <c r="U157" s="38">
        <f>'Publication Table'!S158/'Publication Table (%)'!U$153</f>
        <v>4.3557168784029036E-2</v>
      </c>
      <c r="V157" s="38">
        <f>'Publication Table'!T158/'Publication Table (%)'!V$153</f>
        <v>3.5234899328859058E-2</v>
      </c>
      <c r="W157" s="38">
        <f>'Publication Table'!U158/'Publication Table (%)'!W$153</f>
        <v>4.665314401622718E-2</v>
      </c>
      <c r="X157" s="38">
        <f>'Publication Table'!V158/'Publication Table (%)'!X$153</f>
        <v>3.1203566121842496E-2</v>
      </c>
      <c r="Y157" s="38">
        <f>'Publication Table'!W158/'Publication Table (%)'!Y$153</f>
        <v>5.0788091068301226E-2</v>
      </c>
      <c r="Z157" s="38">
        <f>'Publication Table'!X158/'Publication Table (%)'!Z$153</f>
        <v>5.1094890510948905E-2</v>
      </c>
      <c r="AA157" s="38">
        <f>'Publication Table'!Y158/'Publication Table (%)'!AA$153</f>
        <v>4.3993231810490696E-2</v>
      </c>
      <c r="AB157" s="38">
        <f>'Publication Table'!Z158/'Publication Table (%)'!AB$153</f>
        <v>2.336448598130841E-2</v>
      </c>
      <c r="AC157" s="38">
        <f>'Publication Table'!AA158/'Publication Table (%)'!AC$153</f>
        <v>3.860294117647059E-2</v>
      </c>
      <c r="AD157" s="38">
        <f>'Publication Table'!AB158/'Publication Table (%)'!AD$153</f>
        <v>3.8863976083707022E-2</v>
      </c>
      <c r="AE157" s="38">
        <f>'Publication Table'!AC158/'Publication Table (%)'!AE$153</f>
        <v>4.1254125412541254E-2</v>
      </c>
      <c r="AF157" s="38">
        <f>'Publication Table'!AD158/'Publication Table (%)'!AF$153</f>
        <v>2.2263450834879406E-2</v>
      </c>
      <c r="AG157" s="38">
        <f>'Publication Table'!AE158/'Publication Table (%)'!AG$153</f>
        <v>3.4321372854914198E-2</v>
      </c>
      <c r="AH157" s="38">
        <f>'Publication Table'!AF158/'Publication Table (%)'!AH$153</f>
        <v>4.0257648953301126E-2</v>
      </c>
      <c r="AI157" s="38">
        <f>'Publication Table'!AG158/'Publication Table (%)'!AI$153</f>
        <v>3.5055350553505532E-2</v>
      </c>
      <c r="AJ157" s="38">
        <f>'Publication Table'!AH158/'Publication Table (%)'!AJ$153</f>
        <v>3.8338658146964855E-2</v>
      </c>
      <c r="AK157" s="38">
        <f>'Publication Table'!AI158/'Publication Table (%)'!AK$153</f>
        <v>4.72027972027972E-2</v>
      </c>
      <c r="AL157" s="38">
        <f>'Publication Table'!AJ158/'Publication Table (%)'!AL$153</f>
        <v>4.2065009560229447E-2</v>
      </c>
      <c r="AM157" s="38">
        <f>'Publication Table'!AK158/'Publication Table (%)'!AM$153</f>
        <v>5.1418439716312055E-2</v>
      </c>
      <c r="AN157" s="38">
        <f>'Publication Table'!AL158/'Publication Table (%)'!AN$153</f>
        <v>4.813664596273292E-2</v>
      </c>
      <c r="AO157" s="38">
        <f>'Publication Table'!AM158/'Publication Table (%)'!AO$153</f>
        <v>2.4778761061946902E-2</v>
      </c>
      <c r="AP157" s="38">
        <f>'Publication Table'!AN158/'Publication Table (%)'!AP$153</f>
        <v>3.4759358288770054E-2</v>
      </c>
      <c r="AQ157" s="38">
        <f>'Publication Table'!AO158/'Publication Table (%)'!AQ$153</f>
        <v>4.0123456790123455E-2</v>
      </c>
      <c r="AR157" s="38">
        <f>'Publication Table'!AP158/'Publication Table (%)'!AR$153</f>
        <v>3.3333333333333333E-2</v>
      </c>
      <c r="AS157" s="38">
        <f>'Publication Table'!AQ158/'Publication Table (%)'!AS$153</f>
        <v>3.9242219215155617E-2</v>
      </c>
      <c r="AT157" s="38">
        <f>'Publication Table'!AR158/'Publication Table (%)'!AT$153</f>
        <v>3.1690140845070422E-2</v>
      </c>
      <c r="AU157" s="38">
        <f>'Publication Table'!AS158/'Publication Table (%)'!AU$153</f>
        <v>4.3956043956043959E-2</v>
      </c>
      <c r="AV157" s="38">
        <f>'Publication Table'!AT158/'Publication Table (%)'!AV$153</f>
        <v>2.9447852760736196E-2</v>
      </c>
      <c r="AW157" s="38">
        <f>'Publication Table'!AU158/'Publication Table (%)'!AW$153</f>
        <v>3.3426183844011144E-2</v>
      </c>
      <c r="AX157" s="38">
        <f>'Publication Table'!AV158/'Publication Table (%)'!AX$153</f>
        <v>4.1499330655957165E-2</v>
      </c>
      <c r="AY157" s="38">
        <f>'Publication Table'!AW158/'Publication Table (%)'!AY$153</f>
        <v>2.302158273381295E-2</v>
      </c>
      <c r="AZ157" s="38">
        <f>'Publication Table'!AX158/'Publication Table (%)'!AZ$153</f>
        <v>3.2092426187419767E-2</v>
      </c>
      <c r="BA157" s="38">
        <f>'Publication Table'!AY158/'Publication Table (%)'!BA$153</f>
        <v>3.5561877667140827E-2</v>
      </c>
      <c r="BB157" s="38">
        <f>'Publication Table'!AZ158/'Publication Table (%)'!BB$153</f>
        <v>2.5850340136054421E-2</v>
      </c>
      <c r="BC157" s="38">
        <f>'Publication Table'!BA158/'Publication Table (%)'!BC$153</f>
        <v>3.638814016172507E-2</v>
      </c>
      <c r="BD157" s="38">
        <f>'Publication Table'!BB158/'Publication Table (%)'!BD$153</f>
        <v>4.878048780487805E-2</v>
      </c>
      <c r="BE157" s="38">
        <f>'Publication Table'!BC158/'Publication Table (%)'!BE$153</f>
        <v>3.7483266398929051E-2</v>
      </c>
      <c r="BF157" s="38">
        <f>'Publication Table'!BD158/'Publication Table (%)'!BF$153</f>
        <v>3.6443148688046649E-2</v>
      </c>
      <c r="BG157" s="38">
        <f>'Publication Table'!BE158/'Publication Table (%)'!BG$153</f>
        <v>3.1724137931034485E-2</v>
      </c>
      <c r="BH157" s="38">
        <f>'Publication Table'!BF158/'Publication Table (%)'!BH$153</f>
        <v>3.834355828220859E-2</v>
      </c>
      <c r="BI157" s="38">
        <f>'Publication Table'!BG158/'Publication Table (%)'!BI$153</f>
        <v>3.4482758620689655E-2</v>
      </c>
      <c r="BJ157" s="38">
        <f>'Publication Table'!BH158/'Publication Table (%)'!BJ$153</f>
        <v>2.6634382566585957E-2</v>
      </c>
      <c r="BK157" s="38">
        <f>'Publication Table'!BI158/'Publication Table (%)'!BK$153</f>
        <v>3.0513176144244106E-2</v>
      </c>
      <c r="BL157" s="38">
        <f>'Publication Table'!BJ158/'Publication Table (%)'!BL$153</f>
        <v>8.0808080808080815E-2</v>
      </c>
      <c r="BM157" s="38">
        <f>'Publication Table'!BK158/'Publication Table (%)'!BM$153</f>
        <v>2.564102564102564E-2</v>
      </c>
      <c r="BN157" s="38">
        <f>'Publication Table'!BL158/'Publication Table (%)'!BN$153</f>
        <v>1.2578616352201259E-2</v>
      </c>
      <c r="BO157" s="38">
        <f>'Publication Table'!BM158/'Publication Table (%)'!BO$153</f>
        <v>3.4285714285714287E-2</v>
      </c>
      <c r="BP157" s="38">
        <f>'Publication Table'!BN158/'Publication Table (%)'!BP$153</f>
        <v>1.3333333333333334E-2</v>
      </c>
      <c r="BQ157" s="38">
        <f>'Publication Table'!BO158/'Publication Table (%)'!BQ$153</f>
        <v>2.1367521367521368E-2</v>
      </c>
      <c r="BR157" s="38">
        <f>'Publication Table'!BP158/'Publication Table (%)'!BR$153</f>
        <v>3.669724770642202E-2</v>
      </c>
      <c r="BS157" s="38">
        <f ca="1">'Publication Table'!BQ158/'Publication Table (%)'!BS$153</f>
        <v>3.6036036036036036E-2</v>
      </c>
    </row>
    <row r="158" spans="2:71" ht="15" hidden="1" customHeight="1" outlineLevel="2" x14ac:dyDescent="0.2">
      <c r="B158" s="84" t="str">
        <f t="shared" si="21"/>
        <v>Dr Gray's HospitalOther reason %</v>
      </c>
      <c r="C158" s="87" t="str">
        <f t="shared" si="22"/>
        <v>Dr Gray's Hospital</v>
      </c>
      <c r="D158" s="100"/>
      <c r="E158" s="39" t="s">
        <v>116</v>
      </c>
      <c r="F158" s="38">
        <f>'Publication Table'!D159/'Publication Table (%)'!F$153</f>
        <v>0</v>
      </c>
      <c r="G158" s="38">
        <f>'Publication Table'!E159/'Publication Table (%)'!G$153</f>
        <v>1.0723860589812333E-2</v>
      </c>
      <c r="H158" s="38">
        <f>'Publication Table'!F159/'Publication Table (%)'!H$153</f>
        <v>0</v>
      </c>
      <c r="I158" s="38">
        <f>'Publication Table'!G159/'Publication Table (%)'!I$153</f>
        <v>3.669724770642202E-3</v>
      </c>
      <c r="J158" s="94">
        <f>'Publication Table'!H159/'Publication Table (%)'!J$153</f>
        <v>1.5060240963855422E-3</v>
      </c>
      <c r="K158" s="38">
        <f>'Publication Table'!I159/'Publication Table (%)'!K$153</f>
        <v>0</v>
      </c>
      <c r="L158" s="38">
        <f>'Publication Table'!J159/'Publication Table (%)'!L$153</f>
        <v>0</v>
      </c>
      <c r="M158" s="38">
        <f>'Publication Table'!K159/'Publication Table (%)'!M$153</f>
        <v>6.379585326953748E-3</v>
      </c>
      <c r="N158" s="38">
        <f>'Publication Table'!L159/'Publication Table (%)'!N$153</f>
        <v>0</v>
      </c>
      <c r="O158" s="38">
        <f>'Publication Table'!M159/'Publication Table (%)'!O$153</f>
        <v>3.1796502384737681E-3</v>
      </c>
      <c r="P158" s="38">
        <f>'Publication Table'!N159/'Publication Table (%)'!P$153</f>
        <v>0</v>
      </c>
      <c r="Q158" s="38">
        <f>'Publication Table'!O159/'Publication Table (%)'!Q$153</f>
        <v>3.2894736842105261E-3</v>
      </c>
      <c r="R158" s="38">
        <f>'Publication Table'!P159/'Publication Table (%)'!R$153</f>
        <v>1.5337423312883436E-3</v>
      </c>
      <c r="S158" s="38">
        <f>'Publication Table'!Q159/'Publication Table (%)'!S$153</f>
        <v>0</v>
      </c>
      <c r="T158" s="38">
        <f>'Publication Table'!R159/'Publication Table (%)'!T$153</f>
        <v>2.1413276231263384E-3</v>
      </c>
      <c r="U158" s="38">
        <f>'Publication Table'!S159/'Publication Table (%)'!U$153</f>
        <v>0</v>
      </c>
      <c r="V158" s="38">
        <f>'Publication Table'!T159/'Publication Table (%)'!V$153</f>
        <v>1.6778523489932886E-3</v>
      </c>
      <c r="W158" s="38">
        <f>'Publication Table'!U159/'Publication Table (%)'!W$153</f>
        <v>6.0851926977687626E-3</v>
      </c>
      <c r="X158" s="38">
        <f>'Publication Table'!V159/'Publication Table (%)'!X$153</f>
        <v>0</v>
      </c>
      <c r="Y158" s="38">
        <f>'Publication Table'!W159/'Publication Table (%)'!Y$153</f>
        <v>0</v>
      </c>
      <c r="Z158" s="38">
        <f>'Publication Table'!X159/'Publication Table (%)'!Z$153</f>
        <v>0</v>
      </c>
      <c r="AA158" s="38">
        <f>'Publication Table'!Y159/'Publication Table (%)'!AA$153</f>
        <v>0</v>
      </c>
      <c r="AB158" s="38">
        <f>'Publication Table'!Z159/'Publication Table (%)'!AB$153</f>
        <v>3.1152647975077881E-3</v>
      </c>
      <c r="AC158" s="38">
        <f>'Publication Table'!AA159/'Publication Table (%)'!AC$153</f>
        <v>5.5147058823529415E-3</v>
      </c>
      <c r="AD158" s="38">
        <f>'Publication Table'!AB159/'Publication Table (%)'!AD$153</f>
        <v>2.9895366218236174E-3</v>
      </c>
      <c r="AE158" s="38">
        <f>'Publication Table'!AC159/'Publication Table (%)'!AE$153</f>
        <v>0</v>
      </c>
      <c r="AF158" s="38">
        <f>'Publication Table'!AD159/'Publication Table (%)'!AF$153</f>
        <v>1.8552875695732839E-3</v>
      </c>
      <c r="AG158" s="38">
        <f>'Publication Table'!AE159/'Publication Table (%)'!AG$153</f>
        <v>3.1201248049921998E-3</v>
      </c>
      <c r="AH158" s="38">
        <f>'Publication Table'!AF159/'Publication Table (%)'!AH$153</f>
        <v>0</v>
      </c>
      <c r="AI158" s="38">
        <f>'Publication Table'!AG159/'Publication Table (%)'!AI$153</f>
        <v>1.8450184501845018E-3</v>
      </c>
      <c r="AJ158" s="38">
        <f>'Publication Table'!AH159/'Publication Table (%)'!AJ$153</f>
        <v>0</v>
      </c>
      <c r="AK158" s="38">
        <f>'Publication Table'!AI159/'Publication Table (%)'!AK$153</f>
        <v>0</v>
      </c>
      <c r="AL158" s="38">
        <f>'Publication Table'!AJ159/'Publication Table (%)'!AL$153</f>
        <v>1.9120458891013384E-3</v>
      </c>
      <c r="AM158" s="38">
        <f>'Publication Table'!AK159/'Publication Table (%)'!AM$153</f>
        <v>0</v>
      </c>
      <c r="AN158" s="38">
        <f>'Publication Table'!AL159/'Publication Table (%)'!AN$153</f>
        <v>9.316770186335404E-3</v>
      </c>
      <c r="AO158" s="38">
        <f>'Publication Table'!AM159/'Publication Table (%)'!AO$153</f>
        <v>1.7699115044247787E-3</v>
      </c>
      <c r="AP158" s="38">
        <f>'Publication Table'!AN159/'Publication Table (%)'!AP$153</f>
        <v>0</v>
      </c>
      <c r="AQ158" s="38">
        <f>'Publication Table'!AO159/'Publication Table (%)'!AQ$153</f>
        <v>1.5432098765432098E-3</v>
      </c>
      <c r="AR158" s="38">
        <f>'Publication Table'!AP159/'Publication Table (%)'!AR$153</f>
        <v>2.8985507246376812E-3</v>
      </c>
      <c r="AS158" s="38">
        <f>'Publication Table'!AQ159/'Publication Table (%)'!AS$153</f>
        <v>4.0595399188092015E-3</v>
      </c>
      <c r="AT158" s="38">
        <f>'Publication Table'!AR159/'Publication Table (%)'!AT$153</f>
        <v>1.0563380281690141E-2</v>
      </c>
      <c r="AU158" s="38">
        <f>'Publication Table'!AS159/'Publication Table (%)'!AU$153</f>
        <v>4.120879120879121E-3</v>
      </c>
      <c r="AV158" s="38">
        <f>'Publication Table'!AT159/'Publication Table (%)'!AV$153</f>
        <v>2.4539877300613498E-3</v>
      </c>
      <c r="AW158" s="38">
        <f>'Publication Table'!AU159/'Publication Table (%)'!AW$153</f>
        <v>1.3927576601671309E-3</v>
      </c>
      <c r="AX158" s="38">
        <f>'Publication Table'!AV159/'Publication Table (%)'!AX$153</f>
        <v>5.3547523427041497E-3</v>
      </c>
      <c r="AY158" s="38">
        <f>'Publication Table'!AW159/'Publication Table (%)'!AY$153</f>
        <v>1.4388489208633094E-3</v>
      </c>
      <c r="AZ158" s="38">
        <f>'Publication Table'!AX159/'Publication Table (%)'!AZ$153</f>
        <v>1.2836970474967907E-3</v>
      </c>
      <c r="BA158" s="38">
        <f>'Publication Table'!AY159/'Publication Table (%)'!BA$153</f>
        <v>0</v>
      </c>
      <c r="BB158" s="38">
        <f>'Publication Table'!AZ159/'Publication Table (%)'!BB$153</f>
        <v>5.4421768707482989E-3</v>
      </c>
      <c r="BC158" s="38">
        <f>'Publication Table'!BA159/'Publication Table (%)'!BC$153</f>
        <v>1.3477088948787063E-3</v>
      </c>
      <c r="BD158" s="38">
        <f>'Publication Table'!BB159/'Publication Table (%)'!BD$153</f>
        <v>6.7750677506775072E-3</v>
      </c>
      <c r="BE158" s="38">
        <f>'Publication Table'!BC159/'Publication Table (%)'!BE$153</f>
        <v>6.6934404283801874E-3</v>
      </c>
      <c r="BF158" s="38">
        <f>'Publication Table'!BD159/'Publication Table (%)'!BF$153</f>
        <v>2.9154518950437317E-3</v>
      </c>
      <c r="BG158" s="38">
        <f>'Publication Table'!BE159/'Publication Table (%)'!BG$153</f>
        <v>2.7586206896551722E-3</v>
      </c>
      <c r="BH158" s="38">
        <f>'Publication Table'!BF159/'Publication Table (%)'!BH$153</f>
        <v>3.0674846625766872E-3</v>
      </c>
      <c r="BI158" s="38">
        <f>'Publication Table'!BG159/'Publication Table (%)'!BI$153</f>
        <v>7.4962518740629685E-3</v>
      </c>
      <c r="BJ158" s="38">
        <f>'Publication Table'!BH159/'Publication Table (%)'!BJ$153</f>
        <v>4.8426150121065378E-3</v>
      </c>
      <c r="BK158" s="38">
        <f>'Publication Table'!BI159/'Publication Table (%)'!BK$153</f>
        <v>2.7739251040221915E-3</v>
      </c>
      <c r="BL158" s="38">
        <f>'Publication Table'!BJ159/'Publication Table (%)'!BL$153</f>
        <v>0</v>
      </c>
      <c r="BM158" s="38">
        <f>'Publication Table'!BK159/'Publication Table (%)'!BM$153</f>
        <v>2.564102564102564E-2</v>
      </c>
      <c r="BN158" s="38">
        <f>'Publication Table'!BL159/'Publication Table (%)'!BN$153</f>
        <v>6.2893081761006293E-3</v>
      </c>
      <c r="BO158" s="38">
        <f>'Publication Table'!BM159/'Publication Table (%)'!BO$153</f>
        <v>0</v>
      </c>
      <c r="BP158" s="38">
        <f>'Publication Table'!BN159/'Publication Table (%)'!BP$153</f>
        <v>0</v>
      </c>
      <c r="BQ158" s="38">
        <f>'Publication Table'!BO159/'Publication Table (%)'!BQ$153</f>
        <v>1.282051282051282E-2</v>
      </c>
      <c r="BR158" s="38">
        <f>'Publication Table'!BP159/'Publication Table (%)'!BR$153</f>
        <v>0</v>
      </c>
      <c r="BS158" s="38">
        <f ca="1">'Publication Table'!BQ159/'Publication Table (%)'!BS$153</f>
        <v>0</v>
      </c>
    </row>
    <row r="159" spans="2:71" ht="15" hidden="1" customHeight="1" outlineLevel="1" collapsed="1" x14ac:dyDescent="0.2">
      <c r="B159" s="84" t="str">
        <f t="shared" si="21"/>
        <v>Royal Aberdeen Children's HospitalRoyal Aberdeen Children's Hospital</v>
      </c>
      <c r="C159" s="87" t="str">
        <f>E159</f>
        <v>Royal Aberdeen Children's Hospital</v>
      </c>
      <c r="D159" s="100" t="s">
        <v>39</v>
      </c>
      <c r="E159" s="43" t="s">
        <v>126</v>
      </c>
      <c r="F159" s="14"/>
      <c r="G159" s="14"/>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14"/>
      <c r="BA159" s="14"/>
      <c r="BB159" s="14"/>
      <c r="BC159" s="14"/>
      <c r="BD159" s="14"/>
      <c r="BE159" s="14"/>
      <c r="BF159" s="14"/>
      <c r="BG159" s="14"/>
      <c r="BH159" s="14"/>
      <c r="BI159" s="14"/>
      <c r="BJ159" s="14"/>
      <c r="BK159" s="14"/>
      <c r="BL159" s="14"/>
      <c r="BM159" s="14"/>
      <c r="BN159" s="14"/>
      <c r="BO159" s="14"/>
      <c r="BP159" s="14"/>
      <c r="BQ159" s="14"/>
      <c r="BR159" s="14"/>
      <c r="BS159" s="14"/>
    </row>
    <row r="160" spans="2:71" ht="15" hidden="1" customHeight="1" outlineLevel="2" x14ac:dyDescent="0.2">
      <c r="B160" s="84" t="str">
        <f t="shared" si="21"/>
        <v>Royal Aberdeen Children's HospitalTotal Number of scheduled elective operations in theatre system</v>
      </c>
      <c r="C160" s="87" t="str">
        <f t="shared" ref="C160:C165" si="23">C159</f>
        <v>Royal Aberdeen Children's Hospital</v>
      </c>
      <c r="D160" s="100"/>
      <c r="E160" s="36" t="s">
        <v>3</v>
      </c>
      <c r="F160" s="17">
        <f>'Publication Table'!D161</f>
        <v>226</v>
      </c>
      <c r="G160" s="17">
        <f>'Publication Table'!E161</f>
        <v>290</v>
      </c>
      <c r="H160" s="17">
        <f>'Publication Table'!F161</f>
        <v>326</v>
      </c>
      <c r="I160" s="17">
        <f>'Publication Table'!G161</f>
        <v>317</v>
      </c>
      <c r="J160" s="93">
        <f>'Publication Table'!H161</f>
        <v>346</v>
      </c>
      <c r="K160" s="17">
        <f>'Publication Table'!I161</f>
        <v>353</v>
      </c>
      <c r="L160" s="17">
        <f>'Publication Table'!J161</f>
        <v>320</v>
      </c>
      <c r="M160" s="17">
        <f>'Publication Table'!K161</f>
        <v>292</v>
      </c>
      <c r="N160" s="17">
        <f>'Publication Table'!L161</f>
        <v>313</v>
      </c>
      <c r="O160" s="17">
        <f>'Publication Table'!M161</f>
        <v>319</v>
      </c>
      <c r="P160" s="17">
        <f>'Publication Table'!N161</f>
        <v>306</v>
      </c>
      <c r="Q160" s="17">
        <f>'Publication Table'!O161</f>
        <v>290</v>
      </c>
      <c r="R160" s="17">
        <f>'Publication Table'!P161</f>
        <v>257</v>
      </c>
      <c r="S160" s="17">
        <f>'Publication Table'!Q161</f>
        <v>310</v>
      </c>
      <c r="T160" s="17">
        <f>'Publication Table'!R161</f>
        <v>245</v>
      </c>
      <c r="U160" s="17">
        <f>'Publication Table'!S161</f>
        <v>323</v>
      </c>
      <c r="V160" s="17">
        <f>'Publication Table'!T161</f>
        <v>291</v>
      </c>
      <c r="W160" s="17">
        <f>'Publication Table'!U161</f>
        <v>302</v>
      </c>
      <c r="X160" s="17">
        <f>'Publication Table'!V161</f>
        <v>327</v>
      </c>
      <c r="Y160" s="17">
        <f>'Publication Table'!W161</f>
        <v>245</v>
      </c>
      <c r="Z160" s="17">
        <f>'Publication Table'!X161</f>
        <v>303</v>
      </c>
      <c r="AA160" s="17">
        <f>'Publication Table'!Y161</f>
        <v>303</v>
      </c>
      <c r="AB160" s="17">
        <f>'Publication Table'!Z161</f>
        <v>323</v>
      </c>
      <c r="AC160" s="17">
        <f>'Publication Table'!AA161</f>
        <v>256</v>
      </c>
      <c r="AD160" s="17">
        <f>'Publication Table'!AB161</f>
        <v>282</v>
      </c>
      <c r="AE160" s="17">
        <f>'Publication Table'!AC161</f>
        <v>279</v>
      </c>
      <c r="AF160" s="17">
        <f>'Publication Table'!AD161</f>
        <v>231</v>
      </c>
      <c r="AG160" s="17">
        <f>'Publication Table'!AE161</f>
        <v>267</v>
      </c>
      <c r="AH160" s="17">
        <f>'Publication Table'!AF161</f>
        <v>229</v>
      </c>
      <c r="AI160" s="17">
        <f>'Publication Table'!AG161</f>
        <v>256</v>
      </c>
      <c r="AJ160" s="17">
        <f>'Publication Table'!AH161</f>
        <v>273</v>
      </c>
      <c r="AK160" s="17">
        <f>'Publication Table'!AI161</f>
        <v>216</v>
      </c>
      <c r="AL160" s="17">
        <f>'Publication Table'!AJ161</f>
        <v>290</v>
      </c>
      <c r="AM160" s="17">
        <f>'Publication Table'!AK161</f>
        <v>271</v>
      </c>
      <c r="AN160" s="17">
        <f>'Publication Table'!AL161</f>
        <v>299</v>
      </c>
      <c r="AO160" s="17">
        <f>'Publication Table'!AM161</f>
        <v>269</v>
      </c>
      <c r="AP160" s="17">
        <f>'Publication Table'!AN161</f>
        <v>261</v>
      </c>
      <c r="AQ160" s="17">
        <f>'Publication Table'!AO161</f>
        <v>256</v>
      </c>
      <c r="AR160" s="17">
        <f>'Publication Table'!AP161</f>
        <v>243</v>
      </c>
      <c r="AS160" s="17">
        <f>'Publication Table'!AQ161</f>
        <v>276</v>
      </c>
      <c r="AT160" s="17">
        <f>'Publication Table'!AR161</f>
        <v>240</v>
      </c>
      <c r="AU160" s="17">
        <f>'Publication Table'!AS161</f>
        <v>300</v>
      </c>
      <c r="AV160" s="17">
        <f>'Publication Table'!AT161</f>
        <v>323</v>
      </c>
      <c r="AW160" s="17">
        <f>'Publication Table'!AU161</f>
        <v>218</v>
      </c>
      <c r="AX160" s="17">
        <f>'Publication Table'!AV161</f>
        <v>331</v>
      </c>
      <c r="AY160" s="17">
        <f>'Publication Table'!AW161</f>
        <v>276</v>
      </c>
      <c r="AZ160" s="17">
        <f>'Publication Table'!AX161</f>
        <v>281</v>
      </c>
      <c r="BA160" s="17">
        <f>'Publication Table'!AY161</f>
        <v>278</v>
      </c>
      <c r="BB160" s="17">
        <f>'Publication Table'!AZ161</f>
        <v>305</v>
      </c>
      <c r="BC160" s="17">
        <f>'Publication Table'!BA161</f>
        <v>282</v>
      </c>
      <c r="BD160" s="17">
        <f>'Publication Table'!BB161</f>
        <v>295</v>
      </c>
      <c r="BE160" s="17">
        <f>'Publication Table'!BC161</f>
        <v>277</v>
      </c>
      <c r="BF160" s="17">
        <f>'Publication Table'!BD161</f>
        <v>281</v>
      </c>
      <c r="BG160" s="17">
        <f>'Publication Table'!BE161</f>
        <v>300</v>
      </c>
      <c r="BH160" s="17">
        <f>'Publication Table'!BF161</f>
        <v>270</v>
      </c>
      <c r="BI160" s="17">
        <f>'Publication Table'!BG161</f>
        <v>251</v>
      </c>
      <c r="BJ160" s="17">
        <f>'Publication Table'!BH161</f>
        <v>250</v>
      </c>
      <c r="BK160" s="17">
        <f>'Publication Table'!BI161</f>
        <v>295</v>
      </c>
      <c r="BL160" s="17">
        <f>'Publication Table'!BJ161</f>
        <v>162</v>
      </c>
      <c r="BM160" s="17">
        <f>'Publication Table'!BK161</f>
        <v>49</v>
      </c>
      <c r="BN160" s="17">
        <f>'Publication Table'!BL161</f>
        <v>29</v>
      </c>
      <c r="BO160" s="17">
        <f>'Publication Table'!BM161</f>
        <v>62</v>
      </c>
      <c r="BP160" s="17">
        <f>'Publication Table'!BN161</f>
        <v>103</v>
      </c>
      <c r="BQ160" s="17">
        <f>'Publication Table'!BO161</f>
        <v>147</v>
      </c>
      <c r="BR160" s="17">
        <f>'Publication Table'!BP161</f>
        <v>121</v>
      </c>
      <c r="BS160" s="17">
        <f ca="1">'Publication Table'!BQ161</f>
        <v>139</v>
      </c>
    </row>
    <row r="161" spans="2:71" ht="15" hidden="1" customHeight="1" outlineLevel="2" x14ac:dyDescent="0.2">
      <c r="B161" s="84" t="str">
        <f t="shared" si="21"/>
        <v>Royal Aberdeen Children's HospitalPercent of total scheduled elective cancellations in theatre systems</v>
      </c>
      <c r="C161" s="87" t="str">
        <f t="shared" si="23"/>
        <v>Royal Aberdeen Children's Hospital</v>
      </c>
      <c r="D161" s="100"/>
      <c r="E161" s="37" t="s">
        <v>112</v>
      </c>
      <c r="F161" s="38">
        <f>'Publication Table'!D162/'Publication Table (%)'!F$160</f>
        <v>7.0796460176991149E-2</v>
      </c>
      <c r="G161" s="38">
        <f>'Publication Table'!E162/'Publication Table (%)'!G$160</f>
        <v>0.1310344827586207</v>
      </c>
      <c r="H161" s="38">
        <f>'Publication Table'!F162/'Publication Table (%)'!H$160</f>
        <v>0.10736196319018405</v>
      </c>
      <c r="I161" s="38">
        <f>'Publication Table'!G162/'Publication Table (%)'!I$160</f>
        <v>0.10410094637223975</v>
      </c>
      <c r="J161" s="94">
        <f>'Publication Table'!H162/'Publication Table (%)'!J$160</f>
        <v>0.10404624277456648</v>
      </c>
      <c r="K161" s="38">
        <f>'Publication Table'!I162/'Publication Table (%)'!K$160</f>
        <v>6.2322946175637391E-2</v>
      </c>
      <c r="L161" s="38">
        <f>'Publication Table'!J162/'Publication Table (%)'!L$160</f>
        <v>0.1</v>
      </c>
      <c r="M161" s="38">
        <f>'Publication Table'!K162/'Publication Table (%)'!M$160</f>
        <v>7.1917808219178078E-2</v>
      </c>
      <c r="N161" s="38">
        <f>'Publication Table'!L162/'Publication Table (%)'!N$160</f>
        <v>9.2651757188498399E-2</v>
      </c>
      <c r="O161" s="38">
        <f>'Publication Table'!M162/'Publication Table (%)'!O$160</f>
        <v>0.14106583072100312</v>
      </c>
      <c r="P161" s="38">
        <f>'Publication Table'!N162/'Publication Table (%)'!P$160</f>
        <v>0.10457516339869281</v>
      </c>
      <c r="Q161" s="38">
        <f>'Publication Table'!O162/'Publication Table (%)'!Q$160</f>
        <v>6.8965517241379309E-2</v>
      </c>
      <c r="R161" s="38">
        <f>'Publication Table'!P162/'Publication Table (%)'!R$160</f>
        <v>5.8365758754863814E-2</v>
      </c>
      <c r="S161" s="38">
        <f>'Publication Table'!Q162/'Publication Table (%)'!S$160</f>
        <v>5.8064516129032261E-2</v>
      </c>
      <c r="T161" s="38">
        <f>'Publication Table'!R162/'Publication Table (%)'!T$160</f>
        <v>8.9795918367346933E-2</v>
      </c>
      <c r="U161" s="38">
        <f>'Publication Table'!S162/'Publication Table (%)'!U$160</f>
        <v>7.4303405572755415E-2</v>
      </c>
      <c r="V161" s="38">
        <f>'Publication Table'!T162/'Publication Table (%)'!V$160</f>
        <v>5.1546391752577317E-2</v>
      </c>
      <c r="W161" s="38">
        <f>'Publication Table'!U162/'Publication Table (%)'!W$160</f>
        <v>8.2781456953642391E-2</v>
      </c>
      <c r="X161" s="38">
        <f>'Publication Table'!V162/'Publication Table (%)'!X$160</f>
        <v>6.4220183486238536E-2</v>
      </c>
      <c r="Y161" s="38">
        <f>'Publication Table'!W162/'Publication Table (%)'!Y$160</f>
        <v>0.11836734693877551</v>
      </c>
      <c r="Z161" s="38">
        <f>'Publication Table'!X162/'Publication Table (%)'!Z$160</f>
        <v>7.9207920792079209E-2</v>
      </c>
      <c r="AA161" s="38">
        <f>'Publication Table'!Y162/'Publication Table (%)'!AA$160</f>
        <v>7.590759075907591E-2</v>
      </c>
      <c r="AB161" s="38">
        <f>'Publication Table'!Z162/'Publication Table (%)'!AB$160</f>
        <v>8.6687306501547989E-2</v>
      </c>
      <c r="AC161" s="38">
        <f>'Publication Table'!AA162/'Publication Table (%)'!AC$160</f>
        <v>6.25E-2</v>
      </c>
      <c r="AD161" s="38">
        <f>'Publication Table'!AB162/'Publication Table (%)'!AD$160</f>
        <v>7.0921985815602842E-2</v>
      </c>
      <c r="AE161" s="38">
        <f>'Publication Table'!AC162/'Publication Table (%)'!AE$160</f>
        <v>7.8853046594982074E-2</v>
      </c>
      <c r="AF161" s="38">
        <f>'Publication Table'!AD162/'Publication Table (%)'!AF$160</f>
        <v>7.792207792207792E-2</v>
      </c>
      <c r="AG161" s="38">
        <f>'Publication Table'!AE162/'Publication Table (%)'!AG$160</f>
        <v>7.116104868913857E-2</v>
      </c>
      <c r="AH161" s="38">
        <f>'Publication Table'!AF162/'Publication Table (%)'!AH$160</f>
        <v>5.6768558951965066E-2</v>
      </c>
      <c r="AI161" s="38">
        <f>'Publication Table'!AG162/'Publication Table (%)'!AI$160</f>
        <v>7.421875E-2</v>
      </c>
      <c r="AJ161" s="38">
        <f>'Publication Table'!AH162/'Publication Table (%)'!AJ$160</f>
        <v>7.6923076923076927E-2</v>
      </c>
      <c r="AK161" s="38">
        <f>'Publication Table'!AI162/'Publication Table (%)'!AK$160</f>
        <v>6.4814814814814811E-2</v>
      </c>
      <c r="AL161" s="38">
        <f>'Publication Table'!AJ162/'Publication Table (%)'!AL$160</f>
        <v>8.9655172413793102E-2</v>
      </c>
      <c r="AM161" s="38">
        <f>'Publication Table'!AK162/'Publication Table (%)'!AM$160</f>
        <v>8.1180811808118078E-2</v>
      </c>
      <c r="AN161" s="38">
        <f>'Publication Table'!AL162/'Publication Table (%)'!AN$160</f>
        <v>9.6989966555183951E-2</v>
      </c>
      <c r="AO161" s="38">
        <f>'Publication Table'!AM162/'Publication Table (%)'!AO$160</f>
        <v>7.434944237918216E-2</v>
      </c>
      <c r="AP161" s="38">
        <f>'Publication Table'!AN162/'Publication Table (%)'!AP$160</f>
        <v>5.3639846743295021E-2</v>
      </c>
      <c r="AQ161" s="38">
        <f>'Publication Table'!AO162/'Publication Table (%)'!AQ$160</f>
        <v>6.640625E-2</v>
      </c>
      <c r="AR161" s="38">
        <f>'Publication Table'!AP162/'Publication Table (%)'!AR$160</f>
        <v>5.7613168724279837E-2</v>
      </c>
      <c r="AS161" s="38">
        <f>'Publication Table'!AQ162/'Publication Table (%)'!AS$160</f>
        <v>6.5217391304347824E-2</v>
      </c>
      <c r="AT161" s="38">
        <f>'Publication Table'!AR162/'Publication Table (%)'!AT$160</f>
        <v>8.3333333333333329E-2</v>
      </c>
      <c r="AU161" s="38">
        <f>'Publication Table'!AS162/'Publication Table (%)'!AU$160</f>
        <v>7.6666666666666661E-2</v>
      </c>
      <c r="AV161" s="38">
        <f>'Publication Table'!AT162/'Publication Table (%)'!AV$160</f>
        <v>7.1207430340557279E-2</v>
      </c>
      <c r="AW161" s="38">
        <f>'Publication Table'!AU162/'Publication Table (%)'!AW$160</f>
        <v>7.7981651376146793E-2</v>
      </c>
      <c r="AX161" s="38">
        <f>'Publication Table'!AV162/'Publication Table (%)'!AX$160</f>
        <v>0.11178247734138973</v>
      </c>
      <c r="AY161" s="38">
        <f>'Publication Table'!AW162/'Publication Table (%)'!AY$160</f>
        <v>8.6956521739130432E-2</v>
      </c>
      <c r="AZ161" s="38">
        <f>'Publication Table'!AX162/'Publication Table (%)'!AZ$160</f>
        <v>6.7615658362989328E-2</v>
      </c>
      <c r="BA161" s="38">
        <f>'Publication Table'!AY162/'Publication Table (%)'!BA$160</f>
        <v>5.3956834532374098E-2</v>
      </c>
      <c r="BB161" s="38">
        <f>'Publication Table'!AZ162/'Publication Table (%)'!BB$160</f>
        <v>4.5901639344262293E-2</v>
      </c>
      <c r="BC161" s="38">
        <f>'Publication Table'!BA162/'Publication Table (%)'!BC$160</f>
        <v>9.2198581560283682E-2</v>
      </c>
      <c r="BD161" s="38">
        <f>'Publication Table'!BB162/'Publication Table (%)'!BD$160</f>
        <v>4.4067796610169491E-2</v>
      </c>
      <c r="BE161" s="38">
        <f>'Publication Table'!BC162/'Publication Table (%)'!BE$160</f>
        <v>5.7761732851985562E-2</v>
      </c>
      <c r="BF161" s="38">
        <f>'Publication Table'!BD162/'Publication Table (%)'!BF$160</f>
        <v>8.1850533807829182E-2</v>
      </c>
      <c r="BG161" s="38">
        <f>'Publication Table'!BE162/'Publication Table (%)'!BG$160</f>
        <v>0.08</v>
      </c>
      <c r="BH161" s="38">
        <f>'Publication Table'!BF162/'Publication Table (%)'!BH$160</f>
        <v>6.6666666666666666E-2</v>
      </c>
      <c r="BI161" s="38">
        <f>'Publication Table'!BG162/'Publication Table (%)'!BI$160</f>
        <v>0.18326693227091634</v>
      </c>
      <c r="BJ161" s="38">
        <f>'Publication Table'!BH162/'Publication Table (%)'!BJ$160</f>
        <v>7.1999999999999995E-2</v>
      </c>
      <c r="BK161" s="38">
        <f>'Publication Table'!BI162/'Publication Table (%)'!BK$160</f>
        <v>6.4406779661016947E-2</v>
      </c>
      <c r="BL161" s="38">
        <f>'Publication Table'!BJ162/'Publication Table (%)'!BL$160</f>
        <v>8.0246913580246909E-2</v>
      </c>
      <c r="BM161" s="38">
        <f>'Publication Table'!BK162/'Publication Table (%)'!BM$160</f>
        <v>6.1224489795918366E-2</v>
      </c>
      <c r="BN161" s="38">
        <f>'Publication Table'!BL162/'Publication Table (%)'!BN$160</f>
        <v>3.4482758620689655E-2</v>
      </c>
      <c r="BO161" s="38">
        <f>'Publication Table'!BM162/'Publication Table (%)'!BO$160</f>
        <v>1.6129032258064516E-2</v>
      </c>
      <c r="BP161" s="38">
        <f>'Publication Table'!BN162/'Publication Table (%)'!BP$160</f>
        <v>5.8252427184466021E-2</v>
      </c>
      <c r="BQ161" s="38">
        <f>'Publication Table'!BO162/'Publication Table (%)'!BQ$160</f>
        <v>7.4829931972789115E-2</v>
      </c>
      <c r="BR161" s="38">
        <f>'Publication Table'!BP162/'Publication Table (%)'!BR$160</f>
        <v>9.9173553719008267E-2</v>
      </c>
      <c r="BS161" s="38">
        <f ca="1">'Publication Table'!BQ162/'Publication Table (%)'!BS$160</f>
        <v>3.5971223021582732E-2</v>
      </c>
    </row>
    <row r="162" spans="2:71" ht="15" hidden="1" customHeight="1" outlineLevel="2" x14ac:dyDescent="0.2">
      <c r="B162" s="84" t="str">
        <f t="shared" si="21"/>
        <v>Royal Aberdeen Children's HospitalCancellation based on clinical reason by hospital %</v>
      </c>
      <c r="C162" s="87" t="str">
        <f t="shared" si="23"/>
        <v>Royal Aberdeen Children's Hospital</v>
      </c>
      <c r="D162" s="100"/>
      <c r="E162" s="39" t="s">
        <v>113</v>
      </c>
      <c r="F162" s="38">
        <f>'Publication Table'!D163/'Publication Table (%)'!F$160</f>
        <v>1.3274336283185841E-2</v>
      </c>
      <c r="G162" s="38">
        <f>'Publication Table'!E163/'Publication Table (%)'!G$160</f>
        <v>1.7241379310344827E-2</v>
      </c>
      <c r="H162" s="38">
        <f>'Publication Table'!F163/'Publication Table (%)'!H$160</f>
        <v>1.5337423312883436E-2</v>
      </c>
      <c r="I162" s="38">
        <f>'Publication Table'!G163/'Publication Table (%)'!I$160</f>
        <v>1.2618296529968454E-2</v>
      </c>
      <c r="J162" s="94">
        <f>'Publication Table'!H163/'Publication Table (%)'!J$160</f>
        <v>2.6011560693641619E-2</v>
      </c>
      <c r="K162" s="38">
        <f>'Publication Table'!I163/'Publication Table (%)'!K$160</f>
        <v>1.9830028328611898E-2</v>
      </c>
      <c r="L162" s="38">
        <f>'Publication Table'!J163/'Publication Table (%)'!L$160</f>
        <v>1.8749999999999999E-2</v>
      </c>
      <c r="M162" s="38">
        <f>'Publication Table'!K163/'Publication Table (%)'!M$160</f>
        <v>1.7123287671232876E-2</v>
      </c>
      <c r="N162" s="38">
        <f>'Publication Table'!L163/'Publication Table (%)'!N$160</f>
        <v>1.2779552715654952E-2</v>
      </c>
      <c r="O162" s="38">
        <f>'Publication Table'!M163/'Publication Table (%)'!O$160</f>
        <v>1.8808777429467086E-2</v>
      </c>
      <c r="P162" s="38">
        <f>'Publication Table'!N163/'Publication Table (%)'!P$160</f>
        <v>1.3071895424836602E-2</v>
      </c>
      <c r="Q162" s="38">
        <f>'Publication Table'!O163/'Publication Table (%)'!Q$160</f>
        <v>2.0689655172413793E-2</v>
      </c>
      <c r="R162" s="38">
        <f>'Publication Table'!P163/'Publication Table (%)'!R$160</f>
        <v>7.7821011673151752E-3</v>
      </c>
      <c r="S162" s="38">
        <f>'Publication Table'!Q163/'Publication Table (%)'!S$160</f>
        <v>1.2903225806451613E-2</v>
      </c>
      <c r="T162" s="38">
        <f>'Publication Table'!R163/'Publication Table (%)'!T$160</f>
        <v>1.6326530612244899E-2</v>
      </c>
      <c r="U162" s="38">
        <f>'Publication Table'!S163/'Publication Table (%)'!U$160</f>
        <v>1.8575851393188854E-2</v>
      </c>
      <c r="V162" s="38">
        <f>'Publication Table'!T163/'Publication Table (%)'!V$160</f>
        <v>2.0618556701030927E-2</v>
      </c>
      <c r="W162" s="38">
        <f>'Publication Table'!U163/'Publication Table (%)'!W$160</f>
        <v>2.3178807947019868E-2</v>
      </c>
      <c r="X162" s="38">
        <f>'Publication Table'!V163/'Publication Table (%)'!X$160</f>
        <v>2.4464831804281346E-2</v>
      </c>
      <c r="Y162" s="38">
        <f>'Publication Table'!W163/'Publication Table (%)'!Y$160</f>
        <v>3.6734693877551024E-2</v>
      </c>
      <c r="Z162" s="38">
        <f>'Publication Table'!X163/'Publication Table (%)'!Z$160</f>
        <v>9.9009900990099011E-3</v>
      </c>
      <c r="AA162" s="38">
        <f>'Publication Table'!Y163/'Publication Table (%)'!AA$160</f>
        <v>1.3201320132013201E-2</v>
      </c>
      <c r="AB162" s="38">
        <f>'Publication Table'!Z163/'Publication Table (%)'!AB$160</f>
        <v>2.4767801857585141E-2</v>
      </c>
      <c r="AC162" s="38">
        <f>'Publication Table'!AA163/'Publication Table (%)'!AC$160</f>
        <v>1.171875E-2</v>
      </c>
      <c r="AD162" s="38">
        <f>'Publication Table'!AB163/'Publication Table (%)'!AD$160</f>
        <v>2.8368794326241134E-2</v>
      </c>
      <c r="AE162" s="38">
        <f>'Publication Table'!AC163/'Publication Table (%)'!AE$160</f>
        <v>2.1505376344086023E-2</v>
      </c>
      <c r="AF162" s="38">
        <f>'Publication Table'!AD163/'Publication Table (%)'!AF$160</f>
        <v>1.7316017316017316E-2</v>
      </c>
      <c r="AG162" s="38">
        <f>'Publication Table'!AE163/'Publication Table (%)'!AG$160</f>
        <v>1.8726591760299626E-2</v>
      </c>
      <c r="AH162" s="38">
        <f>'Publication Table'!AF163/'Publication Table (%)'!AH$160</f>
        <v>2.6200873362445413E-2</v>
      </c>
      <c r="AI162" s="38">
        <f>'Publication Table'!AG163/'Publication Table (%)'!AI$160</f>
        <v>1.171875E-2</v>
      </c>
      <c r="AJ162" s="38">
        <f>'Publication Table'!AH163/'Publication Table (%)'!AJ$160</f>
        <v>3.6630036630036632E-2</v>
      </c>
      <c r="AK162" s="38">
        <f>'Publication Table'!AI163/'Publication Table (%)'!AK$160</f>
        <v>9.2592592592592587E-3</v>
      </c>
      <c r="AL162" s="38">
        <f>'Publication Table'!AJ163/'Publication Table (%)'!AL$160</f>
        <v>1.7241379310344827E-2</v>
      </c>
      <c r="AM162" s="38">
        <f>'Publication Table'!AK163/'Publication Table (%)'!AM$160</f>
        <v>2.2140221402214021E-2</v>
      </c>
      <c r="AN162" s="38">
        <f>'Publication Table'!AL163/'Publication Table (%)'!AN$160</f>
        <v>1.3377926421404682E-2</v>
      </c>
      <c r="AO162" s="38">
        <f>'Publication Table'!AM163/'Publication Table (%)'!AO$160</f>
        <v>1.858736059479554E-2</v>
      </c>
      <c r="AP162" s="38">
        <f>'Publication Table'!AN163/'Publication Table (%)'!AP$160</f>
        <v>1.532567049808429E-2</v>
      </c>
      <c r="AQ162" s="38">
        <f>'Publication Table'!AO163/'Publication Table (%)'!AQ$160</f>
        <v>1.5625E-2</v>
      </c>
      <c r="AR162" s="38">
        <f>'Publication Table'!AP163/'Publication Table (%)'!AR$160</f>
        <v>4.11522633744856E-3</v>
      </c>
      <c r="AS162" s="38">
        <f>'Publication Table'!AQ163/'Publication Table (%)'!AS$160</f>
        <v>2.1739130434782608E-2</v>
      </c>
      <c r="AT162" s="38">
        <f>'Publication Table'!AR163/'Publication Table (%)'!AT$160</f>
        <v>2.5000000000000001E-2</v>
      </c>
      <c r="AU162" s="38">
        <f>'Publication Table'!AS163/'Publication Table (%)'!AU$160</f>
        <v>0.03</v>
      </c>
      <c r="AV162" s="38">
        <f>'Publication Table'!AT163/'Publication Table (%)'!AV$160</f>
        <v>1.238390092879257E-2</v>
      </c>
      <c r="AW162" s="38">
        <f>'Publication Table'!AU163/'Publication Table (%)'!AW$160</f>
        <v>9.1743119266055051E-3</v>
      </c>
      <c r="AX162" s="38">
        <f>'Publication Table'!AV163/'Publication Table (%)'!AX$160</f>
        <v>1.5105740181268883E-2</v>
      </c>
      <c r="AY162" s="38">
        <f>'Publication Table'!AW163/'Publication Table (%)'!AY$160</f>
        <v>1.0869565217391304E-2</v>
      </c>
      <c r="AZ162" s="38">
        <f>'Publication Table'!AX163/'Publication Table (%)'!AZ$160</f>
        <v>2.8469750889679714E-2</v>
      </c>
      <c r="BA162" s="38">
        <f>'Publication Table'!AY163/'Publication Table (%)'!BA$160</f>
        <v>7.1942446043165471E-3</v>
      </c>
      <c r="BB162" s="38">
        <f>'Publication Table'!AZ163/'Publication Table (%)'!BB$160</f>
        <v>9.8360655737704927E-3</v>
      </c>
      <c r="BC162" s="38">
        <f>'Publication Table'!BA163/'Publication Table (%)'!BC$160</f>
        <v>2.4822695035460994E-2</v>
      </c>
      <c r="BD162" s="38">
        <f>'Publication Table'!BB163/'Publication Table (%)'!BD$160</f>
        <v>1.3559322033898305E-2</v>
      </c>
      <c r="BE162" s="38">
        <f>'Publication Table'!BC163/'Publication Table (%)'!BE$160</f>
        <v>2.1660649819494584E-2</v>
      </c>
      <c r="BF162" s="38">
        <f>'Publication Table'!BD163/'Publication Table (%)'!BF$160</f>
        <v>1.0676156583629894E-2</v>
      </c>
      <c r="BG162" s="38">
        <f>'Publication Table'!BE163/'Publication Table (%)'!BG$160</f>
        <v>1.3333333333333334E-2</v>
      </c>
      <c r="BH162" s="38">
        <f>'Publication Table'!BF163/'Publication Table (%)'!BH$160</f>
        <v>2.2222222222222223E-2</v>
      </c>
      <c r="BI162" s="38">
        <f>'Publication Table'!BG163/'Publication Table (%)'!BI$160</f>
        <v>5.5776892430278883E-2</v>
      </c>
      <c r="BJ162" s="38">
        <f>'Publication Table'!BH163/'Publication Table (%)'!BJ$160</f>
        <v>8.0000000000000002E-3</v>
      </c>
      <c r="BK162" s="38">
        <f>'Publication Table'!BI163/'Publication Table (%)'!BK$160</f>
        <v>2.3728813559322035E-2</v>
      </c>
      <c r="BL162" s="38">
        <f>'Publication Table'!BJ163/'Publication Table (%)'!BL$160</f>
        <v>3.7037037037037035E-2</v>
      </c>
      <c r="BM162" s="38">
        <f>'Publication Table'!BK163/'Publication Table (%)'!BM$160</f>
        <v>4.0816326530612242E-2</v>
      </c>
      <c r="BN162" s="38">
        <f>'Publication Table'!BL163/'Publication Table (%)'!BN$160</f>
        <v>0</v>
      </c>
      <c r="BO162" s="38">
        <f>'Publication Table'!BM163/'Publication Table (%)'!BO$160</f>
        <v>0</v>
      </c>
      <c r="BP162" s="38">
        <f>'Publication Table'!BN163/'Publication Table (%)'!BP$160</f>
        <v>2.9126213592233011E-2</v>
      </c>
      <c r="BQ162" s="38">
        <f>'Publication Table'!BO163/'Publication Table (%)'!BQ$160</f>
        <v>3.4013605442176874E-2</v>
      </c>
      <c r="BR162" s="38">
        <f>'Publication Table'!BP163/'Publication Table (%)'!BR$160</f>
        <v>4.9586776859504134E-2</v>
      </c>
      <c r="BS162" s="38">
        <f ca="1">'Publication Table'!BQ163/'Publication Table (%)'!BS$160</f>
        <v>0</v>
      </c>
    </row>
    <row r="163" spans="2:71" ht="15" hidden="1" customHeight="1" outlineLevel="2" x14ac:dyDescent="0.2">
      <c r="B163" s="84" t="str">
        <f t="shared" si="21"/>
        <v>Royal Aberdeen Children's HospitalCancellation based on capacity or non-clinical reason by hospital %</v>
      </c>
      <c r="C163" s="87" t="str">
        <f t="shared" si="23"/>
        <v>Royal Aberdeen Children's Hospital</v>
      </c>
      <c r="D163" s="100"/>
      <c r="E163" s="39" t="s">
        <v>114</v>
      </c>
      <c r="F163" s="38">
        <f>'Publication Table'!D164/'Publication Table (%)'!F$160</f>
        <v>1.7699115044247787E-2</v>
      </c>
      <c r="G163" s="38">
        <f>'Publication Table'!E164/'Publication Table (%)'!G$160</f>
        <v>3.4482758620689655E-2</v>
      </c>
      <c r="H163" s="38">
        <f>'Publication Table'!F164/'Publication Table (%)'!H$160</f>
        <v>9.202453987730062E-3</v>
      </c>
      <c r="I163" s="38">
        <f>'Publication Table'!G164/'Publication Table (%)'!I$160</f>
        <v>9.4637223974763408E-3</v>
      </c>
      <c r="J163" s="94">
        <f>'Publication Table'!H164/'Publication Table (%)'!J$160</f>
        <v>0</v>
      </c>
      <c r="K163" s="38">
        <f>'Publication Table'!I164/'Publication Table (%)'!K$160</f>
        <v>0</v>
      </c>
      <c r="L163" s="38">
        <f>'Publication Table'!J164/'Publication Table (%)'!L$160</f>
        <v>1.2500000000000001E-2</v>
      </c>
      <c r="M163" s="38">
        <f>'Publication Table'!K164/'Publication Table (%)'!M$160</f>
        <v>1.0273972602739725E-2</v>
      </c>
      <c r="N163" s="38">
        <f>'Publication Table'!L164/'Publication Table (%)'!N$160</f>
        <v>9.5846645367412137E-3</v>
      </c>
      <c r="O163" s="38">
        <f>'Publication Table'!M164/'Publication Table (%)'!O$160</f>
        <v>2.1943573667711599E-2</v>
      </c>
      <c r="P163" s="38">
        <f>'Publication Table'!N164/'Publication Table (%)'!P$160</f>
        <v>1.3071895424836602E-2</v>
      </c>
      <c r="Q163" s="38">
        <f>'Publication Table'!O164/'Publication Table (%)'!Q$160</f>
        <v>0</v>
      </c>
      <c r="R163" s="38">
        <f>'Publication Table'!P164/'Publication Table (%)'!R$160</f>
        <v>7.7821011673151752E-3</v>
      </c>
      <c r="S163" s="38">
        <f>'Publication Table'!Q164/'Publication Table (%)'!S$160</f>
        <v>6.4516129032258064E-3</v>
      </c>
      <c r="T163" s="38">
        <f>'Publication Table'!R164/'Publication Table (%)'!T$160</f>
        <v>3.2653061224489799E-2</v>
      </c>
      <c r="U163" s="38">
        <f>'Publication Table'!S164/'Publication Table (%)'!U$160</f>
        <v>6.1919504643962852E-3</v>
      </c>
      <c r="V163" s="38">
        <f>'Publication Table'!T164/'Publication Table (%)'!V$160</f>
        <v>0</v>
      </c>
      <c r="W163" s="38">
        <f>'Publication Table'!U164/'Publication Table (%)'!W$160</f>
        <v>2.3178807947019868E-2</v>
      </c>
      <c r="X163" s="38">
        <f>'Publication Table'!V164/'Publication Table (%)'!X$160</f>
        <v>3.0581039755351682E-3</v>
      </c>
      <c r="Y163" s="38">
        <f>'Publication Table'!W164/'Publication Table (%)'!Y$160</f>
        <v>1.2244897959183673E-2</v>
      </c>
      <c r="Z163" s="38">
        <f>'Publication Table'!X164/'Publication Table (%)'!Z$160</f>
        <v>3.3003300330033004E-3</v>
      </c>
      <c r="AA163" s="38">
        <f>'Publication Table'!Y164/'Publication Table (%)'!AA$160</f>
        <v>1.65016501650165E-2</v>
      </c>
      <c r="AB163" s="38">
        <f>'Publication Table'!Z164/'Publication Table (%)'!AB$160</f>
        <v>3.0959752321981426E-3</v>
      </c>
      <c r="AC163" s="38">
        <f>'Publication Table'!AA164/'Publication Table (%)'!AC$160</f>
        <v>3.90625E-3</v>
      </c>
      <c r="AD163" s="38">
        <f>'Publication Table'!AB164/'Publication Table (%)'!AD$160</f>
        <v>3.5460992907801418E-3</v>
      </c>
      <c r="AE163" s="38">
        <f>'Publication Table'!AC164/'Publication Table (%)'!AE$160</f>
        <v>1.4336917562724014E-2</v>
      </c>
      <c r="AF163" s="38">
        <f>'Publication Table'!AD164/'Publication Table (%)'!AF$160</f>
        <v>4.329004329004329E-3</v>
      </c>
      <c r="AG163" s="38">
        <f>'Publication Table'!AE164/'Publication Table (%)'!AG$160</f>
        <v>1.1235955056179775E-2</v>
      </c>
      <c r="AH163" s="38">
        <f>'Publication Table'!AF164/'Publication Table (%)'!AH$160</f>
        <v>0</v>
      </c>
      <c r="AI163" s="38">
        <f>'Publication Table'!AG164/'Publication Table (%)'!AI$160</f>
        <v>7.8125E-3</v>
      </c>
      <c r="AJ163" s="38">
        <f>'Publication Table'!AH164/'Publication Table (%)'!AJ$160</f>
        <v>1.098901098901099E-2</v>
      </c>
      <c r="AK163" s="38">
        <f>'Publication Table'!AI164/'Publication Table (%)'!AK$160</f>
        <v>9.2592592592592587E-3</v>
      </c>
      <c r="AL163" s="38">
        <f>'Publication Table'!AJ164/'Publication Table (%)'!AL$160</f>
        <v>1.7241379310344827E-2</v>
      </c>
      <c r="AM163" s="38">
        <f>'Publication Table'!AK164/'Publication Table (%)'!AM$160</f>
        <v>0</v>
      </c>
      <c r="AN163" s="38">
        <f>'Publication Table'!AL164/'Publication Table (%)'!AN$160</f>
        <v>1.6722408026755852E-2</v>
      </c>
      <c r="AO163" s="38">
        <f>'Publication Table'!AM164/'Publication Table (%)'!AO$160</f>
        <v>3.7174721189591076E-3</v>
      </c>
      <c r="AP163" s="38">
        <f>'Publication Table'!AN164/'Publication Table (%)'!AP$160</f>
        <v>7.6628352490421452E-3</v>
      </c>
      <c r="AQ163" s="38">
        <f>'Publication Table'!AO164/'Publication Table (%)'!AQ$160</f>
        <v>1.171875E-2</v>
      </c>
      <c r="AR163" s="38">
        <f>'Publication Table'!AP164/'Publication Table (%)'!AR$160</f>
        <v>0</v>
      </c>
      <c r="AS163" s="38">
        <f>'Publication Table'!AQ164/'Publication Table (%)'!AS$160</f>
        <v>0</v>
      </c>
      <c r="AT163" s="38">
        <f>'Publication Table'!AR164/'Publication Table (%)'!AT$160</f>
        <v>0</v>
      </c>
      <c r="AU163" s="38">
        <f>'Publication Table'!AS164/'Publication Table (%)'!AU$160</f>
        <v>3.3333333333333335E-3</v>
      </c>
      <c r="AV163" s="38">
        <f>'Publication Table'!AT164/'Publication Table (%)'!AV$160</f>
        <v>0</v>
      </c>
      <c r="AW163" s="38">
        <f>'Publication Table'!AU164/'Publication Table (%)'!AW$160</f>
        <v>4.5871559633027525E-3</v>
      </c>
      <c r="AX163" s="38">
        <f>'Publication Table'!AV164/'Publication Table (%)'!AX$160</f>
        <v>3.0211480362537764E-3</v>
      </c>
      <c r="AY163" s="38">
        <f>'Publication Table'!AW164/'Publication Table (%)'!AY$160</f>
        <v>4.3478260869565216E-2</v>
      </c>
      <c r="AZ163" s="38">
        <f>'Publication Table'!AX164/'Publication Table (%)'!AZ$160</f>
        <v>0</v>
      </c>
      <c r="BA163" s="38">
        <f>'Publication Table'!AY164/'Publication Table (%)'!BA$160</f>
        <v>0</v>
      </c>
      <c r="BB163" s="38">
        <f>'Publication Table'!AZ164/'Publication Table (%)'!BB$160</f>
        <v>0</v>
      </c>
      <c r="BC163" s="38">
        <f>'Publication Table'!BA164/'Publication Table (%)'!BC$160</f>
        <v>1.0638297872340425E-2</v>
      </c>
      <c r="BD163" s="38">
        <f>'Publication Table'!BB164/'Publication Table (%)'!BD$160</f>
        <v>0</v>
      </c>
      <c r="BE163" s="38">
        <f>'Publication Table'!BC164/'Publication Table (%)'!BE$160</f>
        <v>0</v>
      </c>
      <c r="BF163" s="38">
        <f>'Publication Table'!BD164/'Publication Table (%)'!BF$160</f>
        <v>1.0676156583629894E-2</v>
      </c>
      <c r="BG163" s="38">
        <f>'Publication Table'!BE164/'Publication Table (%)'!BG$160</f>
        <v>2.3333333333333334E-2</v>
      </c>
      <c r="BH163" s="38">
        <f>'Publication Table'!BF164/'Publication Table (%)'!BH$160</f>
        <v>0</v>
      </c>
      <c r="BI163" s="38">
        <f>'Publication Table'!BG164/'Publication Table (%)'!BI$160</f>
        <v>5.9760956175298807E-2</v>
      </c>
      <c r="BJ163" s="38">
        <f>'Publication Table'!BH164/'Publication Table (%)'!BJ$160</f>
        <v>0</v>
      </c>
      <c r="BK163" s="38">
        <f>'Publication Table'!BI164/'Publication Table (%)'!BK$160</f>
        <v>0</v>
      </c>
      <c r="BL163" s="38">
        <f>'Publication Table'!BJ164/'Publication Table (%)'!BL$160</f>
        <v>0</v>
      </c>
      <c r="BM163" s="38">
        <f>'Publication Table'!BK164/'Publication Table (%)'!BM$160</f>
        <v>0</v>
      </c>
      <c r="BN163" s="38">
        <f>'Publication Table'!BL164/'Publication Table (%)'!BN$160</f>
        <v>0</v>
      </c>
      <c r="BO163" s="38">
        <f>'Publication Table'!BM164/'Publication Table (%)'!BO$160</f>
        <v>0</v>
      </c>
      <c r="BP163" s="38">
        <f>'Publication Table'!BN164/'Publication Table (%)'!BP$160</f>
        <v>1.9417475728155338E-2</v>
      </c>
      <c r="BQ163" s="38">
        <f>'Publication Table'!BO164/'Publication Table (%)'!BQ$160</f>
        <v>2.7210884353741496E-2</v>
      </c>
      <c r="BR163" s="38">
        <f>'Publication Table'!BP164/'Publication Table (%)'!BR$160</f>
        <v>2.4793388429752067E-2</v>
      </c>
      <c r="BS163" s="38">
        <f ca="1">'Publication Table'!BQ164/'Publication Table (%)'!BS$160</f>
        <v>0</v>
      </c>
    </row>
    <row r="164" spans="2:71" ht="15" hidden="1" customHeight="1" outlineLevel="2" x14ac:dyDescent="0.2">
      <c r="B164" s="84" t="str">
        <f t="shared" si="21"/>
        <v>Royal Aberdeen Children's HospitalCancelled by Patient %</v>
      </c>
      <c r="C164" s="87" t="str">
        <f t="shared" si="23"/>
        <v>Royal Aberdeen Children's Hospital</v>
      </c>
      <c r="D164" s="100"/>
      <c r="E164" s="39" t="s">
        <v>115</v>
      </c>
      <c r="F164" s="38">
        <f>'Publication Table'!D165/'Publication Table (%)'!F$160</f>
        <v>3.5398230088495575E-2</v>
      </c>
      <c r="G164" s="38">
        <f>'Publication Table'!E165/'Publication Table (%)'!G$160</f>
        <v>7.2413793103448282E-2</v>
      </c>
      <c r="H164" s="38">
        <f>'Publication Table'!F165/'Publication Table (%)'!H$160</f>
        <v>7.0552147239263799E-2</v>
      </c>
      <c r="I164" s="38">
        <f>'Publication Table'!G165/'Publication Table (%)'!I$160</f>
        <v>7.2555205047318619E-2</v>
      </c>
      <c r="J164" s="94">
        <f>'Publication Table'!H165/'Publication Table (%)'!J$160</f>
        <v>6.358381502890173E-2</v>
      </c>
      <c r="K164" s="38">
        <f>'Publication Table'!I165/'Publication Table (%)'!K$160</f>
        <v>4.2492917847025496E-2</v>
      </c>
      <c r="L164" s="38">
        <f>'Publication Table'!J165/'Publication Table (%)'!L$160</f>
        <v>6.25E-2</v>
      </c>
      <c r="M164" s="38">
        <f>'Publication Table'!K165/'Publication Table (%)'!M$160</f>
        <v>4.4520547945205477E-2</v>
      </c>
      <c r="N164" s="38">
        <f>'Publication Table'!L165/'Publication Table (%)'!N$160</f>
        <v>6.7092651757188496E-2</v>
      </c>
      <c r="O164" s="38">
        <f>'Publication Table'!M165/'Publication Table (%)'!O$160</f>
        <v>0.10031347962382445</v>
      </c>
      <c r="P164" s="38">
        <f>'Publication Table'!N165/'Publication Table (%)'!P$160</f>
        <v>6.8627450980392163E-2</v>
      </c>
      <c r="Q164" s="38">
        <f>'Publication Table'!O165/'Publication Table (%)'!Q$160</f>
        <v>4.8275862068965517E-2</v>
      </c>
      <c r="R164" s="38">
        <f>'Publication Table'!P165/'Publication Table (%)'!R$160</f>
        <v>4.2801556420233464E-2</v>
      </c>
      <c r="S164" s="38">
        <f>'Publication Table'!Q165/'Publication Table (%)'!S$160</f>
        <v>3.870967741935484E-2</v>
      </c>
      <c r="T164" s="38">
        <f>'Publication Table'!R165/'Publication Table (%)'!T$160</f>
        <v>4.0816326530612242E-2</v>
      </c>
      <c r="U164" s="38">
        <f>'Publication Table'!S165/'Publication Table (%)'!U$160</f>
        <v>4.3343653250773995E-2</v>
      </c>
      <c r="V164" s="38">
        <f>'Publication Table'!T165/'Publication Table (%)'!V$160</f>
        <v>2.4054982817869417E-2</v>
      </c>
      <c r="W164" s="38">
        <f>'Publication Table'!U165/'Publication Table (%)'!W$160</f>
        <v>2.6490066225165563E-2</v>
      </c>
      <c r="X164" s="38">
        <f>'Publication Table'!V165/'Publication Table (%)'!X$160</f>
        <v>3.3639143730886847E-2</v>
      </c>
      <c r="Y164" s="38">
        <f>'Publication Table'!W165/'Publication Table (%)'!Y$160</f>
        <v>6.9387755102040816E-2</v>
      </c>
      <c r="Z164" s="38">
        <f>'Publication Table'!X165/'Publication Table (%)'!Z$160</f>
        <v>6.6006600660066E-2</v>
      </c>
      <c r="AA164" s="38">
        <f>'Publication Table'!Y165/'Publication Table (%)'!AA$160</f>
        <v>4.6204620462046202E-2</v>
      </c>
      <c r="AB164" s="38">
        <f>'Publication Table'!Z165/'Publication Table (%)'!AB$160</f>
        <v>5.8823529411764705E-2</v>
      </c>
      <c r="AC164" s="38">
        <f>'Publication Table'!AA165/'Publication Table (%)'!AC$160</f>
        <v>4.296875E-2</v>
      </c>
      <c r="AD164" s="38">
        <f>'Publication Table'!AB165/'Publication Table (%)'!AD$160</f>
        <v>2.4822695035460994E-2</v>
      </c>
      <c r="AE164" s="38">
        <f>'Publication Table'!AC165/'Publication Table (%)'!AE$160</f>
        <v>4.3010752688172046E-2</v>
      </c>
      <c r="AF164" s="38">
        <f>'Publication Table'!AD165/'Publication Table (%)'!AF$160</f>
        <v>5.627705627705628E-2</v>
      </c>
      <c r="AG164" s="38">
        <f>'Publication Table'!AE165/'Publication Table (%)'!AG$160</f>
        <v>3.7453183520599252E-2</v>
      </c>
      <c r="AH164" s="38">
        <f>'Publication Table'!AF165/'Publication Table (%)'!AH$160</f>
        <v>1.7467248908296942E-2</v>
      </c>
      <c r="AI164" s="38">
        <f>'Publication Table'!AG165/'Publication Table (%)'!AI$160</f>
        <v>5.078125E-2</v>
      </c>
      <c r="AJ164" s="38">
        <f>'Publication Table'!AH165/'Publication Table (%)'!AJ$160</f>
        <v>2.564102564102564E-2</v>
      </c>
      <c r="AK164" s="38">
        <f>'Publication Table'!AI165/'Publication Table (%)'!AK$160</f>
        <v>4.6296296296296294E-2</v>
      </c>
      <c r="AL164" s="38">
        <f>'Publication Table'!AJ165/'Publication Table (%)'!AL$160</f>
        <v>5.5172413793103448E-2</v>
      </c>
      <c r="AM164" s="38">
        <f>'Publication Table'!AK165/'Publication Table (%)'!AM$160</f>
        <v>5.9040590405904057E-2</v>
      </c>
      <c r="AN164" s="38">
        <f>'Publication Table'!AL165/'Publication Table (%)'!AN$160</f>
        <v>5.6856187290969896E-2</v>
      </c>
      <c r="AO164" s="38">
        <f>'Publication Table'!AM165/'Publication Table (%)'!AO$160</f>
        <v>5.204460966542751E-2</v>
      </c>
      <c r="AP164" s="38">
        <f>'Publication Table'!AN165/'Publication Table (%)'!AP$160</f>
        <v>2.2988505747126436E-2</v>
      </c>
      <c r="AQ164" s="38">
        <f>'Publication Table'!AO165/'Publication Table (%)'!AQ$160</f>
        <v>3.515625E-2</v>
      </c>
      <c r="AR164" s="38">
        <f>'Publication Table'!AP165/'Publication Table (%)'!AR$160</f>
        <v>5.3497942386831275E-2</v>
      </c>
      <c r="AS164" s="38">
        <f>'Publication Table'!AQ165/'Publication Table (%)'!AS$160</f>
        <v>4.3478260869565216E-2</v>
      </c>
      <c r="AT164" s="38">
        <f>'Publication Table'!AR165/'Publication Table (%)'!AT$160</f>
        <v>5.8333333333333334E-2</v>
      </c>
      <c r="AU164" s="38">
        <f>'Publication Table'!AS165/'Publication Table (%)'!AU$160</f>
        <v>4.3333333333333335E-2</v>
      </c>
      <c r="AV164" s="38">
        <f>'Publication Table'!AT165/'Publication Table (%)'!AV$160</f>
        <v>5.2631578947368418E-2</v>
      </c>
      <c r="AW164" s="38">
        <f>'Publication Table'!AU165/'Publication Table (%)'!AW$160</f>
        <v>6.4220183486238536E-2</v>
      </c>
      <c r="AX164" s="38">
        <f>'Publication Table'!AV165/'Publication Table (%)'!AX$160</f>
        <v>7.8549848942598186E-2</v>
      </c>
      <c r="AY164" s="38">
        <f>'Publication Table'!AW165/'Publication Table (%)'!AY$160</f>
        <v>3.2608695652173912E-2</v>
      </c>
      <c r="AZ164" s="38">
        <f>'Publication Table'!AX165/'Publication Table (%)'!AZ$160</f>
        <v>3.5587188612099648E-2</v>
      </c>
      <c r="BA164" s="38">
        <f>'Publication Table'!AY165/'Publication Table (%)'!BA$160</f>
        <v>4.6762589928057555E-2</v>
      </c>
      <c r="BB164" s="38">
        <f>'Publication Table'!AZ165/'Publication Table (%)'!BB$160</f>
        <v>3.2786885245901641E-2</v>
      </c>
      <c r="BC164" s="38">
        <f>'Publication Table'!BA165/'Publication Table (%)'!BC$160</f>
        <v>5.3191489361702128E-2</v>
      </c>
      <c r="BD164" s="38">
        <f>'Publication Table'!BB165/'Publication Table (%)'!BD$160</f>
        <v>3.0508474576271188E-2</v>
      </c>
      <c r="BE164" s="38">
        <f>'Publication Table'!BC165/'Publication Table (%)'!BE$160</f>
        <v>3.6101083032490974E-2</v>
      </c>
      <c r="BF164" s="38">
        <f>'Publication Table'!BD165/'Publication Table (%)'!BF$160</f>
        <v>5.6939501779359428E-2</v>
      </c>
      <c r="BG164" s="38">
        <f>'Publication Table'!BE165/'Publication Table (%)'!BG$160</f>
        <v>4.3333333333333335E-2</v>
      </c>
      <c r="BH164" s="38">
        <f>'Publication Table'!BF165/'Publication Table (%)'!BH$160</f>
        <v>4.4444444444444446E-2</v>
      </c>
      <c r="BI164" s="38">
        <f>'Publication Table'!BG165/'Publication Table (%)'!BI$160</f>
        <v>5.9760956175298807E-2</v>
      </c>
      <c r="BJ164" s="38">
        <f>'Publication Table'!BH165/'Publication Table (%)'!BJ$160</f>
        <v>5.6000000000000001E-2</v>
      </c>
      <c r="BK164" s="38">
        <f>'Publication Table'!BI165/'Publication Table (%)'!BK$160</f>
        <v>3.7288135593220341E-2</v>
      </c>
      <c r="BL164" s="38">
        <f>'Publication Table'!BJ165/'Publication Table (%)'!BL$160</f>
        <v>4.3209876543209874E-2</v>
      </c>
      <c r="BM164" s="38">
        <f>'Publication Table'!BK165/'Publication Table (%)'!BM$160</f>
        <v>2.0408163265306121E-2</v>
      </c>
      <c r="BN164" s="38">
        <f>'Publication Table'!BL165/'Publication Table (%)'!BN$160</f>
        <v>3.4482758620689655E-2</v>
      </c>
      <c r="BO164" s="38">
        <f>'Publication Table'!BM165/'Publication Table (%)'!BO$160</f>
        <v>1.6129032258064516E-2</v>
      </c>
      <c r="BP164" s="38">
        <f>'Publication Table'!BN165/'Publication Table (%)'!BP$160</f>
        <v>9.7087378640776691E-3</v>
      </c>
      <c r="BQ164" s="38">
        <f>'Publication Table'!BO165/'Publication Table (%)'!BQ$160</f>
        <v>1.3605442176870748E-2</v>
      </c>
      <c r="BR164" s="38">
        <f>'Publication Table'!BP165/'Publication Table (%)'!BR$160</f>
        <v>2.4793388429752067E-2</v>
      </c>
      <c r="BS164" s="38">
        <f ca="1">'Publication Table'!BQ165/'Publication Table (%)'!BS$160</f>
        <v>2.8776978417266189E-2</v>
      </c>
    </row>
    <row r="165" spans="2:71" ht="15" hidden="1" customHeight="1" outlineLevel="2" x14ac:dyDescent="0.2">
      <c r="B165" s="84" t="str">
        <f t="shared" si="21"/>
        <v>Royal Aberdeen Children's HospitalOther reason %</v>
      </c>
      <c r="C165" s="87" t="str">
        <f t="shared" si="23"/>
        <v>Royal Aberdeen Children's Hospital</v>
      </c>
      <c r="D165" s="100"/>
      <c r="E165" s="39" t="s">
        <v>116</v>
      </c>
      <c r="F165" s="38">
        <f>'Publication Table'!D166/'Publication Table (%)'!F$160</f>
        <v>4.4247787610619468E-3</v>
      </c>
      <c r="G165" s="38">
        <f>'Publication Table'!E166/'Publication Table (%)'!G$160</f>
        <v>6.8965517241379309E-3</v>
      </c>
      <c r="H165" s="38">
        <f>'Publication Table'!F166/'Publication Table (%)'!H$160</f>
        <v>1.2269938650306749E-2</v>
      </c>
      <c r="I165" s="38">
        <f>'Publication Table'!G166/'Publication Table (%)'!I$160</f>
        <v>9.4637223974763408E-3</v>
      </c>
      <c r="J165" s="94">
        <f>'Publication Table'!H166/'Publication Table (%)'!J$160</f>
        <v>1.4450867052023121E-2</v>
      </c>
      <c r="K165" s="38">
        <f>'Publication Table'!I166/'Publication Table (%)'!K$160</f>
        <v>0</v>
      </c>
      <c r="L165" s="38">
        <f>'Publication Table'!J166/'Publication Table (%)'!L$160</f>
        <v>6.2500000000000003E-3</v>
      </c>
      <c r="M165" s="38">
        <f>'Publication Table'!K166/'Publication Table (%)'!M$160</f>
        <v>0</v>
      </c>
      <c r="N165" s="38">
        <f>'Publication Table'!L166/'Publication Table (%)'!N$160</f>
        <v>3.1948881789137379E-3</v>
      </c>
      <c r="O165" s="38">
        <f>'Publication Table'!M166/'Publication Table (%)'!O$160</f>
        <v>0</v>
      </c>
      <c r="P165" s="38">
        <f>'Publication Table'!N166/'Publication Table (%)'!P$160</f>
        <v>9.8039215686274508E-3</v>
      </c>
      <c r="Q165" s="38">
        <f>'Publication Table'!O166/'Publication Table (%)'!Q$160</f>
        <v>0</v>
      </c>
      <c r="R165" s="38">
        <f>'Publication Table'!P166/'Publication Table (%)'!R$160</f>
        <v>0</v>
      </c>
      <c r="S165" s="38">
        <f>'Publication Table'!Q166/'Publication Table (%)'!S$160</f>
        <v>0</v>
      </c>
      <c r="T165" s="38">
        <f>'Publication Table'!R166/'Publication Table (%)'!T$160</f>
        <v>0</v>
      </c>
      <c r="U165" s="38">
        <f>'Publication Table'!S166/'Publication Table (%)'!U$160</f>
        <v>6.1919504643962852E-3</v>
      </c>
      <c r="V165" s="38">
        <f>'Publication Table'!T166/'Publication Table (%)'!V$160</f>
        <v>6.8728522336769758E-3</v>
      </c>
      <c r="W165" s="38">
        <f>'Publication Table'!U166/'Publication Table (%)'!W$160</f>
        <v>9.9337748344370865E-3</v>
      </c>
      <c r="X165" s="38">
        <f>'Publication Table'!V166/'Publication Table (%)'!X$160</f>
        <v>3.0581039755351682E-3</v>
      </c>
      <c r="Y165" s="38">
        <f>'Publication Table'!W166/'Publication Table (%)'!Y$160</f>
        <v>0</v>
      </c>
      <c r="Z165" s="38">
        <f>'Publication Table'!X166/'Publication Table (%)'!Z$160</f>
        <v>0</v>
      </c>
      <c r="AA165" s="38">
        <f>'Publication Table'!Y166/'Publication Table (%)'!AA$160</f>
        <v>0</v>
      </c>
      <c r="AB165" s="38">
        <f>'Publication Table'!Z166/'Publication Table (%)'!AB$160</f>
        <v>0</v>
      </c>
      <c r="AC165" s="38">
        <f>'Publication Table'!AA166/'Publication Table (%)'!AC$160</f>
        <v>3.90625E-3</v>
      </c>
      <c r="AD165" s="38">
        <f>'Publication Table'!AB166/'Publication Table (%)'!AD$160</f>
        <v>1.4184397163120567E-2</v>
      </c>
      <c r="AE165" s="38">
        <f>'Publication Table'!AC166/'Publication Table (%)'!AE$160</f>
        <v>0</v>
      </c>
      <c r="AF165" s="38">
        <f>'Publication Table'!AD166/'Publication Table (%)'!AF$160</f>
        <v>0</v>
      </c>
      <c r="AG165" s="38">
        <f>'Publication Table'!AE166/'Publication Table (%)'!AG$160</f>
        <v>3.7453183520599251E-3</v>
      </c>
      <c r="AH165" s="38">
        <f>'Publication Table'!AF166/'Publication Table (%)'!AH$160</f>
        <v>1.3100436681222707E-2</v>
      </c>
      <c r="AI165" s="38">
        <f>'Publication Table'!AG166/'Publication Table (%)'!AI$160</f>
        <v>3.90625E-3</v>
      </c>
      <c r="AJ165" s="38">
        <f>'Publication Table'!AH166/'Publication Table (%)'!AJ$160</f>
        <v>3.663003663003663E-3</v>
      </c>
      <c r="AK165" s="38">
        <f>'Publication Table'!AI166/'Publication Table (%)'!AK$160</f>
        <v>0</v>
      </c>
      <c r="AL165" s="38">
        <f>'Publication Table'!AJ166/'Publication Table (%)'!AL$160</f>
        <v>0</v>
      </c>
      <c r="AM165" s="38">
        <f>'Publication Table'!AK166/'Publication Table (%)'!AM$160</f>
        <v>0</v>
      </c>
      <c r="AN165" s="38">
        <f>'Publication Table'!AL166/'Publication Table (%)'!AN$160</f>
        <v>1.0033444816053512E-2</v>
      </c>
      <c r="AO165" s="38">
        <f>'Publication Table'!AM166/'Publication Table (%)'!AO$160</f>
        <v>0</v>
      </c>
      <c r="AP165" s="38">
        <f>'Publication Table'!AN166/'Publication Table (%)'!AP$160</f>
        <v>7.6628352490421452E-3</v>
      </c>
      <c r="AQ165" s="38">
        <f>'Publication Table'!AO166/'Publication Table (%)'!AQ$160</f>
        <v>3.90625E-3</v>
      </c>
      <c r="AR165" s="38">
        <f>'Publication Table'!AP166/'Publication Table (%)'!AR$160</f>
        <v>0</v>
      </c>
      <c r="AS165" s="38">
        <f>'Publication Table'!AQ166/'Publication Table (%)'!AS$160</f>
        <v>0</v>
      </c>
      <c r="AT165" s="38">
        <f>'Publication Table'!AR166/'Publication Table (%)'!AT$160</f>
        <v>0</v>
      </c>
      <c r="AU165" s="38">
        <f>'Publication Table'!AS166/'Publication Table (%)'!AU$160</f>
        <v>0</v>
      </c>
      <c r="AV165" s="38">
        <f>'Publication Table'!AT166/'Publication Table (%)'!AV$160</f>
        <v>6.1919504643962852E-3</v>
      </c>
      <c r="AW165" s="38">
        <f>'Publication Table'!AU166/'Publication Table (%)'!AW$160</f>
        <v>0</v>
      </c>
      <c r="AX165" s="38">
        <f>'Publication Table'!AV166/'Publication Table (%)'!AX$160</f>
        <v>1.5105740181268883E-2</v>
      </c>
      <c r="AY165" s="38">
        <f>'Publication Table'!AW166/'Publication Table (%)'!AY$160</f>
        <v>0</v>
      </c>
      <c r="AZ165" s="38">
        <f>'Publication Table'!AX166/'Publication Table (%)'!AZ$160</f>
        <v>3.5587188612099642E-3</v>
      </c>
      <c r="BA165" s="38">
        <f>'Publication Table'!AY166/'Publication Table (%)'!BA$160</f>
        <v>0</v>
      </c>
      <c r="BB165" s="38">
        <f>'Publication Table'!AZ166/'Publication Table (%)'!BB$160</f>
        <v>3.2786885245901639E-3</v>
      </c>
      <c r="BC165" s="38">
        <f>'Publication Table'!BA166/'Publication Table (%)'!BC$160</f>
        <v>3.5460992907801418E-3</v>
      </c>
      <c r="BD165" s="38">
        <f>'Publication Table'!BB166/'Publication Table (%)'!BD$160</f>
        <v>0</v>
      </c>
      <c r="BE165" s="38">
        <f>'Publication Table'!BC166/'Publication Table (%)'!BE$160</f>
        <v>0</v>
      </c>
      <c r="BF165" s="38">
        <f>'Publication Table'!BD166/'Publication Table (%)'!BF$160</f>
        <v>3.5587188612099642E-3</v>
      </c>
      <c r="BG165" s="38">
        <f>'Publication Table'!BE166/'Publication Table (%)'!BG$160</f>
        <v>0</v>
      </c>
      <c r="BH165" s="38">
        <f>'Publication Table'!BF166/'Publication Table (%)'!BH$160</f>
        <v>0</v>
      </c>
      <c r="BI165" s="38">
        <f>'Publication Table'!BG166/'Publication Table (%)'!BI$160</f>
        <v>7.9681274900398405E-3</v>
      </c>
      <c r="BJ165" s="38">
        <f>'Publication Table'!BH166/'Publication Table (%)'!BJ$160</f>
        <v>8.0000000000000002E-3</v>
      </c>
      <c r="BK165" s="38">
        <f>'Publication Table'!BI166/'Publication Table (%)'!BK$160</f>
        <v>3.3898305084745762E-3</v>
      </c>
      <c r="BL165" s="38">
        <f>'Publication Table'!BJ166/'Publication Table (%)'!BL$160</f>
        <v>0</v>
      </c>
      <c r="BM165" s="38">
        <f>'Publication Table'!BK166/'Publication Table (%)'!BM$160</f>
        <v>0</v>
      </c>
      <c r="BN165" s="38">
        <f>'Publication Table'!BL166/'Publication Table (%)'!BN$160</f>
        <v>0</v>
      </c>
      <c r="BO165" s="38">
        <f>'Publication Table'!BM166/'Publication Table (%)'!BO$160</f>
        <v>0</v>
      </c>
      <c r="BP165" s="38">
        <f>'Publication Table'!BN166/'Publication Table (%)'!BP$160</f>
        <v>0</v>
      </c>
      <c r="BQ165" s="38">
        <f>'Publication Table'!BO166/'Publication Table (%)'!BQ$160</f>
        <v>0</v>
      </c>
      <c r="BR165" s="38">
        <f>'Publication Table'!BP166/'Publication Table (%)'!BR$160</f>
        <v>0</v>
      </c>
      <c r="BS165" s="38">
        <f ca="1">'Publication Table'!BQ166/'Publication Table (%)'!BS$160</f>
        <v>7.1942446043165471E-3</v>
      </c>
    </row>
    <row r="166" spans="2:71" ht="15" hidden="1" customHeight="1" outlineLevel="1" collapsed="1" x14ac:dyDescent="0.2">
      <c r="B166" s="84" t="str">
        <f t="shared" si="21"/>
        <v>Woodend General HospitalWoodend General Hospital</v>
      </c>
      <c r="C166" s="87" t="str">
        <f>E166</f>
        <v>Woodend General Hospital</v>
      </c>
      <c r="D166" s="100" t="s">
        <v>40</v>
      </c>
      <c r="E166" s="43" t="s">
        <v>41</v>
      </c>
      <c r="F166" s="14"/>
      <c r="G166" s="14"/>
      <c r="H166" s="14"/>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c r="BI166" s="14"/>
      <c r="BJ166" s="14"/>
      <c r="BK166" s="14"/>
      <c r="BL166" s="14"/>
      <c r="BM166" s="14"/>
      <c r="BN166" s="14"/>
      <c r="BO166" s="14"/>
      <c r="BP166" s="14"/>
      <c r="BQ166" s="14"/>
      <c r="BR166" s="14"/>
      <c r="BS166" s="14"/>
    </row>
    <row r="167" spans="2:71" ht="15" hidden="1" customHeight="1" outlineLevel="2" x14ac:dyDescent="0.2">
      <c r="B167" s="84" t="str">
        <f t="shared" si="21"/>
        <v>Woodend General HospitalTotal Number of scheduled elective operations in theatre system</v>
      </c>
      <c r="C167" s="87" t="str">
        <f t="shared" ref="C167:C173" si="24">C166</f>
        <v>Woodend General Hospital</v>
      </c>
      <c r="D167" s="100"/>
      <c r="E167" s="36" t="s">
        <v>3</v>
      </c>
      <c r="F167" s="17">
        <f>'Publication Table'!D168</f>
        <v>509</v>
      </c>
      <c r="G167" s="17">
        <f>'Publication Table'!E168</f>
        <v>461</v>
      </c>
      <c r="H167" s="17">
        <f>'Publication Table'!F168</f>
        <v>339</v>
      </c>
      <c r="I167" s="17">
        <f>'Publication Table'!G168</f>
        <v>450</v>
      </c>
      <c r="J167" s="93">
        <f>'Publication Table'!H168</f>
        <v>483</v>
      </c>
      <c r="K167" s="17">
        <f>'Publication Table'!I168</f>
        <v>431</v>
      </c>
      <c r="L167" s="17">
        <f>'Publication Table'!J168</f>
        <v>490</v>
      </c>
      <c r="M167" s="17">
        <f>'Publication Table'!K168</f>
        <v>456</v>
      </c>
      <c r="N167" s="17">
        <f>'Publication Table'!L168</f>
        <v>445</v>
      </c>
      <c r="O167" s="17">
        <f>'Publication Table'!M168</f>
        <v>480</v>
      </c>
      <c r="P167" s="17">
        <f>'Publication Table'!N168</f>
        <v>501</v>
      </c>
      <c r="Q167" s="17">
        <f>'Publication Table'!O168</f>
        <v>444</v>
      </c>
      <c r="R167" s="17">
        <f>'Publication Table'!P168</f>
        <v>558</v>
      </c>
      <c r="S167" s="17">
        <f>'Publication Table'!Q168</f>
        <v>471</v>
      </c>
      <c r="T167" s="17">
        <f>'Publication Table'!R168</f>
        <v>384</v>
      </c>
      <c r="U167" s="17">
        <f>'Publication Table'!S168</f>
        <v>464</v>
      </c>
      <c r="V167" s="17">
        <f>'Publication Table'!T168</f>
        <v>481</v>
      </c>
      <c r="W167" s="17">
        <f>'Publication Table'!U168</f>
        <v>422</v>
      </c>
      <c r="X167" s="17">
        <f>'Publication Table'!V168</f>
        <v>469</v>
      </c>
      <c r="Y167" s="17">
        <f>'Publication Table'!W168</f>
        <v>406</v>
      </c>
      <c r="Z167" s="17">
        <f>'Publication Table'!X168</f>
        <v>324</v>
      </c>
      <c r="AA167" s="17">
        <f>'Publication Table'!Y168</f>
        <v>363</v>
      </c>
      <c r="AB167" s="17">
        <f>'Publication Table'!Z168</f>
        <v>418</v>
      </c>
      <c r="AC167" s="17">
        <f>'Publication Table'!AA168</f>
        <v>370</v>
      </c>
      <c r="AD167" s="17">
        <f>'Publication Table'!AB168</f>
        <v>427</v>
      </c>
      <c r="AE167" s="17">
        <f>'Publication Table'!AC168</f>
        <v>346</v>
      </c>
      <c r="AF167" s="17">
        <f>'Publication Table'!AD168</f>
        <v>277</v>
      </c>
      <c r="AG167" s="17">
        <f>'Publication Table'!AE168</f>
        <v>404</v>
      </c>
      <c r="AH167" s="17">
        <f>'Publication Table'!AF168</f>
        <v>272</v>
      </c>
      <c r="AI167" s="17">
        <f>'Publication Table'!AG168</f>
        <v>313</v>
      </c>
      <c r="AJ167" s="17">
        <f>'Publication Table'!AH168</f>
        <v>350</v>
      </c>
      <c r="AK167" s="17">
        <f>'Publication Table'!AI168</f>
        <v>254</v>
      </c>
      <c r="AL167" s="17">
        <f>'Publication Table'!AJ168</f>
        <v>334</v>
      </c>
      <c r="AM167" s="17">
        <f>'Publication Table'!AK168</f>
        <v>326</v>
      </c>
      <c r="AN167" s="17">
        <f>'Publication Table'!AL168</f>
        <v>291</v>
      </c>
      <c r="AO167" s="17">
        <f>'Publication Table'!AM168</f>
        <v>312</v>
      </c>
      <c r="AP167" s="17">
        <f>'Publication Table'!AN168</f>
        <v>364</v>
      </c>
      <c r="AQ167" s="17">
        <f>'Publication Table'!AO168</f>
        <v>335</v>
      </c>
      <c r="AR167" s="17">
        <f>'Publication Table'!AP168</f>
        <v>363</v>
      </c>
      <c r="AS167" s="17">
        <f>'Publication Table'!AQ168</f>
        <v>407</v>
      </c>
      <c r="AT167" s="17">
        <f>'Publication Table'!AR168</f>
        <v>358</v>
      </c>
      <c r="AU167" s="17">
        <f>'Publication Table'!AS168</f>
        <v>382</v>
      </c>
      <c r="AV167" s="17">
        <f>'Publication Table'!AT168</f>
        <v>426</v>
      </c>
      <c r="AW167" s="17">
        <f>'Publication Table'!AU168</f>
        <v>350</v>
      </c>
      <c r="AX167" s="17">
        <f>'Publication Table'!AV168</f>
        <v>472</v>
      </c>
      <c r="AY167" s="17">
        <f>'Publication Table'!AW168</f>
        <v>352</v>
      </c>
      <c r="AZ167" s="17">
        <f>'Publication Table'!AX168</f>
        <v>403</v>
      </c>
      <c r="BA167" s="17">
        <f>'Publication Table'!AY168</f>
        <v>347</v>
      </c>
      <c r="BB167" s="17">
        <f>'Publication Table'!AZ168</f>
        <v>424</v>
      </c>
      <c r="BC167" s="17">
        <f>'Publication Table'!BA168</f>
        <v>375</v>
      </c>
      <c r="BD167" s="17">
        <f>'Publication Table'!BB168</f>
        <v>440</v>
      </c>
      <c r="BE167" s="17">
        <f>'Publication Table'!BC168</f>
        <v>388</v>
      </c>
      <c r="BF167" s="17">
        <f>'Publication Table'!BD168</f>
        <v>356</v>
      </c>
      <c r="BG167" s="17">
        <f>'Publication Table'!BE168</f>
        <v>437</v>
      </c>
      <c r="BH167" s="17">
        <f>'Publication Table'!BF168</f>
        <v>387</v>
      </c>
      <c r="BI167" s="17">
        <f>'Publication Table'!BG168</f>
        <v>295</v>
      </c>
      <c r="BJ167" s="17">
        <f>'Publication Table'!BH168</f>
        <v>428</v>
      </c>
      <c r="BK167" s="17">
        <f>'Publication Table'!BI168</f>
        <v>372</v>
      </c>
      <c r="BL167" s="17">
        <f>'Publication Table'!BJ168</f>
        <v>213</v>
      </c>
      <c r="BM167" s="17">
        <f>'Publication Table'!BK168</f>
        <v>38</v>
      </c>
      <c r="BN167" s="17">
        <f>'Publication Table'!BL168</f>
        <v>91</v>
      </c>
      <c r="BO167" s="17">
        <f>'Publication Table'!BM168</f>
        <v>98</v>
      </c>
      <c r="BP167" s="17">
        <f>'Publication Table'!BN168</f>
        <v>58</v>
      </c>
      <c r="BQ167" s="17">
        <f>'Publication Table'!BO168</f>
        <v>58</v>
      </c>
      <c r="BR167" s="17">
        <f>'Publication Table'!BP168</f>
        <v>187</v>
      </c>
      <c r="BS167" s="17">
        <f ca="1">'Publication Table'!BQ168</f>
        <v>181</v>
      </c>
    </row>
    <row r="168" spans="2:71" ht="15" hidden="1" customHeight="1" outlineLevel="2" x14ac:dyDescent="0.2">
      <c r="B168" s="84" t="str">
        <f t="shared" si="21"/>
        <v>Woodend General HospitalPercent of total scheduled elective cancellations in theatre systems</v>
      </c>
      <c r="C168" s="87" t="str">
        <f t="shared" si="24"/>
        <v>Woodend General Hospital</v>
      </c>
      <c r="D168" s="100"/>
      <c r="E168" s="37" t="s">
        <v>112</v>
      </c>
      <c r="F168" s="38">
        <f>'Publication Table'!D169/'Publication Table (%)'!F$167</f>
        <v>6.0903732809430254E-2</v>
      </c>
      <c r="G168" s="38">
        <f>'Publication Table'!E169/'Publication Table (%)'!G$167</f>
        <v>7.5921908893709325E-2</v>
      </c>
      <c r="H168" s="38">
        <f>'Publication Table'!F169/'Publication Table (%)'!H$167</f>
        <v>6.1946902654867256E-2</v>
      </c>
      <c r="I168" s="38">
        <f>'Publication Table'!G169/'Publication Table (%)'!I$167</f>
        <v>4.6666666666666669E-2</v>
      </c>
      <c r="J168" s="94">
        <f>'Publication Table'!H169/'Publication Table (%)'!J$167</f>
        <v>5.1759834368530024E-2</v>
      </c>
      <c r="K168" s="38">
        <f>'Publication Table'!I169/'Publication Table (%)'!K$167</f>
        <v>5.5684454756380508E-2</v>
      </c>
      <c r="L168" s="38">
        <f>'Publication Table'!J169/'Publication Table (%)'!L$167</f>
        <v>5.3061224489795916E-2</v>
      </c>
      <c r="M168" s="38">
        <f>'Publication Table'!K169/'Publication Table (%)'!M$167</f>
        <v>6.5789473684210523E-2</v>
      </c>
      <c r="N168" s="38">
        <f>'Publication Table'!L169/'Publication Table (%)'!N$167</f>
        <v>4.7191011235955059E-2</v>
      </c>
      <c r="O168" s="38">
        <f>'Publication Table'!M169/'Publication Table (%)'!O$167</f>
        <v>4.583333333333333E-2</v>
      </c>
      <c r="P168" s="38">
        <f>'Publication Table'!N169/'Publication Table (%)'!P$167</f>
        <v>4.9900199600798403E-2</v>
      </c>
      <c r="Q168" s="38">
        <f>'Publication Table'!O169/'Publication Table (%)'!Q$167</f>
        <v>5.4054054054054057E-2</v>
      </c>
      <c r="R168" s="38">
        <f>'Publication Table'!P169/'Publication Table (%)'!R$167</f>
        <v>6.8100358422939072E-2</v>
      </c>
      <c r="S168" s="38">
        <f>'Publication Table'!Q169/'Publication Table (%)'!S$167</f>
        <v>5.3078556263269641E-2</v>
      </c>
      <c r="T168" s="38">
        <f>'Publication Table'!R169/'Publication Table (%)'!T$167</f>
        <v>5.7291666666666664E-2</v>
      </c>
      <c r="U168" s="38">
        <f>'Publication Table'!S169/'Publication Table (%)'!U$167</f>
        <v>5.3879310344827583E-2</v>
      </c>
      <c r="V168" s="38">
        <f>'Publication Table'!T169/'Publication Table (%)'!V$167</f>
        <v>5.8212058212058215E-2</v>
      </c>
      <c r="W168" s="38">
        <f>'Publication Table'!U169/'Publication Table (%)'!W$167</f>
        <v>5.4502369668246446E-2</v>
      </c>
      <c r="X168" s="38">
        <f>'Publication Table'!V169/'Publication Table (%)'!X$167</f>
        <v>4.2643923240938165E-2</v>
      </c>
      <c r="Y168" s="38">
        <f>'Publication Table'!W169/'Publication Table (%)'!Y$167</f>
        <v>7.1428571428571425E-2</v>
      </c>
      <c r="Z168" s="38">
        <f>'Publication Table'!X169/'Publication Table (%)'!Z$167</f>
        <v>2.4691358024691357E-2</v>
      </c>
      <c r="AA168" s="38">
        <f>'Publication Table'!Y169/'Publication Table (%)'!AA$167</f>
        <v>5.7851239669421489E-2</v>
      </c>
      <c r="AB168" s="38">
        <f>'Publication Table'!Z169/'Publication Table (%)'!AB$167</f>
        <v>6.6985645933014357E-2</v>
      </c>
      <c r="AC168" s="38">
        <f>'Publication Table'!AA169/'Publication Table (%)'!AC$167</f>
        <v>6.7567567567567571E-2</v>
      </c>
      <c r="AD168" s="38">
        <f>'Publication Table'!AB169/'Publication Table (%)'!AD$167</f>
        <v>9.3676814988290405E-2</v>
      </c>
      <c r="AE168" s="38">
        <f>'Publication Table'!AC169/'Publication Table (%)'!AE$167</f>
        <v>8.9595375722543349E-2</v>
      </c>
      <c r="AF168" s="38">
        <f>'Publication Table'!AD169/'Publication Table (%)'!AF$167</f>
        <v>6.4981949458483748E-2</v>
      </c>
      <c r="AG168" s="38">
        <f>'Publication Table'!AE169/'Publication Table (%)'!AG$167</f>
        <v>5.6930693069306933E-2</v>
      </c>
      <c r="AH168" s="38">
        <f>'Publication Table'!AF169/'Publication Table (%)'!AH$167</f>
        <v>0.10661764705882353</v>
      </c>
      <c r="AI168" s="38">
        <f>'Publication Table'!AG169/'Publication Table (%)'!AI$167</f>
        <v>7.0287539936102233E-2</v>
      </c>
      <c r="AJ168" s="38">
        <f>'Publication Table'!AH169/'Publication Table (%)'!AJ$167</f>
        <v>4.2857142857142858E-2</v>
      </c>
      <c r="AK168" s="38">
        <f>'Publication Table'!AI169/'Publication Table (%)'!AK$167</f>
        <v>7.4803149606299218E-2</v>
      </c>
      <c r="AL168" s="38">
        <f>'Publication Table'!AJ169/'Publication Table (%)'!AL$167</f>
        <v>0.11976047904191617</v>
      </c>
      <c r="AM168" s="38">
        <f>'Publication Table'!AK169/'Publication Table (%)'!AM$167</f>
        <v>7.0552147239263799E-2</v>
      </c>
      <c r="AN168" s="38">
        <f>'Publication Table'!AL169/'Publication Table (%)'!AN$167</f>
        <v>7.560137457044673E-2</v>
      </c>
      <c r="AO168" s="38">
        <f>'Publication Table'!AM169/'Publication Table (%)'!AO$167</f>
        <v>5.4487179487179488E-2</v>
      </c>
      <c r="AP168" s="38">
        <f>'Publication Table'!AN169/'Publication Table (%)'!AP$167</f>
        <v>5.7692307692307696E-2</v>
      </c>
      <c r="AQ168" s="38">
        <f>'Publication Table'!AO169/'Publication Table (%)'!AQ$167</f>
        <v>3.880597014925373E-2</v>
      </c>
      <c r="AR168" s="38">
        <f>'Publication Table'!AP169/'Publication Table (%)'!AR$167</f>
        <v>5.7851239669421489E-2</v>
      </c>
      <c r="AS168" s="38">
        <f>'Publication Table'!AQ169/'Publication Table (%)'!AS$167</f>
        <v>6.3882063882063883E-2</v>
      </c>
      <c r="AT168" s="38">
        <f>'Publication Table'!AR169/'Publication Table (%)'!AT$167</f>
        <v>5.3072625698324022E-2</v>
      </c>
      <c r="AU168" s="38">
        <f>'Publication Table'!AS169/'Publication Table (%)'!AU$167</f>
        <v>5.2356020942408377E-2</v>
      </c>
      <c r="AV168" s="38">
        <f>'Publication Table'!AT169/'Publication Table (%)'!AV$167</f>
        <v>5.39906103286385E-2</v>
      </c>
      <c r="AW168" s="38">
        <f>'Publication Table'!AU169/'Publication Table (%)'!AW$167</f>
        <v>0.12285714285714286</v>
      </c>
      <c r="AX168" s="38">
        <f>'Publication Table'!AV169/'Publication Table (%)'!AX$167</f>
        <v>8.8983050847457626E-2</v>
      </c>
      <c r="AY168" s="38">
        <f>'Publication Table'!AW169/'Publication Table (%)'!AY$167</f>
        <v>9.375E-2</v>
      </c>
      <c r="AZ168" s="38">
        <f>'Publication Table'!AX169/'Publication Table (%)'!AZ$167</f>
        <v>9.9255583126550875E-2</v>
      </c>
      <c r="BA168" s="38">
        <f>'Publication Table'!AY169/'Publication Table (%)'!BA$167</f>
        <v>7.7809798270893377E-2</v>
      </c>
      <c r="BB168" s="38">
        <f>'Publication Table'!AZ169/'Publication Table (%)'!BB$167</f>
        <v>9.4339622641509441E-2</v>
      </c>
      <c r="BC168" s="38">
        <f>'Publication Table'!BA169/'Publication Table (%)'!BC$167</f>
        <v>7.4666666666666673E-2</v>
      </c>
      <c r="BD168" s="38">
        <f>'Publication Table'!BB169/'Publication Table (%)'!BD$167</f>
        <v>6.363636363636363E-2</v>
      </c>
      <c r="BE168" s="38">
        <f>'Publication Table'!BC169/'Publication Table (%)'!BE$167</f>
        <v>9.7938144329896906E-2</v>
      </c>
      <c r="BF168" s="38">
        <f>'Publication Table'!BD169/'Publication Table (%)'!BF$167</f>
        <v>8.4269662921348312E-2</v>
      </c>
      <c r="BG168" s="38">
        <f>'Publication Table'!BE169/'Publication Table (%)'!BG$167</f>
        <v>8.2379862700228831E-2</v>
      </c>
      <c r="BH168" s="38">
        <f>'Publication Table'!BF169/'Publication Table (%)'!BH$167</f>
        <v>4.1343669250645997E-2</v>
      </c>
      <c r="BI168" s="38">
        <f>'Publication Table'!BG169/'Publication Table (%)'!BI$167</f>
        <v>6.7796610169491525E-2</v>
      </c>
      <c r="BJ168" s="38">
        <f>'Publication Table'!BH169/'Publication Table (%)'!BJ$167</f>
        <v>3.5046728971962614E-2</v>
      </c>
      <c r="BK168" s="38">
        <f>'Publication Table'!BI169/'Publication Table (%)'!BK$167</f>
        <v>3.2258064516129031E-2</v>
      </c>
      <c r="BL168" s="38">
        <f>'Publication Table'!BJ169/'Publication Table (%)'!BL$167</f>
        <v>0.16431924882629109</v>
      </c>
      <c r="BM168" s="38">
        <f>'Publication Table'!BK169/'Publication Table (%)'!BM$167</f>
        <v>5.2631578947368418E-2</v>
      </c>
      <c r="BN168" s="38">
        <f>'Publication Table'!BL169/'Publication Table (%)'!BN$167</f>
        <v>6.5934065934065936E-2</v>
      </c>
      <c r="BO168" s="38">
        <f>'Publication Table'!BM169/'Publication Table (%)'!BO$167</f>
        <v>9.1836734693877556E-2</v>
      </c>
      <c r="BP168" s="38">
        <f>'Publication Table'!BN169/'Publication Table (%)'!BP$167</f>
        <v>5.1724137931034482E-2</v>
      </c>
      <c r="BQ168" s="38">
        <f>'Publication Table'!BO169/'Publication Table (%)'!BQ$167</f>
        <v>5.1724137931034482E-2</v>
      </c>
      <c r="BR168" s="38">
        <f>'Publication Table'!BP169/'Publication Table (%)'!BR$167</f>
        <v>1.6042780748663103E-2</v>
      </c>
      <c r="BS168" s="38">
        <f ca="1">'Publication Table'!BQ169/'Publication Table (%)'!BS$167</f>
        <v>3.3149171270718231E-2</v>
      </c>
    </row>
    <row r="169" spans="2:71" ht="15" hidden="1" customHeight="1" outlineLevel="2" x14ac:dyDescent="0.2">
      <c r="B169" s="84" t="str">
        <f t="shared" si="21"/>
        <v>Woodend General HospitalCancellation based on clinical reason by hospital %</v>
      </c>
      <c r="C169" s="87" t="str">
        <f t="shared" si="24"/>
        <v>Woodend General Hospital</v>
      </c>
      <c r="D169" s="100"/>
      <c r="E169" s="39" t="s">
        <v>113</v>
      </c>
      <c r="F169" s="38">
        <f>'Publication Table'!D170/'Publication Table (%)'!F$167</f>
        <v>1.9646365422396856E-2</v>
      </c>
      <c r="G169" s="38">
        <f>'Publication Table'!E170/'Publication Table (%)'!G$167</f>
        <v>3.4707158351409979E-2</v>
      </c>
      <c r="H169" s="38">
        <f>'Publication Table'!F170/'Publication Table (%)'!H$167</f>
        <v>2.6548672566371681E-2</v>
      </c>
      <c r="I169" s="38">
        <f>'Publication Table'!G170/'Publication Table (%)'!I$167</f>
        <v>2.4444444444444446E-2</v>
      </c>
      <c r="J169" s="94">
        <f>'Publication Table'!H170/'Publication Table (%)'!J$167</f>
        <v>2.4844720496894408E-2</v>
      </c>
      <c r="K169" s="38">
        <f>'Publication Table'!I170/'Publication Table (%)'!K$167</f>
        <v>2.7842227378190254E-2</v>
      </c>
      <c r="L169" s="38">
        <f>'Publication Table'!J170/'Publication Table (%)'!L$167</f>
        <v>1.020408163265306E-2</v>
      </c>
      <c r="M169" s="38">
        <f>'Publication Table'!K170/'Publication Table (%)'!M$167</f>
        <v>2.850877192982456E-2</v>
      </c>
      <c r="N169" s="38">
        <f>'Publication Table'!L170/'Publication Table (%)'!N$167</f>
        <v>1.5730337078651686E-2</v>
      </c>
      <c r="O169" s="38">
        <f>'Publication Table'!M170/'Publication Table (%)'!O$167</f>
        <v>2.7083333333333334E-2</v>
      </c>
      <c r="P169" s="38">
        <f>'Publication Table'!N170/'Publication Table (%)'!P$167</f>
        <v>2.5948103792415168E-2</v>
      </c>
      <c r="Q169" s="38">
        <f>'Publication Table'!O170/'Publication Table (%)'!Q$167</f>
        <v>2.9279279279279279E-2</v>
      </c>
      <c r="R169" s="38">
        <f>'Publication Table'!P170/'Publication Table (%)'!R$167</f>
        <v>2.6881720430107527E-2</v>
      </c>
      <c r="S169" s="38">
        <f>'Publication Table'!Q170/'Publication Table (%)'!S$167</f>
        <v>1.2738853503184714E-2</v>
      </c>
      <c r="T169" s="38">
        <f>'Publication Table'!R170/'Publication Table (%)'!T$167</f>
        <v>1.8229166666666668E-2</v>
      </c>
      <c r="U169" s="38">
        <f>'Publication Table'!S170/'Publication Table (%)'!U$167</f>
        <v>2.3706896551724137E-2</v>
      </c>
      <c r="V169" s="38">
        <f>'Publication Table'!T170/'Publication Table (%)'!V$167</f>
        <v>1.8711018711018712E-2</v>
      </c>
      <c r="W169" s="38">
        <f>'Publication Table'!U170/'Publication Table (%)'!W$167</f>
        <v>1.6587677725118485E-2</v>
      </c>
      <c r="X169" s="38">
        <f>'Publication Table'!V170/'Publication Table (%)'!X$167</f>
        <v>1.279317697228145E-2</v>
      </c>
      <c r="Y169" s="38">
        <f>'Publication Table'!W170/'Publication Table (%)'!Y$167</f>
        <v>2.2167487684729065E-2</v>
      </c>
      <c r="Z169" s="38">
        <f>'Publication Table'!X170/'Publication Table (%)'!Z$167</f>
        <v>3.0864197530864196E-3</v>
      </c>
      <c r="AA169" s="38">
        <f>'Publication Table'!Y170/'Publication Table (%)'!AA$167</f>
        <v>1.928374655647383E-2</v>
      </c>
      <c r="AB169" s="38">
        <f>'Publication Table'!Z170/'Publication Table (%)'!AB$167</f>
        <v>2.6315789473684209E-2</v>
      </c>
      <c r="AC169" s="38">
        <f>'Publication Table'!AA170/'Publication Table (%)'!AC$167</f>
        <v>3.2432432432432434E-2</v>
      </c>
      <c r="AD169" s="38">
        <f>'Publication Table'!AB170/'Publication Table (%)'!AD$167</f>
        <v>4.449648711943794E-2</v>
      </c>
      <c r="AE169" s="38">
        <f>'Publication Table'!AC170/'Publication Table (%)'!AE$167</f>
        <v>2.8901734104046242E-2</v>
      </c>
      <c r="AF169" s="38">
        <f>'Publication Table'!AD170/'Publication Table (%)'!AF$167</f>
        <v>3.6101083032490974E-2</v>
      </c>
      <c r="AG169" s="38">
        <f>'Publication Table'!AE170/'Publication Table (%)'!AG$167</f>
        <v>1.9801980198019802E-2</v>
      </c>
      <c r="AH169" s="38">
        <f>'Publication Table'!AF170/'Publication Table (%)'!AH$167</f>
        <v>4.0441176470588237E-2</v>
      </c>
      <c r="AI169" s="38">
        <f>'Publication Table'!AG170/'Publication Table (%)'!AI$167</f>
        <v>2.8753993610223641E-2</v>
      </c>
      <c r="AJ169" s="38">
        <f>'Publication Table'!AH170/'Publication Table (%)'!AJ$167</f>
        <v>0.02</v>
      </c>
      <c r="AK169" s="38">
        <f>'Publication Table'!AI170/'Publication Table (%)'!AK$167</f>
        <v>3.937007874015748E-3</v>
      </c>
      <c r="AL169" s="38">
        <f>'Publication Table'!AJ170/'Publication Table (%)'!AL$167</f>
        <v>8.9820359281437123E-3</v>
      </c>
      <c r="AM169" s="38">
        <f>'Publication Table'!AK170/'Publication Table (%)'!AM$167</f>
        <v>2.1472392638036811E-2</v>
      </c>
      <c r="AN169" s="38">
        <f>'Publication Table'!AL170/'Publication Table (%)'!AN$167</f>
        <v>1.7182130584192441E-2</v>
      </c>
      <c r="AO169" s="38">
        <f>'Publication Table'!AM170/'Publication Table (%)'!AO$167</f>
        <v>1.282051282051282E-2</v>
      </c>
      <c r="AP169" s="38">
        <f>'Publication Table'!AN170/'Publication Table (%)'!AP$167</f>
        <v>1.6483516483516484E-2</v>
      </c>
      <c r="AQ169" s="38">
        <f>'Publication Table'!AO170/'Publication Table (%)'!AQ$167</f>
        <v>8.9552238805970154E-3</v>
      </c>
      <c r="AR169" s="38">
        <f>'Publication Table'!AP170/'Publication Table (%)'!AR$167</f>
        <v>1.3774104683195593E-2</v>
      </c>
      <c r="AS169" s="38">
        <f>'Publication Table'!AQ170/'Publication Table (%)'!AS$167</f>
        <v>2.2113022113022112E-2</v>
      </c>
      <c r="AT169" s="38">
        <f>'Publication Table'!AR170/'Publication Table (%)'!AT$167</f>
        <v>1.9553072625698324E-2</v>
      </c>
      <c r="AU169" s="38">
        <f>'Publication Table'!AS170/'Publication Table (%)'!AU$167</f>
        <v>1.5706806282722512E-2</v>
      </c>
      <c r="AV169" s="38">
        <f>'Publication Table'!AT170/'Publication Table (%)'!AV$167</f>
        <v>1.4084507042253521E-2</v>
      </c>
      <c r="AW169" s="38">
        <f>'Publication Table'!AU170/'Publication Table (%)'!AW$167</f>
        <v>3.4285714285714287E-2</v>
      </c>
      <c r="AX169" s="38">
        <f>'Publication Table'!AV170/'Publication Table (%)'!AX$167</f>
        <v>2.1186440677966101E-2</v>
      </c>
      <c r="AY169" s="38">
        <f>'Publication Table'!AW170/'Publication Table (%)'!AY$167</f>
        <v>1.4204545454545454E-2</v>
      </c>
      <c r="AZ169" s="38">
        <f>'Publication Table'!AX170/'Publication Table (%)'!AZ$167</f>
        <v>2.2332506203473945E-2</v>
      </c>
      <c r="BA169" s="38">
        <f>'Publication Table'!AY170/'Publication Table (%)'!BA$167</f>
        <v>2.8818443804034581E-2</v>
      </c>
      <c r="BB169" s="38">
        <f>'Publication Table'!AZ170/'Publication Table (%)'!BB$167</f>
        <v>2.1226415094339621E-2</v>
      </c>
      <c r="BC169" s="38">
        <f>'Publication Table'!BA170/'Publication Table (%)'!BC$167</f>
        <v>1.6E-2</v>
      </c>
      <c r="BD169" s="38">
        <f>'Publication Table'!BB170/'Publication Table (%)'!BD$167</f>
        <v>1.8181818181818181E-2</v>
      </c>
      <c r="BE169" s="38">
        <f>'Publication Table'!BC170/'Publication Table (%)'!BE$167</f>
        <v>2.5773195876288658E-2</v>
      </c>
      <c r="BF169" s="38">
        <f>'Publication Table'!BD170/'Publication Table (%)'!BF$167</f>
        <v>2.5280898876404494E-2</v>
      </c>
      <c r="BG169" s="38">
        <f>'Publication Table'!BE170/'Publication Table (%)'!BG$167</f>
        <v>1.6018306636155607E-2</v>
      </c>
      <c r="BH169" s="38">
        <f>'Publication Table'!BF170/'Publication Table (%)'!BH$167</f>
        <v>2.3255813953488372E-2</v>
      </c>
      <c r="BI169" s="38">
        <f>'Publication Table'!BG170/'Publication Table (%)'!BI$167</f>
        <v>1.0169491525423728E-2</v>
      </c>
      <c r="BJ169" s="38">
        <f>'Publication Table'!BH170/'Publication Table (%)'!BJ$167</f>
        <v>1.1682242990654205E-2</v>
      </c>
      <c r="BK169" s="38">
        <f>'Publication Table'!BI170/'Publication Table (%)'!BK$167</f>
        <v>8.0645161290322578E-3</v>
      </c>
      <c r="BL169" s="38">
        <f>'Publication Table'!BJ170/'Publication Table (%)'!BL$167</f>
        <v>4.2253521126760563E-2</v>
      </c>
      <c r="BM169" s="38">
        <f>'Publication Table'!BK170/'Publication Table (%)'!BM$167</f>
        <v>5.2631578947368418E-2</v>
      </c>
      <c r="BN169" s="38">
        <f>'Publication Table'!BL170/'Publication Table (%)'!BN$167</f>
        <v>5.4945054945054944E-2</v>
      </c>
      <c r="BO169" s="38">
        <f>'Publication Table'!BM170/'Publication Table (%)'!BO$167</f>
        <v>4.0816326530612242E-2</v>
      </c>
      <c r="BP169" s="38">
        <f>'Publication Table'!BN170/'Publication Table (%)'!BP$167</f>
        <v>3.4482758620689655E-2</v>
      </c>
      <c r="BQ169" s="38">
        <f>'Publication Table'!BO170/'Publication Table (%)'!BQ$167</f>
        <v>1.7241379310344827E-2</v>
      </c>
      <c r="BR169" s="38">
        <f>'Publication Table'!BP170/'Publication Table (%)'!BR$167</f>
        <v>0</v>
      </c>
      <c r="BS169" s="38">
        <f ca="1">'Publication Table'!BQ170/'Publication Table (%)'!BS$167</f>
        <v>2.7624309392265192E-2</v>
      </c>
    </row>
    <row r="170" spans="2:71" ht="15" hidden="1" customHeight="1" outlineLevel="2" x14ac:dyDescent="0.2">
      <c r="B170" s="84" t="str">
        <f t="shared" si="21"/>
        <v>Woodend General HospitalCancellation based on capacity or non-clinical reason by hospital %</v>
      </c>
      <c r="C170" s="87" t="str">
        <f t="shared" si="24"/>
        <v>Woodend General Hospital</v>
      </c>
      <c r="D170" s="100"/>
      <c r="E170" s="39" t="s">
        <v>114</v>
      </c>
      <c r="F170" s="38">
        <f>'Publication Table'!D171/'Publication Table (%)'!F$167</f>
        <v>1.9646365422396856E-2</v>
      </c>
      <c r="G170" s="38">
        <f>'Publication Table'!E171/'Publication Table (%)'!G$167</f>
        <v>1.3015184381778741E-2</v>
      </c>
      <c r="H170" s="38">
        <f>'Publication Table'!F171/'Publication Table (%)'!H$167</f>
        <v>5.8997050147492625E-3</v>
      </c>
      <c r="I170" s="38">
        <f>'Publication Table'!G171/'Publication Table (%)'!I$167</f>
        <v>1.1111111111111112E-2</v>
      </c>
      <c r="J170" s="94">
        <f>'Publication Table'!H171/'Publication Table (%)'!J$167</f>
        <v>6.2111801242236021E-3</v>
      </c>
      <c r="K170" s="38">
        <f>'Publication Table'!I171/'Publication Table (%)'!K$167</f>
        <v>9.2807424593967514E-3</v>
      </c>
      <c r="L170" s="38">
        <f>'Publication Table'!J171/'Publication Table (%)'!L$167</f>
        <v>1.8367346938775512E-2</v>
      </c>
      <c r="M170" s="38">
        <f>'Publication Table'!K171/'Publication Table (%)'!M$167</f>
        <v>1.5350877192982455E-2</v>
      </c>
      <c r="N170" s="38">
        <f>'Publication Table'!L171/'Publication Table (%)'!N$167</f>
        <v>2.0224719101123594E-2</v>
      </c>
      <c r="O170" s="38">
        <f>'Publication Table'!M171/'Publication Table (%)'!O$167</f>
        <v>8.3333333333333332E-3</v>
      </c>
      <c r="P170" s="38">
        <f>'Publication Table'!N171/'Publication Table (%)'!P$167</f>
        <v>3.9920159680638719E-3</v>
      </c>
      <c r="Q170" s="38">
        <f>'Publication Table'!O171/'Publication Table (%)'!Q$167</f>
        <v>0</v>
      </c>
      <c r="R170" s="38">
        <f>'Publication Table'!P171/'Publication Table (%)'!R$167</f>
        <v>1.0752688172043012E-2</v>
      </c>
      <c r="S170" s="38">
        <f>'Publication Table'!Q171/'Publication Table (%)'!S$167</f>
        <v>1.0615711252653927E-2</v>
      </c>
      <c r="T170" s="38">
        <f>'Publication Table'!R171/'Publication Table (%)'!T$167</f>
        <v>1.5625E-2</v>
      </c>
      <c r="U170" s="38">
        <f>'Publication Table'!S171/'Publication Table (%)'!U$167</f>
        <v>1.5086206896551725E-2</v>
      </c>
      <c r="V170" s="38">
        <f>'Publication Table'!T171/'Publication Table (%)'!V$167</f>
        <v>1.4553014553014554E-2</v>
      </c>
      <c r="W170" s="38">
        <f>'Publication Table'!U171/'Publication Table (%)'!W$167</f>
        <v>2.3696682464454975E-2</v>
      </c>
      <c r="X170" s="38">
        <f>'Publication Table'!V171/'Publication Table (%)'!X$167</f>
        <v>1.279317697228145E-2</v>
      </c>
      <c r="Y170" s="38">
        <f>'Publication Table'!W171/'Publication Table (%)'!Y$167</f>
        <v>1.2315270935960592E-2</v>
      </c>
      <c r="Z170" s="38">
        <f>'Publication Table'!X171/'Publication Table (%)'!Z$167</f>
        <v>6.1728395061728392E-3</v>
      </c>
      <c r="AA170" s="38">
        <f>'Publication Table'!Y171/'Publication Table (%)'!AA$167</f>
        <v>1.3774104683195593E-2</v>
      </c>
      <c r="AB170" s="38">
        <f>'Publication Table'!Z171/'Publication Table (%)'!AB$167</f>
        <v>1.4354066985645933E-2</v>
      </c>
      <c r="AC170" s="38">
        <f>'Publication Table'!AA171/'Publication Table (%)'!AC$167</f>
        <v>1.3513513513513514E-2</v>
      </c>
      <c r="AD170" s="38">
        <f>'Publication Table'!AB171/'Publication Table (%)'!AD$167</f>
        <v>9.3676814988290398E-3</v>
      </c>
      <c r="AE170" s="38">
        <f>'Publication Table'!AC171/'Publication Table (%)'!AE$167</f>
        <v>2.3121387283236993E-2</v>
      </c>
      <c r="AF170" s="38">
        <f>'Publication Table'!AD171/'Publication Table (%)'!AF$167</f>
        <v>3.6101083032490976E-3</v>
      </c>
      <c r="AG170" s="38">
        <f>'Publication Table'!AE171/'Publication Table (%)'!AG$167</f>
        <v>1.2376237623762377E-2</v>
      </c>
      <c r="AH170" s="38">
        <f>'Publication Table'!AF171/'Publication Table (%)'!AH$167</f>
        <v>2.9411764705882353E-2</v>
      </c>
      <c r="AI170" s="38">
        <f>'Publication Table'!AG171/'Publication Table (%)'!AI$167</f>
        <v>1.2779552715654952E-2</v>
      </c>
      <c r="AJ170" s="38">
        <f>'Publication Table'!AH171/'Publication Table (%)'!AJ$167</f>
        <v>1.4285714285714285E-2</v>
      </c>
      <c r="AK170" s="38">
        <f>'Publication Table'!AI171/'Publication Table (%)'!AK$167</f>
        <v>3.937007874015748E-2</v>
      </c>
      <c r="AL170" s="38">
        <f>'Publication Table'!AJ171/'Publication Table (%)'!AL$167</f>
        <v>8.0838323353293412E-2</v>
      </c>
      <c r="AM170" s="38">
        <f>'Publication Table'!AK171/'Publication Table (%)'!AM$167</f>
        <v>2.1472392638036811E-2</v>
      </c>
      <c r="AN170" s="38">
        <f>'Publication Table'!AL171/'Publication Table (%)'!AN$167</f>
        <v>1.7182130584192441E-2</v>
      </c>
      <c r="AO170" s="38">
        <f>'Publication Table'!AM171/'Publication Table (%)'!AO$167</f>
        <v>1.282051282051282E-2</v>
      </c>
      <c r="AP170" s="38">
        <f>'Publication Table'!AN171/'Publication Table (%)'!AP$167</f>
        <v>1.6483516483516484E-2</v>
      </c>
      <c r="AQ170" s="38">
        <f>'Publication Table'!AO171/'Publication Table (%)'!AQ$167</f>
        <v>0</v>
      </c>
      <c r="AR170" s="38">
        <f>'Publication Table'!AP171/'Publication Table (%)'!AR$167</f>
        <v>2.7548209366391185E-3</v>
      </c>
      <c r="AS170" s="38">
        <f>'Publication Table'!AQ171/'Publication Table (%)'!AS$167</f>
        <v>1.2285012285012284E-2</v>
      </c>
      <c r="AT170" s="38">
        <f>'Publication Table'!AR171/'Publication Table (%)'!AT$167</f>
        <v>2.7932960893854749E-3</v>
      </c>
      <c r="AU170" s="38">
        <f>'Publication Table'!AS171/'Publication Table (%)'!AU$167</f>
        <v>1.3089005235602094E-2</v>
      </c>
      <c r="AV170" s="38">
        <f>'Publication Table'!AT171/'Publication Table (%)'!AV$167</f>
        <v>1.4084507042253521E-2</v>
      </c>
      <c r="AW170" s="38">
        <f>'Publication Table'!AU171/'Publication Table (%)'!AW$167</f>
        <v>5.1428571428571428E-2</v>
      </c>
      <c r="AX170" s="38">
        <f>'Publication Table'!AV171/'Publication Table (%)'!AX$167</f>
        <v>1.9067796610169493E-2</v>
      </c>
      <c r="AY170" s="38">
        <f>'Publication Table'!AW171/'Publication Table (%)'!AY$167</f>
        <v>4.261363636363636E-2</v>
      </c>
      <c r="AZ170" s="38">
        <f>'Publication Table'!AX171/'Publication Table (%)'!AZ$167</f>
        <v>4.9627791563275438E-2</v>
      </c>
      <c r="BA170" s="38">
        <f>'Publication Table'!AY171/'Publication Table (%)'!BA$167</f>
        <v>3.1700288184438041E-2</v>
      </c>
      <c r="BB170" s="38">
        <f>'Publication Table'!AZ171/'Publication Table (%)'!BB$167</f>
        <v>3.3018867924528301E-2</v>
      </c>
      <c r="BC170" s="38">
        <f>'Publication Table'!BA171/'Publication Table (%)'!BC$167</f>
        <v>2.1333333333333333E-2</v>
      </c>
      <c r="BD170" s="38">
        <f>'Publication Table'!BB171/'Publication Table (%)'!BD$167</f>
        <v>1.1363636363636364E-2</v>
      </c>
      <c r="BE170" s="38">
        <f>'Publication Table'!BC171/'Publication Table (%)'!BE$167</f>
        <v>4.1237113402061855E-2</v>
      </c>
      <c r="BF170" s="38">
        <f>'Publication Table'!BD171/'Publication Table (%)'!BF$167</f>
        <v>2.247191011235955E-2</v>
      </c>
      <c r="BG170" s="38">
        <f>'Publication Table'!BE171/'Publication Table (%)'!BG$167</f>
        <v>2.0594965675057208E-2</v>
      </c>
      <c r="BH170" s="38">
        <f>'Publication Table'!BF171/'Publication Table (%)'!BH$167</f>
        <v>5.1679586563307496E-3</v>
      </c>
      <c r="BI170" s="38">
        <f>'Publication Table'!BG171/'Publication Table (%)'!BI$167</f>
        <v>2.3728813559322035E-2</v>
      </c>
      <c r="BJ170" s="38">
        <f>'Publication Table'!BH171/'Publication Table (%)'!BJ$167</f>
        <v>1.1682242990654205E-2</v>
      </c>
      <c r="BK170" s="38">
        <f>'Publication Table'!BI171/'Publication Table (%)'!BK$167</f>
        <v>1.0752688172043012E-2</v>
      </c>
      <c r="BL170" s="38">
        <f>'Publication Table'!BJ171/'Publication Table (%)'!BL$167</f>
        <v>9.3896713615023469E-2</v>
      </c>
      <c r="BM170" s="38">
        <f>'Publication Table'!BK171/'Publication Table (%)'!BM$167</f>
        <v>0</v>
      </c>
      <c r="BN170" s="38">
        <f>'Publication Table'!BL171/'Publication Table (%)'!BN$167</f>
        <v>0</v>
      </c>
      <c r="BO170" s="38">
        <f>'Publication Table'!BM171/'Publication Table (%)'!BO$167</f>
        <v>0</v>
      </c>
      <c r="BP170" s="38">
        <f>'Publication Table'!BN171/'Publication Table (%)'!BP$167</f>
        <v>0</v>
      </c>
      <c r="BQ170" s="38">
        <f>'Publication Table'!BO171/'Publication Table (%)'!BQ$167</f>
        <v>1.7241379310344827E-2</v>
      </c>
      <c r="BR170" s="38">
        <f>'Publication Table'!BP171/'Publication Table (%)'!BR$167</f>
        <v>0</v>
      </c>
      <c r="BS170" s="38">
        <f ca="1">'Publication Table'!BQ171/'Publication Table (%)'!BS$167</f>
        <v>0</v>
      </c>
    </row>
    <row r="171" spans="2:71" ht="15" hidden="1" customHeight="1" outlineLevel="2" x14ac:dyDescent="0.2">
      <c r="B171" s="84" t="str">
        <f t="shared" si="21"/>
        <v>Woodend General HospitalCancelled by Patient %</v>
      </c>
      <c r="C171" s="87" t="str">
        <f t="shared" si="24"/>
        <v>Woodend General Hospital</v>
      </c>
      <c r="D171" s="100"/>
      <c r="E171" s="39" t="s">
        <v>115</v>
      </c>
      <c r="F171" s="38">
        <f>'Publication Table'!D172/'Publication Table (%)'!F$167</f>
        <v>1.5717092337917484E-2</v>
      </c>
      <c r="G171" s="38">
        <f>'Publication Table'!E172/'Publication Table (%)'!G$167</f>
        <v>2.6030368763557483E-2</v>
      </c>
      <c r="H171" s="38">
        <f>'Publication Table'!F172/'Publication Table (%)'!H$167</f>
        <v>2.9498525073746312E-2</v>
      </c>
      <c r="I171" s="38">
        <f>'Publication Table'!G172/'Publication Table (%)'!I$167</f>
        <v>1.1111111111111112E-2</v>
      </c>
      <c r="J171" s="94">
        <f>'Publication Table'!H172/'Publication Table (%)'!J$167</f>
        <v>1.8633540372670808E-2</v>
      </c>
      <c r="K171" s="38">
        <f>'Publication Table'!I172/'Publication Table (%)'!K$167</f>
        <v>1.6241299303944315E-2</v>
      </c>
      <c r="L171" s="38">
        <f>'Publication Table'!J172/'Publication Table (%)'!L$167</f>
        <v>2.4489795918367346E-2</v>
      </c>
      <c r="M171" s="38">
        <f>'Publication Table'!K172/'Publication Table (%)'!M$167</f>
        <v>1.9736842105263157E-2</v>
      </c>
      <c r="N171" s="38">
        <f>'Publication Table'!L172/'Publication Table (%)'!N$167</f>
        <v>1.1235955056179775E-2</v>
      </c>
      <c r="O171" s="38">
        <f>'Publication Table'!M172/'Publication Table (%)'!O$167</f>
        <v>1.0416666666666666E-2</v>
      </c>
      <c r="P171" s="38">
        <f>'Publication Table'!N172/'Publication Table (%)'!P$167</f>
        <v>1.3972055888223553E-2</v>
      </c>
      <c r="Q171" s="38">
        <f>'Publication Table'!O172/'Publication Table (%)'!Q$167</f>
        <v>2.4774774774774775E-2</v>
      </c>
      <c r="R171" s="38">
        <f>'Publication Table'!P172/'Publication Table (%)'!R$167</f>
        <v>2.6881720430107527E-2</v>
      </c>
      <c r="S171" s="38">
        <f>'Publication Table'!Q172/'Publication Table (%)'!S$167</f>
        <v>2.3354564755838639E-2</v>
      </c>
      <c r="T171" s="38">
        <f>'Publication Table'!R172/'Publication Table (%)'!T$167</f>
        <v>2.34375E-2</v>
      </c>
      <c r="U171" s="38">
        <f>'Publication Table'!S172/'Publication Table (%)'!U$167</f>
        <v>1.5086206896551725E-2</v>
      </c>
      <c r="V171" s="38">
        <f>'Publication Table'!T172/'Publication Table (%)'!V$167</f>
        <v>2.286902286902287E-2</v>
      </c>
      <c r="W171" s="38">
        <f>'Publication Table'!U172/'Publication Table (%)'!W$167</f>
        <v>1.4218009478672985E-2</v>
      </c>
      <c r="X171" s="38">
        <f>'Publication Table'!V172/'Publication Table (%)'!X$167</f>
        <v>1.4925373134328358E-2</v>
      </c>
      <c r="Y171" s="38">
        <f>'Publication Table'!W172/'Publication Table (%)'!Y$167</f>
        <v>3.4482758620689655E-2</v>
      </c>
      <c r="Z171" s="38">
        <f>'Publication Table'!X172/'Publication Table (%)'!Z$167</f>
        <v>1.5432098765432098E-2</v>
      </c>
      <c r="AA171" s="38">
        <f>'Publication Table'!Y172/'Publication Table (%)'!AA$167</f>
        <v>2.2038567493112948E-2</v>
      </c>
      <c r="AB171" s="38">
        <f>'Publication Table'!Z172/'Publication Table (%)'!AB$167</f>
        <v>2.3923444976076555E-2</v>
      </c>
      <c r="AC171" s="38">
        <f>'Publication Table'!AA172/'Publication Table (%)'!AC$167</f>
        <v>2.1621621621621623E-2</v>
      </c>
      <c r="AD171" s="38">
        <f>'Publication Table'!AB172/'Publication Table (%)'!AD$167</f>
        <v>3.9812646370023422E-2</v>
      </c>
      <c r="AE171" s="38">
        <f>'Publication Table'!AC172/'Publication Table (%)'!AE$167</f>
        <v>3.4682080924855488E-2</v>
      </c>
      <c r="AF171" s="38">
        <f>'Publication Table'!AD172/'Publication Table (%)'!AF$167</f>
        <v>2.5270758122743681E-2</v>
      </c>
      <c r="AG171" s="38">
        <f>'Publication Table'!AE172/'Publication Table (%)'!AG$167</f>
        <v>2.4752475247524754E-2</v>
      </c>
      <c r="AH171" s="38">
        <f>'Publication Table'!AF172/'Publication Table (%)'!AH$167</f>
        <v>2.9411764705882353E-2</v>
      </c>
      <c r="AI171" s="38">
        <f>'Publication Table'!AG172/'Publication Table (%)'!AI$167</f>
        <v>2.5559105431309903E-2</v>
      </c>
      <c r="AJ171" s="38">
        <f>'Publication Table'!AH172/'Publication Table (%)'!AJ$167</f>
        <v>8.5714285714285719E-3</v>
      </c>
      <c r="AK171" s="38">
        <f>'Publication Table'!AI172/'Publication Table (%)'!AK$167</f>
        <v>3.1496062992125984E-2</v>
      </c>
      <c r="AL171" s="38">
        <f>'Publication Table'!AJ172/'Publication Table (%)'!AL$167</f>
        <v>2.6946107784431138E-2</v>
      </c>
      <c r="AM171" s="38">
        <f>'Publication Table'!AK172/'Publication Table (%)'!AM$167</f>
        <v>2.1472392638036811E-2</v>
      </c>
      <c r="AN171" s="38">
        <f>'Publication Table'!AL172/'Publication Table (%)'!AN$167</f>
        <v>4.1237113402061855E-2</v>
      </c>
      <c r="AO171" s="38">
        <f>'Publication Table'!AM172/'Publication Table (%)'!AO$167</f>
        <v>2.8846153846153848E-2</v>
      </c>
      <c r="AP171" s="38">
        <f>'Publication Table'!AN172/'Publication Table (%)'!AP$167</f>
        <v>2.4725274725274724E-2</v>
      </c>
      <c r="AQ171" s="38">
        <f>'Publication Table'!AO172/'Publication Table (%)'!AQ$167</f>
        <v>2.9850746268656716E-2</v>
      </c>
      <c r="AR171" s="38">
        <f>'Publication Table'!AP172/'Publication Table (%)'!AR$167</f>
        <v>3.8567493112947659E-2</v>
      </c>
      <c r="AS171" s="38">
        <f>'Publication Table'!AQ172/'Publication Table (%)'!AS$167</f>
        <v>2.9484029484029485E-2</v>
      </c>
      <c r="AT171" s="38">
        <f>'Publication Table'!AR172/'Publication Table (%)'!AT$167</f>
        <v>2.7932960893854747E-2</v>
      </c>
      <c r="AU171" s="38">
        <f>'Publication Table'!AS172/'Publication Table (%)'!AU$167</f>
        <v>2.356020942408377E-2</v>
      </c>
      <c r="AV171" s="38">
        <f>'Publication Table'!AT172/'Publication Table (%)'!AV$167</f>
        <v>2.3474178403755867E-2</v>
      </c>
      <c r="AW171" s="38">
        <f>'Publication Table'!AU172/'Publication Table (%)'!AW$167</f>
        <v>3.7142857142857144E-2</v>
      </c>
      <c r="AX171" s="38">
        <f>'Publication Table'!AV172/'Publication Table (%)'!AX$167</f>
        <v>3.8135593220338986E-2</v>
      </c>
      <c r="AY171" s="38">
        <f>'Publication Table'!AW172/'Publication Table (%)'!AY$167</f>
        <v>1.9886363636363636E-2</v>
      </c>
      <c r="AZ171" s="38">
        <f>'Publication Table'!AX172/'Publication Table (%)'!AZ$167</f>
        <v>2.2332506203473945E-2</v>
      </c>
      <c r="BA171" s="38">
        <f>'Publication Table'!AY172/'Publication Table (%)'!BA$167</f>
        <v>1.4409221902017291E-2</v>
      </c>
      <c r="BB171" s="38">
        <f>'Publication Table'!AZ172/'Publication Table (%)'!BB$167</f>
        <v>3.7735849056603772E-2</v>
      </c>
      <c r="BC171" s="38">
        <f>'Publication Table'!BA172/'Publication Table (%)'!BC$167</f>
        <v>3.2000000000000001E-2</v>
      </c>
      <c r="BD171" s="38">
        <f>'Publication Table'!BB172/'Publication Table (%)'!BD$167</f>
        <v>3.4090909090909088E-2</v>
      </c>
      <c r="BE171" s="38">
        <f>'Publication Table'!BC172/'Publication Table (%)'!BE$167</f>
        <v>2.5773195876288658E-2</v>
      </c>
      <c r="BF171" s="38">
        <f>'Publication Table'!BD172/'Publication Table (%)'!BF$167</f>
        <v>2.8089887640449437E-2</v>
      </c>
      <c r="BG171" s="38">
        <f>'Publication Table'!BE172/'Publication Table (%)'!BG$167</f>
        <v>4.1189931350114416E-2</v>
      </c>
      <c r="BH171" s="38">
        <f>'Publication Table'!BF172/'Publication Table (%)'!BH$167</f>
        <v>1.2919896640826873E-2</v>
      </c>
      <c r="BI171" s="38">
        <f>'Publication Table'!BG172/'Publication Table (%)'!BI$167</f>
        <v>2.7118644067796609E-2</v>
      </c>
      <c r="BJ171" s="38">
        <f>'Publication Table'!BH172/'Publication Table (%)'!BJ$167</f>
        <v>4.6728971962616819E-3</v>
      </c>
      <c r="BK171" s="38">
        <f>'Publication Table'!BI172/'Publication Table (%)'!BK$167</f>
        <v>1.0752688172043012E-2</v>
      </c>
      <c r="BL171" s="38">
        <f>'Publication Table'!BJ172/'Publication Table (%)'!BL$167</f>
        <v>2.8169014084507043E-2</v>
      </c>
      <c r="BM171" s="38">
        <f>'Publication Table'!BK172/'Publication Table (%)'!BM$167</f>
        <v>0</v>
      </c>
      <c r="BN171" s="38">
        <f>'Publication Table'!BL172/'Publication Table (%)'!BN$167</f>
        <v>1.098901098901099E-2</v>
      </c>
      <c r="BO171" s="38">
        <f>'Publication Table'!BM172/'Publication Table (%)'!BO$167</f>
        <v>5.1020408163265307E-2</v>
      </c>
      <c r="BP171" s="38">
        <f>'Publication Table'!BN172/'Publication Table (%)'!BP$167</f>
        <v>0</v>
      </c>
      <c r="BQ171" s="38">
        <f>'Publication Table'!BO172/'Publication Table (%)'!BQ$167</f>
        <v>0</v>
      </c>
      <c r="BR171" s="38">
        <f>'Publication Table'!BP172/'Publication Table (%)'!BR$167</f>
        <v>5.3475935828877002E-3</v>
      </c>
      <c r="BS171" s="38">
        <f ca="1">'Publication Table'!BQ172/'Publication Table (%)'!BS$167</f>
        <v>5.5248618784530384E-3</v>
      </c>
    </row>
    <row r="172" spans="2:71" ht="15" hidden="1" customHeight="1" outlineLevel="2" x14ac:dyDescent="0.2">
      <c r="B172" s="84" t="str">
        <f t="shared" si="21"/>
        <v>Woodend General HospitalOther reason %</v>
      </c>
      <c r="C172" s="87" t="str">
        <f t="shared" si="24"/>
        <v>Woodend General Hospital</v>
      </c>
      <c r="D172" s="100"/>
      <c r="E172" s="39" t="s">
        <v>116</v>
      </c>
      <c r="F172" s="38">
        <f>'Publication Table'!D173/'Publication Table (%)'!F$167</f>
        <v>5.893909626719057E-3</v>
      </c>
      <c r="G172" s="38">
        <f>'Publication Table'!E173/'Publication Table (%)'!G$167</f>
        <v>2.1691973969631237E-3</v>
      </c>
      <c r="H172" s="38">
        <f>'Publication Table'!F173/'Publication Table (%)'!H$167</f>
        <v>0</v>
      </c>
      <c r="I172" s="38">
        <f>'Publication Table'!G173/'Publication Table (%)'!I$167</f>
        <v>0</v>
      </c>
      <c r="J172" s="94">
        <f>'Publication Table'!H173/'Publication Table (%)'!J$167</f>
        <v>2.070393374741201E-3</v>
      </c>
      <c r="K172" s="38">
        <f>'Publication Table'!I173/'Publication Table (%)'!K$167</f>
        <v>2.3201856148491878E-3</v>
      </c>
      <c r="L172" s="38">
        <f>'Publication Table'!J173/'Publication Table (%)'!L$167</f>
        <v>0</v>
      </c>
      <c r="M172" s="38">
        <f>'Publication Table'!K173/'Publication Table (%)'!M$167</f>
        <v>2.1929824561403508E-3</v>
      </c>
      <c r="N172" s="38">
        <f>'Publication Table'!L173/'Publication Table (%)'!N$167</f>
        <v>0</v>
      </c>
      <c r="O172" s="38">
        <f>'Publication Table'!M173/'Publication Table (%)'!O$167</f>
        <v>0</v>
      </c>
      <c r="P172" s="38">
        <f>'Publication Table'!N173/'Publication Table (%)'!P$167</f>
        <v>5.9880239520958087E-3</v>
      </c>
      <c r="Q172" s="38">
        <f>'Publication Table'!O173/'Publication Table (%)'!Q$167</f>
        <v>0</v>
      </c>
      <c r="R172" s="38">
        <f>'Publication Table'!P173/'Publication Table (%)'!R$167</f>
        <v>3.5842293906810036E-3</v>
      </c>
      <c r="S172" s="38">
        <f>'Publication Table'!Q173/'Publication Table (%)'!S$167</f>
        <v>6.369426751592357E-3</v>
      </c>
      <c r="T172" s="38">
        <f>'Publication Table'!R173/'Publication Table (%)'!T$167</f>
        <v>0</v>
      </c>
      <c r="U172" s="38">
        <f>'Publication Table'!S173/'Publication Table (%)'!U$167</f>
        <v>0</v>
      </c>
      <c r="V172" s="38">
        <f>'Publication Table'!T173/'Publication Table (%)'!V$167</f>
        <v>2.0790020790020791E-3</v>
      </c>
      <c r="W172" s="38">
        <f>'Publication Table'!U173/'Publication Table (%)'!W$167</f>
        <v>0</v>
      </c>
      <c r="X172" s="38">
        <f>'Publication Table'!V173/'Publication Table (%)'!X$167</f>
        <v>2.1321961620469083E-3</v>
      </c>
      <c r="Y172" s="38">
        <f>'Publication Table'!W173/'Publication Table (%)'!Y$167</f>
        <v>2.4630541871921183E-3</v>
      </c>
      <c r="Z172" s="38">
        <f>'Publication Table'!X173/'Publication Table (%)'!Z$167</f>
        <v>0</v>
      </c>
      <c r="AA172" s="38">
        <f>'Publication Table'!Y173/'Publication Table (%)'!AA$167</f>
        <v>2.7548209366391185E-3</v>
      </c>
      <c r="AB172" s="38">
        <f>'Publication Table'!Z173/'Publication Table (%)'!AB$167</f>
        <v>2.3923444976076554E-3</v>
      </c>
      <c r="AC172" s="38">
        <f>'Publication Table'!AA173/'Publication Table (%)'!AC$167</f>
        <v>0</v>
      </c>
      <c r="AD172" s="38">
        <f>'Publication Table'!AB173/'Publication Table (%)'!AD$167</f>
        <v>0</v>
      </c>
      <c r="AE172" s="38">
        <f>'Publication Table'!AC173/'Publication Table (%)'!AE$167</f>
        <v>2.8901734104046241E-3</v>
      </c>
      <c r="AF172" s="38">
        <f>'Publication Table'!AD173/'Publication Table (%)'!AF$167</f>
        <v>0</v>
      </c>
      <c r="AG172" s="38">
        <f>'Publication Table'!AE173/'Publication Table (%)'!AG$167</f>
        <v>0</v>
      </c>
      <c r="AH172" s="38">
        <f>'Publication Table'!AF173/'Publication Table (%)'!AH$167</f>
        <v>7.3529411764705881E-3</v>
      </c>
      <c r="AI172" s="38">
        <f>'Publication Table'!AG173/'Publication Table (%)'!AI$167</f>
        <v>3.1948881789137379E-3</v>
      </c>
      <c r="AJ172" s="38">
        <f>'Publication Table'!AH173/'Publication Table (%)'!AJ$167</f>
        <v>0</v>
      </c>
      <c r="AK172" s="38">
        <f>'Publication Table'!AI173/'Publication Table (%)'!AK$167</f>
        <v>0</v>
      </c>
      <c r="AL172" s="38">
        <f>'Publication Table'!AJ173/'Publication Table (%)'!AL$167</f>
        <v>2.9940119760479044E-3</v>
      </c>
      <c r="AM172" s="38">
        <f>'Publication Table'!AK173/'Publication Table (%)'!AM$167</f>
        <v>6.1349693251533744E-3</v>
      </c>
      <c r="AN172" s="38">
        <f>'Publication Table'!AL173/'Publication Table (%)'!AN$167</f>
        <v>0</v>
      </c>
      <c r="AO172" s="38">
        <f>'Publication Table'!AM173/'Publication Table (%)'!AO$167</f>
        <v>0</v>
      </c>
      <c r="AP172" s="38">
        <f>'Publication Table'!AN173/'Publication Table (%)'!AP$167</f>
        <v>0</v>
      </c>
      <c r="AQ172" s="38">
        <f>'Publication Table'!AO173/'Publication Table (%)'!AQ$167</f>
        <v>0</v>
      </c>
      <c r="AR172" s="38">
        <f>'Publication Table'!AP173/'Publication Table (%)'!AR$167</f>
        <v>2.7548209366391185E-3</v>
      </c>
      <c r="AS172" s="38">
        <f>'Publication Table'!AQ173/'Publication Table (%)'!AS$167</f>
        <v>0</v>
      </c>
      <c r="AT172" s="38">
        <f>'Publication Table'!AR173/'Publication Table (%)'!AT$167</f>
        <v>2.7932960893854749E-3</v>
      </c>
      <c r="AU172" s="38">
        <f>'Publication Table'!AS173/'Publication Table (%)'!AU$167</f>
        <v>0</v>
      </c>
      <c r="AV172" s="38">
        <f>'Publication Table'!AT173/'Publication Table (%)'!AV$167</f>
        <v>2.3474178403755869E-3</v>
      </c>
      <c r="AW172" s="38">
        <f>'Publication Table'!AU173/'Publication Table (%)'!AW$167</f>
        <v>0</v>
      </c>
      <c r="AX172" s="38">
        <f>'Publication Table'!AV173/'Publication Table (%)'!AX$167</f>
        <v>1.059322033898305E-2</v>
      </c>
      <c r="AY172" s="38">
        <f>'Publication Table'!AW173/'Publication Table (%)'!AY$167</f>
        <v>1.7045454545454544E-2</v>
      </c>
      <c r="AZ172" s="38">
        <f>'Publication Table'!AX173/'Publication Table (%)'!AZ$167</f>
        <v>4.9627791563275434E-3</v>
      </c>
      <c r="BA172" s="38">
        <f>'Publication Table'!AY173/'Publication Table (%)'!BA$167</f>
        <v>2.881844380403458E-3</v>
      </c>
      <c r="BB172" s="38">
        <f>'Publication Table'!AZ173/'Publication Table (%)'!BB$167</f>
        <v>2.3584905660377358E-3</v>
      </c>
      <c r="BC172" s="38">
        <f>'Publication Table'!BA173/'Publication Table (%)'!BC$167</f>
        <v>5.3333333333333332E-3</v>
      </c>
      <c r="BD172" s="38">
        <f>'Publication Table'!BB173/'Publication Table (%)'!BD$167</f>
        <v>0</v>
      </c>
      <c r="BE172" s="38">
        <f>'Publication Table'!BC173/'Publication Table (%)'!BE$167</f>
        <v>5.1546391752577319E-3</v>
      </c>
      <c r="BF172" s="38">
        <f>'Publication Table'!BD173/'Publication Table (%)'!BF$167</f>
        <v>8.4269662921348312E-3</v>
      </c>
      <c r="BG172" s="38">
        <f>'Publication Table'!BE173/'Publication Table (%)'!BG$167</f>
        <v>4.5766590389016018E-3</v>
      </c>
      <c r="BH172" s="38">
        <f>'Publication Table'!BF173/'Publication Table (%)'!BH$167</f>
        <v>0</v>
      </c>
      <c r="BI172" s="38">
        <f>'Publication Table'!BG173/'Publication Table (%)'!BI$167</f>
        <v>6.7796610169491523E-3</v>
      </c>
      <c r="BJ172" s="38">
        <f>'Publication Table'!BH173/'Publication Table (%)'!BJ$167</f>
        <v>7.0093457943925233E-3</v>
      </c>
      <c r="BK172" s="38">
        <f>'Publication Table'!BI173/'Publication Table (%)'!BK$167</f>
        <v>2.6881720430107529E-3</v>
      </c>
      <c r="BL172" s="38">
        <f>'Publication Table'!BJ173/'Publication Table (%)'!BL$167</f>
        <v>0</v>
      </c>
      <c r="BM172" s="38">
        <f>'Publication Table'!BK173/'Publication Table (%)'!BM$167</f>
        <v>0</v>
      </c>
      <c r="BN172" s="38">
        <f>'Publication Table'!BL173/'Publication Table (%)'!BN$167</f>
        <v>0</v>
      </c>
      <c r="BO172" s="38">
        <f>'Publication Table'!BM173/'Publication Table (%)'!BO$167</f>
        <v>0</v>
      </c>
      <c r="BP172" s="38">
        <f>'Publication Table'!BN173/'Publication Table (%)'!BP$167</f>
        <v>1.7241379310344827E-2</v>
      </c>
      <c r="BQ172" s="38">
        <f>'Publication Table'!BO173/'Publication Table (%)'!BQ$167</f>
        <v>1.7241379310344827E-2</v>
      </c>
      <c r="BR172" s="38">
        <f>'Publication Table'!BP173/'Publication Table (%)'!BR$167</f>
        <v>1.06951871657754E-2</v>
      </c>
      <c r="BS172" s="38">
        <f ca="1">'Publication Table'!BQ173/'Publication Table (%)'!BS$167</f>
        <v>0</v>
      </c>
    </row>
    <row r="173" spans="2:71" ht="15" customHeight="1" x14ac:dyDescent="0.2">
      <c r="B173" s="84" t="str">
        <f t="shared" si="21"/>
        <v>Woodend General Hospital</v>
      </c>
      <c r="C173" s="87" t="str">
        <f t="shared" si="24"/>
        <v>Woodend General Hospital</v>
      </c>
      <c r="D173" s="100"/>
      <c r="E173" s="47"/>
      <c r="F173" s="13"/>
      <c r="G173" s="13"/>
      <c r="H173" s="13"/>
      <c r="I173" s="13"/>
      <c r="J173" s="13"/>
      <c r="K173" s="13"/>
      <c r="L173" s="13"/>
      <c r="M173" s="13"/>
      <c r="N173" s="13"/>
      <c r="O173" s="13"/>
      <c r="P173" s="13"/>
      <c r="Q173" s="13"/>
      <c r="R173" s="13"/>
      <c r="S173" s="13"/>
      <c r="T173" s="13"/>
      <c r="U173" s="13"/>
      <c r="V173" s="13"/>
      <c r="W173" s="13"/>
      <c r="X173" s="13"/>
      <c r="Y173" s="13"/>
      <c r="Z173" s="13"/>
      <c r="AA173" s="13"/>
      <c r="AB173" s="13"/>
      <c r="AC173" s="13"/>
      <c r="AD173" s="13"/>
      <c r="AE173" s="13"/>
      <c r="AF173" s="13"/>
      <c r="AG173" s="13"/>
      <c r="AH173" s="13"/>
      <c r="AI173" s="13"/>
      <c r="AJ173" s="13"/>
      <c r="AK173" s="13"/>
      <c r="AL173" s="13"/>
      <c r="AM173" s="13"/>
      <c r="AN173" s="13"/>
      <c r="AO173" s="13"/>
      <c r="AP173" s="13"/>
      <c r="AQ173" s="13"/>
      <c r="AR173" s="13"/>
      <c r="AS173" s="13"/>
      <c r="AT173" s="13"/>
      <c r="AU173" s="13"/>
      <c r="AV173" s="13"/>
      <c r="AW173" s="13"/>
      <c r="AX173" s="13"/>
      <c r="AY173" s="13"/>
      <c r="AZ173" s="13"/>
      <c r="BA173" s="13"/>
      <c r="BB173" s="13"/>
      <c r="BC173" s="13"/>
      <c r="BD173" s="13"/>
      <c r="BE173" s="13"/>
      <c r="BF173" s="13"/>
      <c r="BG173" s="13"/>
      <c r="BH173" s="13"/>
      <c r="BI173" s="13"/>
      <c r="BJ173" s="13"/>
      <c r="BK173" s="13"/>
      <c r="BL173" s="13"/>
      <c r="BM173" s="13"/>
      <c r="BN173" s="13"/>
      <c r="BO173" s="13"/>
      <c r="BP173" s="13"/>
      <c r="BQ173" s="13"/>
      <c r="BR173" s="13"/>
      <c r="BS173" s="13"/>
    </row>
    <row r="174" spans="2:71" ht="15" customHeight="1" x14ac:dyDescent="0.25">
      <c r="B174" s="84" t="str">
        <f t="shared" si="21"/>
        <v>NHS Greater Glasgow &amp; ClydeNHS Greater Glasgow &amp; Clyde</v>
      </c>
      <c r="C174" s="87" t="str">
        <f>E174</f>
        <v>NHS Greater Glasgow &amp; Clyde</v>
      </c>
      <c r="D174" s="100"/>
      <c r="E174" s="42" t="s">
        <v>123</v>
      </c>
      <c r="F174" s="14"/>
      <c r="G174" s="14"/>
      <c r="H174" s="14"/>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c r="BI174" s="14"/>
      <c r="BJ174" s="14"/>
      <c r="BK174" s="14"/>
      <c r="BL174" s="14"/>
      <c r="BM174" s="14"/>
      <c r="BN174" s="14"/>
      <c r="BO174" s="14"/>
      <c r="BP174" s="14"/>
      <c r="BQ174" s="14"/>
      <c r="BR174" s="14"/>
      <c r="BS174" s="14"/>
    </row>
    <row r="175" spans="2:71" ht="15" customHeight="1" x14ac:dyDescent="0.2">
      <c r="B175" s="84" t="str">
        <f t="shared" si="21"/>
        <v>NHS Greater Glasgow &amp; ClydeTotal Number of scheduled elective operations in theatre system</v>
      </c>
      <c r="C175" s="87" t="str">
        <f t="shared" ref="C175:C181" si="25">C174</f>
        <v>NHS Greater Glasgow &amp; Clyde</v>
      </c>
      <c r="D175" s="100"/>
      <c r="E175" s="36" t="s">
        <v>3</v>
      </c>
      <c r="F175" s="11">
        <f>'Publication Table'!D176</f>
        <v>6438</v>
      </c>
      <c r="G175" s="11">
        <f>'Publication Table'!E176</f>
        <v>6788</v>
      </c>
      <c r="H175" s="11">
        <f>'Publication Table'!F176</f>
        <v>5780</v>
      </c>
      <c r="I175" s="11">
        <f>'Publication Table'!G176</f>
        <v>6285</v>
      </c>
      <c r="J175" s="11">
        <f>'Publication Table'!H176</f>
        <v>7014</v>
      </c>
      <c r="K175" s="11">
        <f>'Publication Table'!I176</f>
        <v>7859</v>
      </c>
      <c r="L175" s="11">
        <f>'Publication Table'!J176</f>
        <v>7744</v>
      </c>
      <c r="M175" s="11">
        <f>'Publication Table'!K176</f>
        <v>7150</v>
      </c>
      <c r="N175" s="11">
        <f>'Publication Table'!L176</f>
        <v>6770</v>
      </c>
      <c r="O175" s="11">
        <f>'Publication Table'!M176</f>
        <v>7374</v>
      </c>
      <c r="P175" s="11">
        <f>'Publication Table'!N176</f>
        <v>7490</v>
      </c>
      <c r="Q175" s="11">
        <f>'Publication Table'!O176</f>
        <v>7020</v>
      </c>
      <c r="R175" s="11">
        <f>'Publication Table'!P176</f>
        <v>7014</v>
      </c>
      <c r="S175" s="11">
        <f>'Publication Table'!Q176</f>
        <v>7416</v>
      </c>
      <c r="T175" s="11">
        <f>'Publication Table'!R176</f>
        <v>5845</v>
      </c>
      <c r="U175" s="11">
        <f>'Publication Table'!S176</f>
        <v>7247</v>
      </c>
      <c r="V175" s="11">
        <f>'Publication Table'!T176</f>
        <v>7030</v>
      </c>
      <c r="W175" s="11">
        <f>'Publication Table'!U176</f>
        <v>7030</v>
      </c>
      <c r="X175" s="11">
        <f>'Publication Table'!V176</f>
        <v>7572</v>
      </c>
      <c r="Y175" s="11">
        <f>'Publication Table'!W176</f>
        <v>6242</v>
      </c>
      <c r="Z175" s="11">
        <f>'Publication Table'!X176</f>
        <v>6487</v>
      </c>
      <c r="AA175" s="11">
        <f>'Publication Table'!Y176</f>
        <v>6395</v>
      </c>
      <c r="AB175" s="11">
        <f>'Publication Table'!Z176</f>
        <v>7317</v>
      </c>
      <c r="AC175" s="11">
        <f>'Publication Table'!AA176</f>
        <v>5278</v>
      </c>
      <c r="AD175" s="11">
        <f>'Publication Table'!AB176</f>
        <v>6942</v>
      </c>
      <c r="AE175" s="11">
        <f>'Publication Table'!AC176</f>
        <v>6849</v>
      </c>
      <c r="AF175" s="11">
        <f>'Publication Table'!AD176</f>
        <v>5591</v>
      </c>
      <c r="AG175" s="11">
        <f>'Publication Table'!AE176</f>
        <v>7060</v>
      </c>
      <c r="AH175" s="11">
        <f>'Publication Table'!AF176</f>
        <v>6520</v>
      </c>
      <c r="AI175" s="11">
        <f>'Publication Table'!AG176</f>
        <v>6669</v>
      </c>
      <c r="AJ175" s="11">
        <f>'Publication Table'!AH176</f>
        <v>7242</v>
      </c>
      <c r="AK175" s="11">
        <f>'Publication Table'!AI176</f>
        <v>5858</v>
      </c>
      <c r="AL175" s="11">
        <f>'Publication Table'!AJ176</f>
        <v>6638</v>
      </c>
      <c r="AM175" s="11">
        <f>'Publication Table'!AK176</f>
        <v>6506</v>
      </c>
      <c r="AN175" s="11">
        <f>'Publication Table'!AL176</f>
        <v>6855</v>
      </c>
      <c r="AO175" s="11">
        <f>'Publication Table'!AM176</f>
        <v>6182</v>
      </c>
      <c r="AP175" s="11">
        <f>'Publication Table'!AN176</f>
        <v>7166</v>
      </c>
      <c r="AQ175" s="11">
        <f>'Publication Table'!AO176</f>
        <v>6636</v>
      </c>
      <c r="AR175" s="11">
        <f>'Publication Table'!AP176</f>
        <v>5948</v>
      </c>
      <c r="AS175" s="11">
        <f>'Publication Table'!AQ176</f>
        <v>7282</v>
      </c>
      <c r="AT175" s="11">
        <f>'Publication Table'!AR176</f>
        <v>6192</v>
      </c>
      <c r="AU175" s="11">
        <f>'Publication Table'!AS176</f>
        <v>7106</v>
      </c>
      <c r="AV175" s="11">
        <f>'Publication Table'!AT176</f>
        <v>6472</v>
      </c>
      <c r="AW175" s="11">
        <f>'Publication Table'!AU176</f>
        <v>5340</v>
      </c>
      <c r="AX175" s="11">
        <f>'Publication Table'!AV176</f>
        <v>6649</v>
      </c>
      <c r="AY175" s="11">
        <f>'Publication Table'!AW176</f>
        <v>6415</v>
      </c>
      <c r="AZ175" s="11">
        <f>'Publication Table'!AX176</f>
        <v>6774</v>
      </c>
      <c r="BA175" s="11">
        <f>'Publication Table'!AY176</f>
        <v>5870</v>
      </c>
      <c r="BB175" s="11">
        <f>'Publication Table'!AZ176</f>
        <v>6094</v>
      </c>
      <c r="BC175" s="11">
        <f>'Publication Table'!BA176</f>
        <v>5870</v>
      </c>
      <c r="BD175" s="11">
        <f>'Publication Table'!BB176</f>
        <v>5763</v>
      </c>
      <c r="BE175" s="11">
        <f>'Publication Table'!BC176</f>
        <v>6325</v>
      </c>
      <c r="BF175" s="11">
        <f>'Publication Table'!BD176</f>
        <v>6482</v>
      </c>
      <c r="BG175" s="11">
        <f>'Publication Table'!BE176</f>
        <v>6707</v>
      </c>
      <c r="BH175" s="11">
        <f>'Publication Table'!BF176</f>
        <v>6768</v>
      </c>
      <c r="BI175" s="11">
        <f>'Publication Table'!BG176</f>
        <v>5797</v>
      </c>
      <c r="BJ175" s="11">
        <f>'Publication Table'!BH176</f>
        <v>6673</v>
      </c>
      <c r="BK175" s="11">
        <f>'Publication Table'!BI176</f>
        <v>6699</v>
      </c>
      <c r="BL175" s="11">
        <f>'Publication Table'!BJ176</f>
        <v>4759</v>
      </c>
      <c r="BM175" s="11">
        <f>'Publication Table'!BK176</f>
        <v>393</v>
      </c>
      <c r="BN175" s="11">
        <f>'Publication Table'!BL176</f>
        <v>502</v>
      </c>
      <c r="BO175" s="11">
        <f>'Publication Table'!BM176</f>
        <v>1076</v>
      </c>
      <c r="BP175" s="11">
        <f>'Publication Table'!BN176</f>
        <v>2008</v>
      </c>
      <c r="BQ175" s="11">
        <f>'Publication Table'!BO176</f>
        <v>3014</v>
      </c>
      <c r="BR175" s="11">
        <f>'Publication Table'!BP176</f>
        <v>4054</v>
      </c>
      <c r="BS175" s="11">
        <f ca="1">'Publication Table'!BQ176</f>
        <v>4343</v>
      </c>
    </row>
    <row r="176" spans="2:71" ht="15" customHeight="1" x14ac:dyDescent="0.2">
      <c r="B176" s="84" t="str">
        <f t="shared" si="21"/>
        <v>NHS Greater Glasgow &amp; ClydePercent of total scheduled elective cancellations in theatre systems</v>
      </c>
      <c r="C176" s="87" t="str">
        <f t="shared" si="25"/>
        <v>NHS Greater Glasgow &amp; Clyde</v>
      </c>
      <c r="D176" s="100"/>
      <c r="E176" s="37" t="s">
        <v>112</v>
      </c>
      <c r="F176" s="66">
        <f>'Publication Table'!D177/'Publication Table (%)'!F$175</f>
        <v>7.5023299161230197E-2</v>
      </c>
      <c r="G176" s="66">
        <f>'Publication Table'!E177/'Publication Table (%)'!G$175</f>
        <v>7.1154979375368299E-2</v>
      </c>
      <c r="H176" s="66">
        <f>'Publication Table'!F177/'Publication Table (%)'!H$175</f>
        <v>7.2491349480968859E-2</v>
      </c>
      <c r="I176" s="66">
        <f>'Publication Table'!G177/'Publication Table (%)'!I$175</f>
        <v>7.7008750994431191E-2</v>
      </c>
      <c r="J176" s="66">
        <f>'Publication Table'!H177/'Publication Table (%)'!J$175</f>
        <v>7.9270031365839752E-2</v>
      </c>
      <c r="K176" s="66">
        <f>'Publication Table'!I177/'Publication Table (%)'!K$175</f>
        <v>9.3905076981804295E-2</v>
      </c>
      <c r="L176" s="66">
        <f>'Publication Table'!J177/'Publication Table (%)'!L$175</f>
        <v>9.026342975206611E-2</v>
      </c>
      <c r="M176" s="66">
        <f>'Publication Table'!K177/'Publication Table (%)'!M$175</f>
        <v>9.2447552447552442E-2</v>
      </c>
      <c r="N176" s="66">
        <f>'Publication Table'!L177/'Publication Table (%)'!N$175</f>
        <v>0.10132939438700148</v>
      </c>
      <c r="O176" s="66">
        <f>'Publication Table'!M177/'Publication Table (%)'!O$175</f>
        <v>9.41144561974505E-2</v>
      </c>
      <c r="P176" s="66">
        <f>'Publication Table'!N177/'Publication Table (%)'!P$175</f>
        <v>9.6662216288384506E-2</v>
      </c>
      <c r="Q176" s="66">
        <f>'Publication Table'!O177/'Publication Table (%)'!Q$175</f>
        <v>8.6467236467236461E-2</v>
      </c>
      <c r="R176" s="66">
        <f>'Publication Table'!P177/'Publication Table (%)'!R$175</f>
        <v>8.7111491303108066E-2</v>
      </c>
      <c r="S176" s="66">
        <f>'Publication Table'!Q177/'Publication Table (%)'!S$175</f>
        <v>8.5221143473570654E-2</v>
      </c>
      <c r="T176" s="66">
        <f>'Publication Table'!R177/'Publication Table (%)'!T$175</f>
        <v>8.263473053892216E-2</v>
      </c>
      <c r="U176" s="66">
        <f>'Publication Table'!S177/'Publication Table (%)'!U$175</f>
        <v>9.0244238995446396E-2</v>
      </c>
      <c r="V176" s="66">
        <f>'Publication Table'!T177/'Publication Table (%)'!V$175</f>
        <v>9.0042674253200575E-2</v>
      </c>
      <c r="W176" s="66">
        <f>'Publication Table'!U177/'Publication Table (%)'!W$175</f>
        <v>8.7624466571834994E-2</v>
      </c>
      <c r="X176" s="66">
        <f>'Publication Table'!V177/'Publication Table (%)'!X$175</f>
        <v>8.6634970945589015E-2</v>
      </c>
      <c r="Y176" s="66">
        <f>'Publication Table'!W177/'Publication Table (%)'!Y$175</f>
        <v>9.8846523550144186E-2</v>
      </c>
      <c r="Z176" s="66">
        <f>'Publication Table'!X177/'Publication Table (%)'!Z$175</f>
        <v>8.9409588407584395E-2</v>
      </c>
      <c r="AA176" s="66">
        <f>'Publication Table'!Y177/'Publication Table (%)'!AA$175</f>
        <v>8.5379202501954646E-2</v>
      </c>
      <c r="AB176" s="66">
        <f>'Publication Table'!Z177/'Publication Table (%)'!AB$175</f>
        <v>8.1180811808118078E-2</v>
      </c>
      <c r="AC176" s="66">
        <f>'Publication Table'!AA177/'Publication Table (%)'!AC$175</f>
        <v>9.4543387646835925E-2</v>
      </c>
      <c r="AD176" s="66">
        <f>'Publication Table'!AB177/'Publication Table (%)'!AD$175</f>
        <v>8.4989916450590605E-2</v>
      </c>
      <c r="AE176" s="66">
        <f>'Publication Table'!AC177/'Publication Table (%)'!AE$175</f>
        <v>8.5413929040735873E-2</v>
      </c>
      <c r="AF176" s="66">
        <f>'Publication Table'!AD177/'Publication Table (%)'!AF$175</f>
        <v>7.8876766231443393E-2</v>
      </c>
      <c r="AG176" s="66">
        <f>'Publication Table'!AE177/'Publication Table (%)'!AG$175</f>
        <v>7.7620396600566577E-2</v>
      </c>
      <c r="AH176" s="66">
        <f>'Publication Table'!AF177/'Publication Table (%)'!AH$175</f>
        <v>8.4049079754601227E-2</v>
      </c>
      <c r="AI176" s="66">
        <f>'Publication Table'!AG177/'Publication Table (%)'!AI$175</f>
        <v>7.7522866996551212E-2</v>
      </c>
      <c r="AJ176" s="66">
        <f>'Publication Table'!AH177/'Publication Table (%)'!AJ$175</f>
        <v>8.2573874620270646E-2</v>
      </c>
      <c r="AK176" s="66">
        <f>'Publication Table'!AI177/'Publication Table (%)'!AK$175</f>
        <v>0.10344827586206896</v>
      </c>
      <c r="AL176" s="66">
        <f>'Publication Table'!AJ177/'Publication Table (%)'!AL$175</f>
        <v>0.11102741789695691</v>
      </c>
      <c r="AM176" s="66">
        <f>'Publication Table'!AK177/'Publication Table (%)'!AM$175</f>
        <v>9.3452197971103601E-2</v>
      </c>
      <c r="AN176" s="66">
        <f>'Publication Table'!AL177/'Publication Table (%)'!AN$175</f>
        <v>0.12428884026258205</v>
      </c>
      <c r="AO176" s="66">
        <f>'Publication Table'!AM177/'Publication Table (%)'!AO$175</f>
        <v>7.6350695567777419E-2</v>
      </c>
      <c r="AP176" s="66">
        <f>'Publication Table'!AN177/'Publication Table (%)'!AP$175</f>
        <v>7.5634942785375386E-2</v>
      </c>
      <c r="AQ176" s="66">
        <f>'Publication Table'!AO177/'Publication Table (%)'!AQ$175</f>
        <v>7.7456298975286317E-2</v>
      </c>
      <c r="AR176" s="66">
        <f>'Publication Table'!AP177/'Publication Table (%)'!AR$175</f>
        <v>8.0699394754539341E-2</v>
      </c>
      <c r="AS176" s="66">
        <f>'Publication Table'!AQ177/'Publication Table (%)'!AS$175</f>
        <v>7.758857456742653E-2</v>
      </c>
      <c r="AT176" s="66">
        <f>'Publication Table'!AR177/'Publication Table (%)'!AT$175</f>
        <v>7.8649870801033597E-2</v>
      </c>
      <c r="AU176" s="66">
        <f>'Publication Table'!AS177/'Publication Table (%)'!AU$175</f>
        <v>8.1198986771742185E-2</v>
      </c>
      <c r="AV176" s="66">
        <f>'Publication Table'!AT177/'Publication Table (%)'!AV$175</f>
        <v>0.14508652657601978</v>
      </c>
      <c r="AW176" s="66">
        <f>'Publication Table'!AU177/'Publication Table (%)'!AW$175</f>
        <v>7.9026217228464424E-2</v>
      </c>
      <c r="AX176" s="66">
        <f>'Publication Table'!AV177/'Publication Table (%)'!AX$175</f>
        <v>8.5426379906752892E-2</v>
      </c>
      <c r="AY176" s="66">
        <f>'Publication Table'!AW177/'Publication Table (%)'!AY$175</f>
        <v>7.6695245518316441E-2</v>
      </c>
      <c r="AZ176" s="66">
        <f>'Publication Table'!AX177/'Publication Table (%)'!AZ$175</f>
        <v>7.573073516386182E-2</v>
      </c>
      <c r="BA176" s="66">
        <f>'Publication Table'!AY177/'Publication Table (%)'!BA$175</f>
        <v>7.6320272572402051E-2</v>
      </c>
      <c r="BB176" s="66">
        <f>'Publication Table'!AZ177/'Publication Table (%)'!BB$175</f>
        <v>7.5976370200196916E-2</v>
      </c>
      <c r="BC176" s="66">
        <f>'Publication Table'!BA177/'Publication Table (%)'!BC$175</f>
        <v>7.2913117546848386E-2</v>
      </c>
      <c r="BD176" s="66">
        <f>'Publication Table'!BB177/'Publication Table (%)'!BD$175</f>
        <v>7.2531667534270344E-2</v>
      </c>
      <c r="BE176" s="66">
        <f>'Publication Table'!BC177/'Publication Table (%)'!BE$175</f>
        <v>6.8300395256917001E-2</v>
      </c>
      <c r="BF176" s="66">
        <f>'Publication Table'!BD177/'Publication Table (%)'!BF$175</f>
        <v>8.0376427028694852E-2</v>
      </c>
      <c r="BG176" s="66">
        <f>'Publication Table'!BE177/'Publication Table (%)'!BG$175</f>
        <v>8.3643954077829138E-2</v>
      </c>
      <c r="BH176" s="66">
        <f>'Publication Table'!BF177/'Publication Table (%)'!BH$175</f>
        <v>8.5401891252955081E-2</v>
      </c>
      <c r="BI176" s="66">
        <f>'Publication Table'!BG177/'Publication Table (%)'!BI$175</f>
        <v>9.9706744868035185E-2</v>
      </c>
      <c r="BJ176" s="66">
        <f>'Publication Table'!BH177/'Publication Table (%)'!BJ$175</f>
        <v>9.8606323992207409E-2</v>
      </c>
      <c r="BK176" s="66">
        <f>'Publication Table'!BI177/'Publication Table (%)'!BK$175</f>
        <v>7.6280041797283177E-2</v>
      </c>
      <c r="BL176" s="66">
        <f>'Publication Table'!BJ177/'Publication Table (%)'!BL$175</f>
        <v>0.12292498424038664</v>
      </c>
      <c r="BM176" s="66">
        <f>'Publication Table'!BK177/'Publication Table (%)'!BM$175</f>
        <v>0.11195928753180662</v>
      </c>
      <c r="BN176" s="66">
        <f>'Publication Table'!BL177/'Publication Table (%)'!BN$175</f>
        <v>5.3784860557768925E-2</v>
      </c>
      <c r="BO176" s="66">
        <f>'Publication Table'!BM177/'Publication Table (%)'!BO$175</f>
        <v>5.3903345724907063E-2</v>
      </c>
      <c r="BP176" s="66">
        <f>'Publication Table'!BN177/'Publication Table (%)'!BP$175</f>
        <v>4.8306772908366533E-2</v>
      </c>
      <c r="BQ176" s="66">
        <f>'Publication Table'!BO177/'Publication Table (%)'!BQ$175</f>
        <v>7.3324485733244862E-2</v>
      </c>
      <c r="BR176" s="66">
        <f>'Publication Table'!BP177/'Publication Table (%)'!BR$175</f>
        <v>6.1667488899851998E-2</v>
      </c>
      <c r="BS176" s="66">
        <f ca="1">'Publication Table'!BQ177/'Publication Table (%)'!BS$175</f>
        <v>7.2069997697444169E-2</v>
      </c>
    </row>
    <row r="177" spans="2:71" ht="15" customHeight="1" x14ac:dyDescent="0.2">
      <c r="B177" s="84" t="str">
        <f t="shared" si="21"/>
        <v>NHS Greater Glasgow &amp; ClydeCancellation based on clinical reason by hospital %</v>
      </c>
      <c r="C177" s="87" t="str">
        <f t="shared" si="25"/>
        <v>NHS Greater Glasgow &amp; Clyde</v>
      </c>
      <c r="D177" s="100"/>
      <c r="E177" s="39" t="s">
        <v>113</v>
      </c>
      <c r="F177" s="66">
        <f>'Publication Table'!D178/'Publication Table (%)'!F$175</f>
        <v>3.4638086362224291E-2</v>
      </c>
      <c r="G177" s="66">
        <f>'Publication Table'!E178/'Publication Table (%)'!G$175</f>
        <v>3.4914555097230404E-2</v>
      </c>
      <c r="H177" s="66">
        <f>'Publication Table'!F178/'Publication Table (%)'!H$175</f>
        <v>3.5813148788927336E-2</v>
      </c>
      <c r="I177" s="66">
        <f>'Publication Table'!G178/'Publication Table (%)'!I$175</f>
        <v>3.9140811455847253E-2</v>
      </c>
      <c r="J177" s="66">
        <f>'Publication Table'!H178/'Publication Table (%)'!J$175</f>
        <v>3.4930139720558882E-2</v>
      </c>
      <c r="K177" s="66">
        <f>'Publication Table'!I178/'Publication Table (%)'!K$175</f>
        <v>4.0972133859269629E-2</v>
      </c>
      <c r="L177" s="66">
        <f>'Publication Table'!J178/'Publication Table (%)'!L$175</f>
        <v>3.8352272727272728E-2</v>
      </c>
      <c r="M177" s="66">
        <f>'Publication Table'!K178/'Publication Table (%)'!M$175</f>
        <v>0.04</v>
      </c>
      <c r="N177" s="66">
        <f>'Publication Table'!L178/'Publication Table (%)'!N$175</f>
        <v>4.3426883308714921E-2</v>
      </c>
      <c r="O177" s="66">
        <f>'Publication Table'!M178/'Publication Table (%)'!O$175</f>
        <v>4.1903986981285599E-2</v>
      </c>
      <c r="P177" s="66">
        <f>'Publication Table'!N178/'Publication Table (%)'!P$175</f>
        <v>3.9519359145527372E-2</v>
      </c>
      <c r="Q177" s="66">
        <f>'Publication Table'!O178/'Publication Table (%)'!Q$175</f>
        <v>4.1452991452991451E-2</v>
      </c>
      <c r="R177" s="66">
        <f>'Publication Table'!P178/'Publication Table (%)'!R$175</f>
        <v>3.5072711719418309E-2</v>
      </c>
      <c r="S177" s="66">
        <f>'Publication Table'!Q178/'Publication Table (%)'!S$175</f>
        <v>3.8295577130528585E-2</v>
      </c>
      <c r="T177" s="66">
        <f>'Publication Table'!R178/'Publication Table (%)'!T$175</f>
        <v>3.5243798118049618E-2</v>
      </c>
      <c r="U177" s="66">
        <f>'Publication Table'!S178/'Publication Table (%)'!U$175</f>
        <v>3.9188629777839108E-2</v>
      </c>
      <c r="V177" s="66">
        <f>'Publication Table'!T178/'Publication Table (%)'!V$175</f>
        <v>4.1109530583214794E-2</v>
      </c>
      <c r="W177" s="66">
        <f>'Publication Table'!U178/'Publication Table (%)'!W$175</f>
        <v>3.584637268847795E-2</v>
      </c>
      <c r="X177" s="66">
        <f>'Publication Table'!V178/'Publication Table (%)'!X$175</f>
        <v>3.8431061806656099E-2</v>
      </c>
      <c r="Y177" s="66">
        <f>'Publication Table'!W178/'Publication Table (%)'!Y$175</f>
        <v>4.2133931432233256E-2</v>
      </c>
      <c r="Z177" s="66">
        <f>'Publication Table'!X178/'Publication Table (%)'!Z$175</f>
        <v>3.668876213966394E-2</v>
      </c>
      <c r="AA177" s="66">
        <f>'Publication Table'!Y178/'Publication Table (%)'!AA$175</f>
        <v>4.1594996090695856E-2</v>
      </c>
      <c r="AB177" s="66">
        <f>'Publication Table'!Z178/'Publication Table (%)'!AB$175</f>
        <v>3.7857045237119039E-2</v>
      </c>
      <c r="AC177" s="66">
        <f>'Publication Table'!AA178/'Publication Table (%)'!AC$175</f>
        <v>3.997726411519515E-2</v>
      </c>
      <c r="AD177" s="66">
        <f>'Publication Table'!AB178/'Publication Table (%)'!AD$175</f>
        <v>4.0766349755113798E-2</v>
      </c>
      <c r="AE177" s="66">
        <f>'Publication Table'!AC178/'Publication Table (%)'!AE$175</f>
        <v>3.4749598481530149E-2</v>
      </c>
      <c r="AF177" s="66">
        <f>'Publication Table'!AD178/'Publication Table (%)'!AF$175</f>
        <v>3.6487211590055448E-2</v>
      </c>
      <c r="AG177" s="66">
        <f>'Publication Table'!AE178/'Publication Table (%)'!AG$175</f>
        <v>3.2577903682719546E-2</v>
      </c>
      <c r="AH177" s="66">
        <f>'Publication Table'!AF178/'Publication Table (%)'!AH$175</f>
        <v>3.9570552147239264E-2</v>
      </c>
      <c r="AI177" s="66">
        <f>'Publication Table'!AG178/'Publication Table (%)'!AI$175</f>
        <v>3.5237666816614187E-2</v>
      </c>
      <c r="AJ177" s="66">
        <f>'Publication Table'!AH178/'Publication Table (%)'!AJ$175</f>
        <v>3.7696768848384424E-2</v>
      </c>
      <c r="AK177" s="66">
        <f>'Publication Table'!AI178/'Publication Table (%)'!AK$175</f>
        <v>4.1823147832024579E-2</v>
      </c>
      <c r="AL177" s="66">
        <f>'Publication Table'!AJ178/'Publication Table (%)'!AL$175</f>
        <v>4.805664356733956E-2</v>
      </c>
      <c r="AM177" s="66">
        <f>'Publication Table'!AK178/'Publication Table (%)'!AM$175</f>
        <v>3.519827851214264E-2</v>
      </c>
      <c r="AN177" s="66">
        <f>'Publication Table'!AL178/'Publication Table (%)'!AN$175</f>
        <v>3.690736688548505E-2</v>
      </c>
      <c r="AO177" s="66">
        <f>'Publication Table'!AM178/'Publication Table (%)'!AO$175</f>
        <v>3.3969589129731477E-2</v>
      </c>
      <c r="AP177" s="66">
        <f>'Publication Table'!AN178/'Publication Table (%)'!AP$175</f>
        <v>3.3212391850404692E-2</v>
      </c>
      <c r="AQ177" s="66">
        <f>'Publication Table'!AO178/'Publication Table (%)'!AQ$175</f>
        <v>3.7522603978300179E-2</v>
      </c>
      <c r="AR177" s="66">
        <f>'Publication Table'!AP178/'Publication Table (%)'!AR$175</f>
        <v>3.2447881640887695E-2</v>
      </c>
      <c r="AS177" s="66">
        <f>'Publication Table'!AQ178/'Publication Table (%)'!AS$175</f>
        <v>3.2546003845097503E-2</v>
      </c>
      <c r="AT177" s="66">
        <f>'Publication Table'!AR178/'Publication Table (%)'!AT$175</f>
        <v>3.6337209302325583E-2</v>
      </c>
      <c r="AU177" s="66">
        <f>'Publication Table'!AS178/'Publication Table (%)'!AU$175</f>
        <v>3.7010976639459611E-2</v>
      </c>
      <c r="AV177" s="66">
        <f>'Publication Table'!AT178/'Publication Table (%)'!AV$175</f>
        <v>3.3529048207663781E-2</v>
      </c>
      <c r="AW177" s="66">
        <f>'Publication Table'!AU178/'Publication Table (%)'!AW$175</f>
        <v>3.7265917602996253E-2</v>
      </c>
      <c r="AX177" s="66">
        <f>'Publication Table'!AV178/'Publication Table (%)'!AX$175</f>
        <v>3.8351631824334487E-2</v>
      </c>
      <c r="AY177" s="66">
        <f>'Publication Table'!AW178/'Publication Table (%)'!AY$175</f>
        <v>3.6477007014809042E-2</v>
      </c>
      <c r="AZ177" s="66">
        <f>'Publication Table'!AX178/'Publication Table (%)'!AZ$175</f>
        <v>3.5577206967818131E-2</v>
      </c>
      <c r="BA177" s="66">
        <f>'Publication Table'!AY178/'Publication Table (%)'!BA$175</f>
        <v>3.4582623509369678E-2</v>
      </c>
      <c r="BB177" s="66">
        <f>'Publication Table'!AZ178/'Publication Table (%)'!BB$175</f>
        <v>3.2655070561207748E-2</v>
      </c>
      <c r="BC177" s="66">
        <f>'Publication Table'!BA178/'Publication Table (%)'!BC$175</f>
        <v>3.1175468483816013E-2</v>
      </c>
      <c r="BD177" s="66">
        <f>'Publication Table'!BB178/'Publication Table (%)'!BD$175</f>
        <v>3.4357105674128058E-2</v>
      </c>
      <c r="BE177" s="66">
        <f>'Publication Table'!BC178/'Publication Table (%)'!BE$175</f>
        <v>3.0355731225296442E-2</v>
      </c>
      <c r="BF177" s="66">
        <f>'Publication Table'!BD178/'Publication Table (%)'!BF$175</f>
        <v>3.8259796359148411E-2</v>
      </c>
      <c r="BG177" s="66">
        <f>'Publication Table'!BE178/'Publication Table (%)'!BG$175</f>
        <v>3.548531385120024E-2</v>
      </c>
      <c r="BH177" s="66">
        <f>'Publication Table'!BF178/'Publication Table (%)'!BH$175</f>
        <v>3.5017730496453903E-2</v>
      </c>
      <c r="BI177" s="66">
        <f>'Publication Table'!BG178/'Publication Table (%)'!BI$175</f>
        <v>4.1228221493876144E-2</v>
      </c>
      <c r="BJ177" s="66">
        <f>'Publication Table'!BH178/'Publication Table (%)'!BJ$175</f>
        <v>3.7314551176382438E-2</v>
      </c>
      <c r="BK177" s="66">
        <f>'Publication Table'!BI178/'Publication Table (%)'!BK$175</f>
        <v>3.5229138677414541E-2</v>
      </c>
      <c r="BL177" s="66">
        <f>'Publication Table'!BJ178/'Publication Table (%)'!BL$175</f>
        <v>4.7278840092456399E-2</v>
      </c>
      <c r="BM177" s="66">
        <f>'Publication Table'!BK178/'Publication Table (%)'!BM$175</f>
        <v>6.8702290076335881E-2</v>
      </c>
      <c r="BN177" s="66">
        <f>'Publication Table'!BL178/'Publication Table (%)'!BN$175</f>
        <v>3.5856573705179286E-2</v>
      </c>
      <c r="BO177" s="66">
        <f>'Publication Table'!BM178/'Publication Table (%)'!BO$175</f>
        <v>3.5315985130111527E-2</v>
      </c>
      <c r="BP177" s="66">
        <f>'Publication Table'!BN178/'Publication Table (%)'!BP$175</f>
        <v>2.9382470119521914E-2</v>
      </c>
      <c r="BQ177" s="66">
        <f>'Publication Table'!BO178/'Publication Table (%)'!BQ$175</f>
        <v>3.7159920371599202E-2</v>
      </c>
      <c r="BR177" s="66">
        <f>'Publication Table'!BP178/'Publication Table (%)'!BR$175</f>
        <v>3.5273803650715342E-2</v>
      </c>
      <c r="BS177" s="66">
        <f ca="1">'Publication Table'!BQ178/'Publication Table (%)'!BS$175</f>
        <v>3.4998848722081512E-2</v>
      </c>
    </row>
    <row r="178" spans="2:71" ht="15" customHeight="1" x14ac:dyDescent="0.2">
      <c r="B178" s="84" t="str">
        <f t="shared" si="21"/>
        <v>NHS Greater Glasgow &amp; ClydeCancellation based on capacity or non-clinical reason by hospital %</v>
      </c>
      <c r="C178" s="87" t="str">
        <f t="shared" si="25"/>
        <v>NHS Greater Glasgow &amp; Clyde</v>
      </c>
      <c r="D178" s="100"/>
      <c r="E178" s="39" t="s">
        <v>114</v>
      </c>
      <c r="F178" s="66">
        <f>'Publication Table'!D179/'Publication Table (%)'!F$175</f>
        <v>9.9409754582168372E-3</v>
      </c>
      <c r="G178" s="66">
        <f>'Publication Table'!E179/'Publication Table (%)'!G$175</f>
        <v>7.9552150854449027E-3</v>
      </c>
      <c r="H178" s="66">
        <f>'Publication Table'!F179/'Publication Table (%)'!H$175</f>
        <v>8.1314878892733561E-3</v>
      </c>
      <c r="I178" s="66">
        <f>'Publication Table'!G179/'Publication Table (%)'!I$175</f>
        <v>7.955449482895784E-3</v>
      </c>
      <c r="J178" s="66">
        <f>'Publication Table'!H179/'Publication Table (%)'!J$175</f>
        <v>1.4257199885942401E-2</v>
      </c>
      <c r="K178" s="66">
        <f>'Publication Table'!I179/'Publication Table (%)'!K$175</f>
        <v>1.5523603511897188E-2</v>
      </c>
      <c r="L178" s="66">
        <f>'Publication Table'!J179/'Publication Table (%)'!L$175</f>
        <v>1.4850206611570249E-2</v>
      </c>
      <c r="M178" s="66">
        <f>'Publication Table'!K179/'Publication Table (%)'!M$175</f>
        <v>1.1608391608391609E-2</v>
      </c>
      <c r="N178" s="66">
        <f>'Publication Table'!L179/'Publication Table (%)'!N$175</f>
        <v>1.8316100443131464E-2</v>
      </c>
      <c r="O178" s="66">
        <f>'Publication Table'!M179/'Publication Table (%)'!O$175</f>
        <v>1.7087062652563059E-2</v>
      </c>
      <c r="P178" s="66">
        <f>'Publication Table'!N179/'Publication Table (%)'!P$175</f>
        <v>1.7757009345794394E-2</v>
      </c>
      <c r="Q178" s="66">
        <f>'Publication Table'!O179/'Publication Table (%)'!Q$175</f>
        <v>1.1823361823361824E-2</v>
      </c>
      <c r="R178" s="66">
        <f>'Publication Table'!P179/'Publication Table (%)'!R$175</f>
        <v>1.6680923866552608E-2</v>
      </c>
      <c r="S178" s="66">
        <f>'Publication Table'!Q179/'Publication Table (%)'!S$175</f>
        <v>1.307982740021575E-2</v>
      </c>
      <c r="T178" s="66">
        <f>'Publication Table'!R179/'Publication Table (%)'!T$175</f>
        <v>1.1462788708297691E-2</v>
      </c>
      <c r="U178" s="66">
        <f>'Publication Table'!S179/'Publication Table (%)'!U$175</f>
        <v>1.5454670898302747E-2</v>
      </c>
      <c r="V178" s="66">
        <f>'Publication Table'!T179/'Publication Table (%)'!V$175</f>
        <v>1.2944523470839261E-2</v>
      </c>
      <c r="W178" s="66">
        <f>'Publication Table'!U179/'Publication Table (%)'!W$175</f>
        <v>1.5789473684210527E-2</v>
      </c>
      <c r="X178" s="66">
        <f>'Publication Table'!V179/'Publication Table (%)'!X$175</f>
        <v>1.4923402007395668E-2</v>
      </c>
      <c r="Y178" s="66">
        <f>'Publication Table'!W179/'Publication Table (%)'!Y$175</f>
        <v>1.3457225248317847E-2</v>
      </c>
      <c r="Z178" s="66">
        <f>'Publication Table'!X179/'Publication Table (%)'!Z$175</f>
        <v>1.8498535532603669E-2</v>
      </c>
      <c r="AA178" s="66">
        <f>'Publication Table'!Y179/'Publication Table (%)'!AA$175</f>
        <v>1.1415168100078187E-2</v>
      </c>
      <c r="AB178" s="66">
        <f>'Publication Table'!Z179/'Publication Table (%)'!AB$175</f>
        <v>1.1753450867842012E-2</v>
      </c>
      <c r="AC178" s="66">
        <f>'Publication Table'!AA179/'Publication Table (%)'!AC$175</f>
        <v>1.5915119363395226E-2</v>
      </c>
      <c r="AD178" s="66">
        <f>'Publication Table'!AB179/'Publication Table (%)'!AD$175</f>
        <v>1.1235955056179775E-2</v>
      </c>
      <c r="AE178" s="66">
        <f>'Publication Table'!AC179/'Publication Table (%)'!AE$175</f>
        <v>1.4454664914586071E-2</v>
      </c>
      <c r="AF178" s="66">
        <f>'Publication Table'!AD179/'Publication Table (%)'!AF$175</f>
        <v>1.1446968341978178E-2</v>
      </c>
      <c r="AG178" s="66">
        <f>'Publication Table'!AE179/'Publication Table (%)'!AG$175</f>
        <v>1.0764872521246459E-2</v>
      </c>
      <c r="AH178" s="66">
        <f>'Publication Table'!AF179/'Publication Table (%)'!AH$175</f>
        <v>9.5092024539877307E-3</v>
      </c>
      <c r="AI178" s="66">
        <f>'Publication Table'!AG179/'Publication Table (%)'!AI$175</f>
        <v>1.3495276653171391E-2</v>
      </c>
      <c r="AJ178" s="66">
        <f>'Publication Table'!AH179/'Publication Table (%)'!AJ$175</f>
        <v>1.6570008285004142E-2</v>
      </c>
      <c r="AK178" s="66">
        <f>'Publication Table'!AI179/'Publication Table (%)'!AK$175</f>
        <v>2.202116763400478E-2</v>
      </c>
      <c r="AL178" s="66">
        <f>'Publication Table'!AJ179/'Publication Table (%)'!AL$175</f>
        <v>2.0940042181379934E-2</v>
      </c>
      <c r="AM178" s="66">
        <f>'Publication Table'!AK179/'Publication Table (%)'!AM$175</f>
        <v>1.0759299108515216E-2</v>
      </c>
      <c r="AN178" s="66">
        <f>'Publication Table'!AL179/'Publication Table (%)'!AN$175</f>
        <v>1.7797228300510576E-2</v>
      </c>
      <c r="AO178" s="66">
        <f>'Publication Table'!AM179/'Publication Table (%)'!AO$175</f>
        <v>1.3587835651892591E-2</v>
      </c>
      <c r="AP178" s="66">
        <f>'Publication Table'!AN179/'Publication Table (%)'!AP$175</f>
        <v>1.0047446274072006E-2</v>
      </c>
      <c r="AQ178" s="66">
        <f>'Publication Table'!AO179/'Publication Table (%)'!AQ$175</f>
        <v>8.5895117540687165E-3</v>
      </c>
      <c r="AR178" s="66">
        <f>'Publication Table'!AP179/'Publication Table (%)'!AR$175</f>
        <v>1.2441156691324815E-2</v>
      </c>
      <c r="AS178" s="66">
        <f>'Publication Table'!AQ179/'Publication Table (%)'!AS$175</f>
        <v>1.5929689645701732E-2</v>
      </c>
      <c r="AT178" s="66">
        <f>'Publication Table'!AR179/'Publication Table (%)'!AT$175</f>
        <v>1.2596899224806201E-2</v>
      </c>
      <c r="AU178" s="66">
        <f>'Publication Table'!AS179/'Publication Table (%)'!AU$175</f>
        <v>1.1820996341120181E-2</v>
      </c>
      <c r="AV178" s="66">
        <f>'Publication Table'!AT179/'Publication Table (%)'!AV$175</f>
        <v>8.8071693448702096E-2</v>
      </c>
      <c r="AW178" s="66">
        <f>'Publication Table'!AU179/'Publication Table (%)'!AW$175</f>
        <v>1.7602996254681647E-2</v>
      </c>
      <c r="AX178" s="66">
        <f>'Publication Table'!AV179/'Publication Table (%)'!AX$175</f>
        <v>1.233268160625658E-2</v>
      </c>
      <c r="AY178" s="66">
        <f>'Publication Table'!AW179/'Publication Table (%)'!AY$175</f>
        <v>9.8207326578332033E-3</v>
      </c>
      <c r="AZ178" s="66">
        <f>'Publication Table'!AX179/'Publication Table (%)'!AZ$175</f>
        <v>1.2252731030410392E-2</v>
      </c>
      <c r="BA178" s="66">
        <f>'Publication Table'!AY179/'Publication Table (%)'!BA$175</f>
        <v>1.3117546848381602E-2</v>
      </c>
      <c r="BB178" s="66">
        <f>'Publication Table'!AZ179/'Publication Table (%)'!BB$175</f>
        <v>1.8378733180177225E-2</v>
      </c>
      <c r="BC178" s="66">
        <f>'Publication Table'!BA179/'Publication Table (%)'!BC$175</f>
        <v>1.4480408858603067E-2</v>
      </c>
      <c r="BD178" s="66">
        <f>'Publication Table'!BB179/'Publication Table (%)'!BD$175</f>
        <v>1.2146451500954364E-2</v>
      </c>
      <c r="BE178" s="66">
        <f>'Publication Table'!BC179/'Publication Table (%)'!BE$175</f>
        <v>9.6442687747035575E-3</v>
      </c>
      <c r="BF178" s="66">
        <f>'Publication Table'!BD179/'Publication Table (%)'!BF$175</f>
        <v>1.2341869793273681E-2</v>
      </c>
      <c r="BG178" s="66">
        <f>'Publication Table'!BE179/'Publication Table (%)'!BG$175</f>
        <v>1.2226032503354705E-2</v>
      </c>
      <c r="BH178" s="66">
        <f>'Publication Table'!BF179/'Publication Table (%)'!BH$175</f>
        <v>1.7434988179669032E-2</v>
      </c>
      <c r="BI178" s="66">
        <f>'Publication Table'!BG179/'Publication Table (%)'!BI$175</f>
        <v>2.1045368293945144E-2</v>
      </c>
      <c r="BJ178" s="66">
        <f>'Publication Table'!BH179/'Publication Table (%)'!BJ$175</f>
        <v>1.8882062041060993E-2</v>
      </c>
      <c r="BK178" s="66">
        <f>'Publication Table'!BI179/'Publication Table (%)'!BK$175</f>
        <v>9.852216748768473E-3</v>
      </c>
      <c r="BL178" s="66">
        <f>'Publication Table'!BJ179/'Publication Table (%)'!BL$175</f>
        <v>3.0888842193738181E-2</v>
      </c>
      <c r="BM178" s="66">
        <f>'Publication Table'!BK179/'Publication Table (%)'!BM$175</f>
        <v>3.0534351145038167E-2</v>
      </c>
      <c r="BN178" s="66">
        <f>'Publication Table'!BL179/'Publication Table (%)'!BN$175</f>
        <v>1.1952191235059761E-2</v>
      </c>
      <c r="BO178" s="66">
        <f>'Publication Table'!BM179/'Publication Table (%)'!BO$175</f>
        <v>1.3011152416356878E-2</v>
      </c>
      <c r="BP178" s="66">
        <f>'Publication Table'!BN179/'Publication Table (%)'!BP$175</f>
        <v>1.0956175298804782E-2</v>
      </c>
      <c r="BQ178" s="66">
        <f>'Publication Table'!BO179/'Publication Table (%)'!BQ$175</f>
        <v>8.9581950895819516E-3</v>
      </c>
      <c r="BR178" s="66">
        <f>'Publication Table'!BP179/'Publication Table (%)'!BR$175</f>
        <v>1.2086827824370991E-2</v>
      </c>
      <c r="BS178" s="66">
        <f ca="1">'Publication Table'!BQ179/'Publication Table (%)'!BS$175</f>
        <v>1.7269168777342851E-2</v>
      </c>
    </row>
    <row r="179" spans="2:71" ht="15" customHeight="1" x14ac:dyDescent="0.2">
      <c r="B179" s="84" t="str">
        <f t="shared" si="21"/>
        <v>NHS Greater Glasgow &amp; ClydeCancelled by Patient %</v>
      </c>
      <c r="C179" s="87" t="str">
        <f t="shared" si="25"/>
        <v>NHS Greater Glasgow &amp; Clyde</v>
      </c>
      <c r="D179" s="100"/>
      <c r="E179" s="39" t="s">
        <v>115</v>
      </c>
      <c r="F179" s="66">
        <f>'Publication Table'!D180/'Publication Table (%)'!F$175</f>
        <v>2.9667598633115876E-2</v>
      </c>
      <c r="G179" s="66">
        <f>'Publication Table'!E180/'Publication Table (%)'!G$175</f>
        <v>2.7401296405421331E-2</v>
      </c>
      <c r="H179" s="66">
        <f>'Publication Table'!F180/'Publication Table (%)'!H$175</f>
        <v>2.7508650519031144E-2</v>
      </c>
      <c r="I179" s="66">
        <f>'Publication Table'!G180/'Publication Table (%)'!I$175</f>
        <v>2.8639618138424822E-2</v>
      </c>
      <c r="J179" s="66">
        <f>'Publication Table'!H180/'Publication Table (%)'!J$175</f>
        <v>2.8514399771884802E-2</v>
      </c>
      <c r="K179" s="66">
        <f>'Publication Table'!I180/'Publication Table (%)'!K$175</f>
        <v>3.6645883700216313E-2</v>
      </c>
      <c r="L179" s="66">
        <f>'Publication Table'!J180/'Publication Table (%)'!L$175</f>
        <v>3.4865702479338845E-2</v>
      </c>
      <c r="M179" s="66">
        <f>'Publication Table'!K180/'Publication Table (%)'!M$175</f>
        <v>3.7902097902097899E-2</v>
      </c>
      <c r="N179" s="66">
        <f>'Publication Table'!L180/'Publication Table (%)'!N$175</f>
        <v>3.604135893648449E-2</v>
      </c>
      <c r="O179" s="66">
        <f>'Publication Table'!M180/'Publication Table (%)'!O$175</f>
        <v>3.3360455655004069E-2</v>
      </c>
      <c r="P179" s="66">
        <f>'Publication Table'!N180/'Publication Table (%)'!P$175</f>
        <v>3.7249666221628841E-2</v>
      </c>
      <c r="Q179" s="66">
        <f>'Publication Table'!O180/'Publication Table (%)'!Q$175</f>
        <v>3.1196581196581197E-2</v>
      </c>
      <c r="R179" s="66">
        <f>'Publication Table'!P180/'Publication Table (%)'!R$175</f>
        <v>3.3646991730824069E-2</v>
      </c>
      <c r="S179" s="66">
        <f>'Publication Table'!Q180/'Publication Table (%)'!S$175</f>
        <v>3.2901833872707661E-2</v>
      </c>
      <c r="T179" s="66">
        <f>'Publication Table'!R180/'Publication Table (%)'!T$175</f>
        <v>3.4901625320787E-2</v>
      </c>
      <c r="U179" s="66">
        <f>'Publication Table'!S180/'Publication Table (%)'!U$175</f>
        <v>3.2013246860769971E-2</v>
      </c>
      <c r="V179" s="66">
        <f>'Publication Table'!T180/'Publication Table (%)'!V$175</f>
        <v>3.1721194879089615E-2</v>
      </c>
      <c r="W179" s="66">
        <f>'Publication Table'!U180/'Publication Table (%)'!W$175</f>
        <v>3.1721194879089615E-2</v>
      </c>
      <c r="X179" s="66">
        <f>'Publication Table'!V180/'Publication Table (%)'!X$175</f>
        <v>2.9318541996830427E-2</v>
      </c>
      <c r="Y179" s="66">
        <f>'Publication Table'!W180/'Publication Table (%)'!Y$175</f>
        <v>3.925024030759372E-2</v>
      </c>
      <c r="Z179" s="66">
        <f>'Publication Table'!X180/'Publication Table (%)'!Z$175</f>
        <v>3.0522583628796052E-2</v>
      </c>
      <c r="AA179" s="66">
        <f>'Publication Table'!Y180/'Publication Table (%)'!AA$175</f>
        <v>2.9241594996090695E-2</v>
      </c>
      <c r="AB179" s="66">
        <f>'Publication Table'!Z180/'Publication Table (%)'!AB$175</f>
        <v>2.9520295202952029E-2</v>
      </c>
      <c r="AC179" s="66">
        <f>'Publication Table'!AA180/'Publication Table (%)'!AC$175</f>
        <v>3.7324744221295947E-2</v>
      </c>
      <c r="AD179" s="66">
        <f>'Publication Table'!AB180/'Publication Table (%)'!AD$175</f>
        <v>3.2555459521751658E-2</v>
      </c>
      <c r="AE179" s="66">
        <f>'Publication Table'!AC180/'Publication Table (%)'!AE$175</f>
        <v>3.37275514673675E-2</v>
      </c>
      <c r="AF179" s="66">
        <f>'Publication Table'!AD180/'Publication Table (%)'!AF$175</f>
        <v>2.9511715256662494E-2</v>
      </c>
      <c r="AG179" s="66">
        <f>'Publication Table'!AE180/'Publication Table (%)'!AG$175</f>
        <v>3.3569405099150143E-2</v>
      </c>
      <c r="AH179" s="66">
        <f>'Publication Table'!AF180/'Publication Table (%)'!AH$175</f>
        <v>3.1901840490797549E-2</v>
      </c>
      <c r="AI179" s="66">
        <f>'Publication Table'!AG180/'Publication Table (%)'!AI$175</f>
        <v>2.5491078122657069E-2</v>
      </c>
      <c r="AJ179" s="66">
        <f>'Publication Table'!AH180/'Publication Table (%)'!AJ$175</f>
        <v>2.5545429439381387E-2</v>
      </c>
      <c r="AK179" s="66">
        <f>'Publication Table'!AI180/'Publication Table (%)'!AK$175</f>
        <v>3.4482758620689655E-2</v>
      </c>
      <c r="AL179" s="66">
        <f>'Publication Table'!AJ180/'Publication Table (%)'!AL$175</f>
        <v>3.5402229587225068E-2</v>
      </c>
      <c r="AM179" s="66">
        <f>'Publication Table'!AK180/'Publication Table (%)'!AM$175</f>
        <v>3.2124193052566863E-2</v>
      </c>
      <c r="AN179" s="66">
        <f>'Publication Table'!AL180/'Publication Table (%)'!AN$175</f>
        <v>2.888402625820569E-2</v>
      </c>
      <c r="AO179" s="66">
        <f>'Publication Table'!AM180/'Publication Table (%)'!AO$175</f>
        <v>2.7175671303785183E-2</v>
      </c>
      <c r="AP179" s="66">
        <f>'Publication Table'!AN180/'Publication Table (%)'!AP$175</f>
        <v>3.0002790957298353E-2</v>
      </c>
      <c r="AQ179" s="66">
        <f>'Publication Table'!AO180/'Publication Table (%)'!AQ$175</f>
        <v>2.8933092224231464E-2</v>
      </c>
      <c r="AR179" s="66">
        <f>'Publication Table'!AP180/'Publication Table (%)'!AR$175</f>
        <v>3.429724277067922E-2</v>
      </c>
      <c r="AS179" s="66">
        <f>'Publication Table'!AQ180/'Publication Table (%)'!AS$175</f>
        <v>2.7053007415545179E-2</v>
      </c>
      <c r="AT179" s="66">
        <f>'Publication Table'!AR180/'Publication Table (%)'!AT$175</f>
        <v>2.8100775193798451E-2</v>
      </c>
      <c r="AU179" s="66">
        <f>'Publication Table'!AS180/'Publication Table (%)'!AU$175</f>
        <v>2.518998029833943E-2</v>
      </c>
      <c r="AV179" s="66">
        <f>'Publication Table'!AT180/'Publication Table (%)'!AV$175</f>
        <v>2.1168108776266997E-2</v>
      </c>
      <c r="AW179" s="66">
        <f>'Publication Table'!AU180/'Publication Table (%)'!AW$175</f>
        <v>2.3220973782771534E-2</v>
      </c>
      <c r="AX179" s="66">
        <f>'Publication Table'!AV180/'Publication Table (%)'!AX$175</f>
        <v>2.8575725673033538E-2</v>
      </c>
      <c r="AY179" s="66">
        <f>'Publication Table'!AW180/'Publication Table (%)'!AY$175</f>
        <v>2.6344505066250974E-2</v>
      </c>
      <c r="AZ179" s="66">
        <f>'Publication Table'!AX180/'Publication Table (%)'!AZ$175</f>
        <v>2.5243578387953942E-2</v>
      </c>
      <c r="BA179" s="66">
        <f>'Publication Table'!AY180/'Publication Table (%)'!BA$175</f>
        <v>2.7257240204429302E-2</v>
      </c>
      <c r="BB179" s="66">
        <f>'Publication Table'!AZ180/'Publication Table (%)'!BB$175</f>
        <v>2.3301608139153267E-2</v>
      </c>
      <c r="BC179" s="66">
        <f>'Publication Table'!BA180/'Publication Table (%)'!BC$175</f>
        <v>2.5383304940374787E-2</v>
      </c>
      <c r="BD179" s="66">
        <f>'Publication Table'!BB180/'Publication Table (%)'!BD$175</f>
        <v>2.4813465209092486E-2</v>
      </c>
      <c r="BE179" s="66">
        <f>'Publication Table'!BC180/'Publication Table (%)'!BE$175</f>
        <v>2.5928853754940712E-2</v>
      </c>
      <c r="BF179" s="66">
        <f>'Publication Table'!BD180/'Publication Table (%)'!BF$175</f>
        <v>2.6535020055538414E-2</v>
      </c>
      <c r="BG179" s="66">
        <f>'Publication Table'!BE180/'Publication Table (%)'!BG$175</f>
        <v>3.2354256746682568E-2</v>
      </c>
      <c r="BH179" s="66">
        <f>'Publication Table'!BF180/'Publication Table (%)'!BH$175</f>
        <v>3.0880614657210401E-2</v>
      </c>
      <c r="BI179" s="66">
        <f>'Publication Table'!BG180/'Publication Table (%)'!BI$175</f>
        <v>3.4155597722960153E-2</v>
      </c>
      <c r="BJ179" s="66">
        <f>'Publication Table'!BH180/'Publication Table (%)'!BJ$175</f>
        <v>3.3418252659973023E-2</v>
      </c>
      <c r="BK179" s="66">
        <f>'Publication Table'!BI180/'Publication Table (%)'!BK$175</f>
        <v>2.6869682042095836E-2</v>
      </c>
      <c r="BL179" s="66">
        <f>'Publication Table'!BJ180/'Publication Table (%)'!BL$175</f>
        <v>3.8243328430342512E-2</v>
      </c>
      <c r="BM179" s="66">
        <f>'Publication Table'!BK180/'Publication Table (%)'!BM$175</f>
        <v>1.2722646310432569E-2</v>
      </c>
      <c r="BN179" s="66">
        <f>'Publication Table'!BL180/'Publication Table (%)'!BN$175</f>
        <v>5.9760956175298804E-3</v>
      </c>
      <c r="BO179" s="66">
        <f>'Publication Table'!BM180/'Publication Table (%)'!BO$175</f>
        <v>5.5762081784386614E-3</v>
      </c>
      <c r="BP179" s="66">
        <f>'Publication Table'!BN180/'Publication Table (%)'!BP$175</f>
        <v>7.9681274900398405E-3</v>
      </c>
      <c r="BQ179" s="66">
        <f>'Publication Table'!BO180/'Publication Table (%)'!BQ$175</f>
        <v>2.023888520238885E-2</v>
      </c>
      <c r="BR179" s="66">
        <f>'Publication Table'!BP180/'Publication Table (%)'!BR$175</f>
        <v>1.356684755796744E-2</v>
      </c>
      <c r="BS179" s="66">
        <f ca="1">'Publication Table'!BQ180/'Publication Table (%)'!BS$175</f>
        <v>1.7499424361040756E-2</v>
      </c>
    </row>
    <row r="180" spans="2:71" ht="15" customHeight="1" x14ac:dyDescent="0.2">
      <c r="B180" s="84" t="str">
        <f t="shared" si="21"/>
        <v>NHS Greater Glasgow &amp; ClydeOther reason %</v>
      </c>
      <c r="C180" s="87" t="str">
        <f t="shared" si="25"/>
        <v>NHS Greater Glasgow &amp; Clyde</v>
      </c>
      <c r="D180" s="100"/>
      <c r="E180" s="39" t="s">
        <v>116</v>
      </c>
      <c r="F180" s="66">
        <f>'Publication Table'!D181/'Publication Table (%)'!F$175</f>
        <v>7.7663870767319041E-4</v>
      </c>
      <c r="G180" s="66">
        <f>'Publication Table'!E181/'Publication Table (%)'!G$175</f>
        <v>8.839127872716559E-4</v>
      </c>
      <c r="H180" s="66">
        <f>'Publication Table'!F181/'Publication Table (%)'!H$175</f>
        <v>1.0380622837370243E-3</v>
      </c>
      <c r="I180" s="66">
        <f>'Publication Table'!G181/'Publication Table (%)'!I$175</f>
        <v>1.2728719172633255E-3</v>
      </c>
      <c r="J180" s="66">
        <f>'Publication Table'!H181/'Publication Table (%)'!J$175</f>
        <v>1.5682919874536641E-3</v>
      </c>
      <c r="K180" s="66">
        <f>'Publication Table'!I181/'Publication Table (%)'!K$175</f>
        <v>7.6345591042117314E-4</v>
      </c>
      <c r="L180" s="66">
        <f>'Publication Table'!J181/'Publication Table (%)'!L$175</f>
        <v>2.1952479338842976E-3</v>
      </c>
      <c r="M180" s="66">
        <f>'Publication Table'!K181/'Publication Table (%)'!M$175</f>
        <v>2.9370629370629371E-3</v>
      </c>
      <c r="N180" s="66">
        <f>'Publication Table'!L181/'Publication Table (%)'!N$175</f>
        <v>3.5450516986706058E-3</v>
      </c>
      <c r="O180" s="66">
        <f>'Publication Table'!M181/'Publication Table (%)'!O$175</f>
        <v>1.7629509085977759E-3</v>
      </c>
      <c r="P180" s="66">
        <f>'Publication Table'!N181/'Publication Table (%)'!P$175</f>
        <v>2.1361815754339119E-3</v>
      </c>
      <c r="Q180" s="66">
        <f>'Publication Table'!O181/'Publication Table (%)'!Q$175</f>
        <v>1.9943019943019944E-3</v>
      </c>
      <c r="R180" s="66">
        <f>'Publication Table'!P181/'Publication Table (%)'!R$175</f>
        <v>1.710863986313088E-3</v>
      </c>
      <c r="S180" s="66">
        <f>'Publication Table'!Q181/'Publication Table (%)'!S$175</f>
        <v>9.4390507011866238E-4</v>
      </c>
      <c r="T180" s="66">
        <f>'Publication Table'!R181/'Publication Table (%)'!T$175</f>
        <v>1.0265183917878529E-3</v>
      </c>
      <c r="U180" s="66">
        <f>'Publication Table'!S181/'Publication Table (%)'!U$175</f>
        <v>3.5876914585345658E-3</v>
      </c>
      <c r="V180" s="66">
        <f>'Publication Table'!T181/'Publication Table (%)'!V$175</f>
        <v>4.2674253200568994E-3</v>
      </c>
      <c r="W180" s="66">
        <f>'Publication Table'!U181/'Publication Table (%)'!W$175</f>
        <v>4.2674253200568994E-3</v>
      </c>
      <c r="X180" s="66">
        <f>'Publication Table'!V181/'Publication Table (%)'!X$175</f>
        <v>3.9619651347068147E-3</v>
      </c>
      <c r="Y180" s="66">
        <f>'Publication Table'!W181/'Publication Table (%)'!Y$175</f>
        <v>4.0051265619993589E-3</v>
      </c>
      <c r="Z180" s="66">
        <f>'Publication Table'!X181/'Publication Table (%)'!Z$175</f>
        <v>3.6997071065207336E-3</v>
      </c>
      <c r="AA180" s="66">
        <f>'Publication Table'!Y181/'Publication Table (%)'!AA$175</f>
        <v>3.1274433150899139E-3</v>
      </c>
      <c r="AB180" s="66">
        <f>'Publication Table'!Z181/'Publication Table (%)'!AB$175</f>
        <v>2.050020500205002E-3</v>
      </c>
      <c r="AC180" s="66">
        <f>'Publication Table'!AA181/'Publication Table (%)'!AC$175</f>
        <v>1.3262599469496021E-3</v>
      </c>
      <c r="AD180" s="66">
        <f>'Publication Table'!AB181/'Publication Table (%)'!AD$175</f>
        <v>4.3215211754537599E-4</v>
      </c>
      <c r="AE180" s="66">
        <f>'Publication Table'!AC181/'Publication Table (%)'!AE$175</f>
        <v>2.4821141772521536E-3</v>
      </c>
      <c r="AF180" s="66">
        <f>'Publication Table'!AD181/'Publication Table (%)'!AF$175</f>
        <v>1.4308710427472723E-3</v>
      </c>
      <c r="AG180" s="66">
        <f>'Publication Table'!AE181/'Publication Table (%)'!AG$175</f>
        <v>7.0821529745042496E-4</v>
      </c>
      <c r="AH180" s="66">
        <f>'Publication Table'!AF181/'Publication Table (%)'!AH$175</f>
        <v>3.0674846625766872E-3</v>
      </c>
      <c r="AI180" s="66">
        <f>'Publication Table'!AG181/'Publication Table (%)'!AI$175</f>
        <v>3.2988454041085621E-3</v>
      </c>
      <c r="AJ180" s="66">
        <f>'Publication Table'!AH181/'Publication Table (%)'!AJ$175</f>
        <v>2.7616680475006906E-3</v>
      </c>
      <c r="AK180" s="66">
        <f>'Publication Table'!AI181/'Publication Table (%)'!AK$175</f>
        <v>5.1212017753499489E-3</v>
      </c>
      <c r="AL180" s="66">
        <f>'Publication Table'!AJ181/'Publication Table (%)'!AL$175</f>
        <v>6.6285025610123534E-3</v>
      </c>
      <c r="AM180" s="66">
        <f>'Publication Table'!AK181/'Publication Table (%)'!AM$175</f>
        <v>1.537042729787888E-2</v>
      </c>
      <c r="AN180" s="66">
        <f>'Publication Table'!AL181/'Publication Table (%)'!AN$175</f>
        <v>4.0700218818380741E-2</v>
      </c>
      <c r="AO180" s="66">
        <f>'Publication Table'!AM181/'Publication Table (%)'!AO$175</f>
        <v>1.6175994823681655E-3</v>
      </c>
      <c r="AP180" s="66">
        <f>'Publication Table'!AN181/'Publication Table (%)'!AP$175</f>
        <v>2.3723137036003347E-3</v>
      </c>
      <c r="AQ180" s="66">
        <f>'Publication Table'!AO181/'Publication Table (%)'!AQ$175</f>
        <v>2.4110910186859553E-3</v>
      </c>
      <c r="AR180" s="66">
        <f>'Publication Table'!AP181/'Publication Table (%)'!AR$175</f>
        <v>1.5131136516476126E-3</v>
      </c>
      <c r="AS180" s="66">
        <f>'Publication Table'!AQ181/'Publication Table (%)'!AS$175</f>
        <v>2.0598736610821203E-3</v>
      </c>
      <c r="AT180" s="66">
        <f>'Publication Table'!AR181/'Publication Table (%)'!AT$175</f>
        <v>1.6149870801033591E-3</v>
      </c>
      <c r="AU180" s="66">
        <f>'Publication Table'!AS181/'Publication Table (%)'!AU$175</f>
        <v>7.1770334928229667E-3</v>
      </c>
      <c r="AV180" s="66">
        <f>'Publication Table'!AT181/'Publication Table (%)'!AV$175</f>
        <v>2.3176761433868973E-3</v>
      </c>
      <c r="AW180" s="66">
        <f>'Publication Table'!AU181/'Publication Table (%)'!AW$175</f>
        <v>9.3632958801498128E-4</v>
      </c>
      <c r="AX180" s="66">
        <f>'Publication Table'!AV181/'Publication Table (%)'!AX$175</f>
        <v>6.1663408031282898E-3</v>
      </c>
      <c r="AY180" s="66">
        <f>'Publication Table'!AW181/'Publication Table (%)'!AY$175</f>
        <v>4.0530007794232267E-3</v>
      </c>
      <c r="AZ180" s="66">
        <f>'Publication Table'!AX181/'Publication Table (%)'!AZ$175</f>
        <v>2.6572187776793621E-3</v>
      </c>
      <c r="BA180" s="66">
        <f>'Publication Table'!AY181/'Publication Table (%)'!BA$175</f>
        <v>1.362862010221465E-3</v>
      </c>
      <c r="BB180" s="66">
        <f>'Publication Table'!AZ181/'Publication Table (%)'!BB$175</f>
        <v>1.6409583196586807E-3</v>
      </c>
      <c r="BC180" s="66">
        <f>'Publication Table'!BA181/'Publication Table (%)'!BC$175</f>
        <v>1.8739352640545145E-3</v>
      </c>
      <c r="BD180" s="66">
        <f>'Publication Table'!BB181/'Publication Table (%)'!BD$175</f>
        <v>1.2146451500954364E-3</v>
      </c>
      <c r="BE180" s="66">
        <f>'Publication Table'!BC181/'Publication Table (%)'!BE$175</f>
        <v>2.3715415019762848E-3</v>
      </c>
      <c r="BF180" s="66">
        <f>'Publication Table'!BD181/'Publication Table (%)'!BF$175</f>
        <v>3.2397408207343412E-3</v>
      </c>
      <c r="BG180" s="66">
        <f>'Publication Table'!BE181/'Publication Table (%)'!BG$175</f>
        <v>3.5783509765916206E-3</v>
      </c>
      <c r="BH180" s="66">
        <f>'Publication Table'!BF181/'Publication Table (%)'!BH$175</f>
        <v>2.0685579196217494E-3</v>
      </c>
      <c r="BI180" s="66">
        <f>'Publication Table'!BG181/'Publication Table (%)'!BI$175</f>
        <v>3.2775573572537521E-3</v>
      </c>
      <c r="BJ180" s="66">
        <f>'Publication Table'!BH181/'Publication Table (%)'!BJ$175</f>
        <v>8.9914581147909484E-3</v>
      </c>
      <c r="BK180" s="66">
        <f>'Publication Table'!BI181/'Publication Table (%)'!BK$175</f>
        <v>4.329004329004329E-3</v>
      </c>
      <c r="BL180" s="66">
        <f>'Publication Table'!BJ181/'Publication Table (%)'!BL$175</f>
        <v>6.5139735238495481E-3</v>
      </c>
      <c r="BM180" s="66">
        <f>'Publication Table'!BK181/'Publication Table (%)'!BM$175</f>
        <v>0</v>
      </c>
      <c r="BN180" s="66">
        <f>'Publication Table'!BL181/'Publication Table (%)'!BN$175</f>
        <v>0</v>
      </c>
      <c r="BO180" s="66">
        <f>'Publication Table'!BM181/'Publication Table (%)'!BO$175</f>
        <v>0</v>
      </c>
      <c r="BP180" s="66">
        <f>'Publication Table'!BN181/'Publication Table (%)'!BP$175</f>
        <v>0</v>
      </c>
      <c r="BQ180" s="66">
        <f>'Publication Table'!BO181/'Publication Table (%)'!BQ$175</f>
        <v>6.9674850696748508E-3</v>
      </c>
      <c r="BR180" s="66">
        <f>'Publication Table'!BP181/'Publication Table (%)'!BR$175</f>
        <v>7.4000986679822393E-4</v>
      </c>
      <c r="BS180" s="66">
        <f ca="1">'Publication Table'!BQ181/'Publication Table (%)'!BS$175</f>
        <v>2.3025558369790468E-3</v>
      </c>
    </row>
    <row r="181" spans="2:71" ht="15" customHeight="1" collapsed="1" x14ac:dyDescent="0.25">
      <c r="B181" s="84" t="str">
        <f t="shared" si="21"/>
        <v>NHS Greater Glasgow &amp; ClydeHospital Level</v>
      </c>
      <c r="C181" s="87" t="str">
        <f t="shared" si="25"/>
        <v>NHS Greater Glasgow &amp; Clyde</v>
      </c>
      <c r="D181" s="100"/>
      <c r="E181" s="44" t="s">
        <v>10</v>
      </c>
      <c r="F181" s="14"/>
      <c r="G181" s="14"/>
      <c r="H181" s="14"/>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c r="AZ181" s="14"/>
      <c r="BA181" s="14"/>
      <c r="BB181" s="14"/>
      <c r="BC181" s="14"/>
      <c r="BD181" s="14"/>
      <c r="BE181" s="14"/>
      <c r="BF181" s="14"/>
      <c r="BG181" s="14"/>
      <c r="BH181" s="14"/>
      <c r="BI181" s="14"/>
      <c r="BJ181" s="14"/>
      <c r="BK181" s="14"/>
      <c r="BL181" s="14"/>
      <c r="BM181" s="14"/>
      <c r="BN181" s="14"/>
      <c r="BO181" s="14"/>
      <c r="BP181" s="14"/>
      <c r="BQ181" s="14"/>
      <c r="BR181" s="14"/>
      <c r="BS181" s="14"/>
    </row>
    <row r="182" spans="2:71" ht="15" hidden="1" customHeight="1" outlineLevel="1" collapsed="1" x14ac:dyDescent="0.2">
      <c r="B182" s="84" t="str">
        <f t="shared" si="21"/>
        <v>Vale of Leven General HospitalVale of Leven General Hospital</v>
      </c>
      <c r="C182" s="87" t="str">
        <f>E182</f>
        <v>Vale of Leven General Hospital</v>
      </c>
      <c r="D182" s="100" t="s">
        <v>43</v>
      </c>
      <c r="E182" s="43" t="s">
        <v>44</v>
      </c>
      <c r="F182" s="14"/>
      <c r="G182" s="14"/>
      <c r="H182" s="14"/>
      <c r="I182" s="14"/>
      <c r="J182" s="14"/>
      <c r="K182" s="14"/>
      <c r="L182" s="14"/>
      <c r="M182" s="14"/>
      <c r="N182" s="14"/>
      <c r="O182" s="14"/>
      <c r="P182" s="14"/>
      <c r="Q182" s="14"/>
      <c r="R182" s="14"/>
      <c r="S182" s="14"/>
      <c r="T182" s="14"/>
      <c r="U182" s="14"/>
      <c r="V182" s="14"/>
      <c r="W182" s="14"/>
      <c r="X182" s="14"/>
      <c r="Y182" s="14"/>
      <c r="Z182" s="14"/>
      <c r="AA182" s="14"/>
      <c r="AB182" s="14"/>
      <c r="AC182" s="14"/>
      <c r="AD182" s="14"/>
      <c r="AE182" s="14"/>
      <c r="AF182" s="14"/>
      <c r="AG182" s="14"/>
      <c r="AH182" s="14"/>
      <c r="AI182" s="14"/>
      <c r="AJ182" s="14"/>
      <c r="AK182" s="14"/>
      <c r="AL182" s="14"/>
      <c r="AM182" s="14"/>
      <c r="AN182" s="14"/>
      <c r="AO182" s="14"/>
      <c r="AP182" s="14"/>
      <c r="AQ182" s="14"/>
      <c r="AR182" s="14"/>
      <c r="AS182" s="14"/>
      <c r="AT182" s="14"/>
      <c r="AU182" s="14"/>
      <c r="AV182" s="14"/>
      <c r="AW182" s="14"/>
      <c r="AX182" s="14"/>
      <c r="AY182" s="14"/>
      <c r="AZ182" s="14"/>
      <c r="BA182" s="14"/>
      <c r="BB182" s="14"/>
      <c r="BC182" s="14"/>
      <c r="BD182" s="14"/>
      <c r="BE182" s="14"/>
      <c r="BF182" s="14"/>
      <c r="BG182" s="14"/>
      <c r="BH182" s="14"/>
      <c r="BI182" s="14"/>
      <c r="BJ182" s="14"/>
      <c r="BK182" s="14"/>
      <c r="BL182" s="14"/>
      <c r="BM182" s="14"/>
      <c r="BN182" s="14"/>
      <c r="BO182" s="14"/>
      <c r="BP182" s="14"/>
      <c r="BQ182" s="14"/>
      <c r="BR182" s="14"/>
      <c r="BS182" s="14"/>
    </row>
    <row r="183" spans="2:71" ht="15" hidden="1" customHeight="1" outlineLevel="2" x14ac:dyDescent="0.2">
      <c r="B183" s="84" t="str">
        <f t="shared" si="21"/>
        <v>Vale of Leven General HospitalTotal Number of scheduled elective operations in theatre system</v>
      </c>
      <c r="C183" s="87" t="str">
        <f t="shared" ref="C183:C188" si="26">C182</f>
        <v>Vale of Leven General Hospital</v>
      </c>
      <c r="D183" s="100"/>
      <c r="E183" s="36" t="s">
        <v>3</v>
      </c>
      <c r="F183" s="17">
        <f>'Publication Table'!D184</f>
        <v>272</v>
      </c>
      <c r="G183" s="17">
        <f>'Publication Table'!E184</f>
        <v>262</v>
      </c>
      <c r="H183" s="17">
        <f>'Publication Table'!F184</f>
        <v>218</v>
      </c>
      <c r="I183" s="17">
        <f>'Publication Table'!G184</f>
        <v>189</v>
      </c>
      <c r="J183" s="93">
        <f>'Publication Table'!H184</f>
        <v>266</v>
      </c>
      <c r="K183" s="17">
        <f>'Publication Table'!I184</f>
        <v>261</v>
      </c>
      <c r="L183" s="17">
        <f>'Publication Table'!J184</f>
        <v>250</v>
      </c>
      <c r="M183" s="17">
        <f>'Publication Table'!K184</f>
        <v>210</v>
      </c>
      <c r="N183" s="17">
        <f>'Publication Table'!L184</f>
        <v>241</v>
      </c>
      <c r="O183" s="17">
        <f>'Publication Table'!M184</f>
        <v>256</v>
      </c>
      <c r="P183" s="17">
        <f>'Publication Table'!N184</f>
        <v>250</v>
      </c>
      <c r="Q183" s="17">
        <f>'Publication Table'!O184</f>
        <v>261</v>
      </c>
      <c r="R183" s="17">
        <f>'Publication Table'!P184</f>
        <v>244</v>
      </c>
      <c r="S183" s="17">
        <f>'Publication Table'!Q184</f>
        <v>249</v>
      </c>
      <c r="T183" s="17">
        <f>'Publication Table'!R184</f>
        <v>191</v>
      </c>
      <c r="U183" s="17">
        <f>'Publication Table'!S184</f>
        <v>264</v>
      </c>
      <c r="V183" s="17">
        <f>'Publication Table'!T184</f>
        <v>230</v>
      </c>
      <c r="W183" s="17">
        <f>'Publication Table'!U184</f>
        <v>247</v>
      </c>
      <c r="X183" s="17">
        <f>'Publication Table'!V184</f>
        <v>263</v>
      </c>
      <c r="Y183" s="17">
        <f>'Publication Table'!W184</f>
        <v>236</v>
      </c>
      <c r="Z183" s="17">
        <f>'Publication Table'!X184</f>
        <v>246</v>
      </c>
      <c r="AA183" s="17">
        <f>'Publication Table'!Y184</f>
        <v>262</v>
      </c>
      <c r="AB183" s="17">
        <f>'Publication Table'!Z184</f>
        <v>297</v>
      </c>
      <c r="AC183" s="17">
        <f>'Publication Table'!AA184</f>
        <v>190</v>
      </c>
      <c r="AD183" s="17">
        <f>'Publication Table'!AB184</f>
        <v>267</v>
      </c>
      <c r="AE183" s="17">
        <f>'Publication Table'!AC184</f>
        <v>246</v>
      </c>
      <c r="AF183" s="17">
        <f>'Publication Table'!AD184</f>
        <v>251</v>
      </c>
      <c r="AG183" s="17">
        <f>'Publication Table'!AE184</f>
        <v>257</v>
      </c>
      <c r="AH183" s="17">
        <f>'Publication Table'!AF184</f>
        <v>214</v>
      </c>
      <c r="AI183" s="17">
        <f>'Publication Table'!AG184</f>
        <v>235</v>
      </c>
      <c r="AJ183" s="17">
        <f>'Publication Table'!AH184</f>
        <v>233</v>
      </c>
      <c r="AK183" s="17">
        <f>'Publication Table'!AI184</f>
        <v>217</v>
      </c>
      <c r="AL183" s="17">
        <f>'Publication Table'!AJ184</f>
        <v>254</v>
      </c>
      <c r="AM183" s="17">
        <f>'Publication Table'!AK184</f>
        <v>241</v>
      </c>
      <c r="AN183" s="17">
        <f>'Publication Table'!AL184</f>
        <v>260</v>
      </c>
      <c r="AO183" s="17">
        <f>'Publication Table'!AM184</f>
        <v>232</v>
      </c>
      <c r="AP183" s="17">
        <f>'Publication Table'!AN184</f>
        <v>239</v>
      </c>
      <c r="AQ183" s="17">
        <f>'Publication Table'!AO184</f>
        <v>261</v>
      </c>
      <c r="AR183" s="17">
        <f>'Publication Table'!AP184</f>
        <v>274</v>
      </c>
      <c r="AS183" s="17">
        <f>'Publication Table'!AQ184</f>
        <v>316</v>
      </c>
      <c r="AT183" s="17">
        <f>'Publication Table'!AR184</f>
        <v>256</v>
      </c>
      <c r="AU183" s="17">
        <f>'Publication Table'!AS184</f>
        <v>277</v>
      </c>
      <c r="AV183" s="17">
        <f>'Publication Table'!AT184</f>
        <v>273</v>
      </c>
      <c r="AW183" s="17">
        <f>'Publication Table'!AU184</f>
        <v>150</v>
      </c>
      <c r="AX183" s="17">
        <f>'Publication Table'!AV184</f>
        <v>237</v>
      </c>
      <c r="AY183" s="17">
        <f>'Publication Table'!AW184</f>
        <v>226</v>
      </c>
      <c r="AZ183" s="17">
        <f>'Publication Table'!AX184</f>
        <v>225</v>
      </c>
      <c r="BA183" s="17">
        <f>'Publication Table'!AY184</f>
        <v>199</v>
      </c>
      <c r="BB183" s="17">
        <f>'Publication Table'!AZ184</f>
        <v>231</v>
      </c>
      <c r="BC183" s="17">
        <f>'Publication Table'!BA184</f>
        <v>238</v>
      </c>
      <c r="BD183" s="17">
        <f>'Publication Table'!BB184</f>
        <v>194</v>
      </c>
      <c r="BE183" s="17">
        <f>'Publication Table'!BC184</f>
        <v>253</v>
      </c>
      <c r="BF183" s="17">
        <f>'Publication Table'!BD184</f>
        <v>259</v>
      </c>
      <c r="BG183" s="17">
        <f>'Publication Table'!BE184</f>
        <v>224</v>
      </c>
      <c r="BH183" s="17">
        <f>'Publication Table'!BF184</f>
        <v>241</v>
      </c>
      <c r="BI183" s="17">
        <f>'Publication Table'!BG184</f>
        <v>194</v>
      </c>
      <c r="BJ183" s="17">
        <f>'Publication Table'!BH184</f>
        <v>232</v>
      </c>
      <c r="BK183" s="17">
        <f>'Publication Table'!BI184</f>
        <v>221</v>
      </c>
      <c r="BL183" s="17">
        <f>'Publication Table'!BJ184</f>
        <v>185</v>
      </c>
      <c r="BM183" s="17">
        <f>'Publication Table'!BK184</f>
        <v>5</v>
      </c>
      <c r="BN183" s="17">
        <f>'Publication Table'!BL184</f>
        <v>0</v>
      </c>
      <c r="BO183" s="17">
        <f>'Publication Table'!BM184</f>
        <v>0</v>
      </c>
      <c r="BP183" s="17">
        <f>'Publication Table'!BN184</f>
        <v>96</v>
      </c>
      <c r="BQ183" s="17">
        <f>'Publication Table'!BO184</f>
        <v>193</v>
      </c>
      <c r="BR183" s="17">
        <f>'Publication Table'!BP184</f>
        <v>257</v>
      </c>
      <c r="BS183" s="17">
        <f ca="1">'Publication Table'!BQ184</f>
        <v>265</v>
      </c>
    </row>
    <row r="184" spans="2:71" ht="15" hidden="1" customHeight="1" outlineLevel="2" x14ac:dyDescent="0.2">
      <c r="B184" s="84" t="str">
        <f t="shared" si="21"/>
        <v>Vale of Leven General HospitalPercent of total scheduled elective cancellations in theatre systems</v>
      </c>
      <c r="C184" s="87" t="str">
        <f t="shared" si="26"/>
        <v>Vale of Leven General Hospital</v>
      </c>
      <c r="D184" s="100"/>
      <c r="E184" s="37" t="s">
        <v>112</v>
      </c>
      <c r="F184" s="38">
        <f>'Publication Table'!D185/'Publication Table (%)'!F$183</f>
        <v>9.9264705882352935E-2</v>
      </c>
      <c r="G184" s="38">
        <f>'Publication Table'!E185/'Publication Table (%)'!G$183</f>
        <v>9.1603053435114504E-2</v>
      </c>
      <c r="H184" s="38">
        <f>'Publication Table'!F185/'Publication Table (%)'!H$183</f>
        <v>0.11009174311926606</v>
      </c>
      <c r="I184" s="38">
        <f>'Publication Table'!G185/'Publication Table (%)'!I$183</f>
        <v>0.10052910052910052</v>
      </c>
      <c r="J184" s="94">
        <f>'Publication Table'!H185/'Publication Table (%)'!J$183</f>
        <v>6.3909774436090222E-2</v>
      </c>
      <c r="K184" s="38">
        <f>'Publication Table'!I185/'Publication Table (%)'!K$183</f>
        <v>0.10344827586206896</v>
      </c>
      <c r="L184" s="38">
        <f>'Publication Table'!J185/'Publication Table (%)'!L$183</f>
        <v>7.5999999999999998E-2</v>
      </c>
      <c r="M184" s="38">
        <f>'Publication Table'!K185/'Publication Table (%)'!M$183</f>
        <v>8.5714285714285715E-2</v>
      </c>
      <c r="N184" s="38">
        <f>'Publication Table'!L185/'Publication Table (%)'!N$183</f>
        <v>6.6390041493775934E-2</v>
      </c>
      <c r="O184" s="38">
        <f>'Publication Table'!M185/'Publication Table (%)'!O$183</f>
        <v>8.59375E-2</v>
      </c>
      <c r="P184" s="38">
        <f>'Publication Table'!N185/'Publication Table (%)'!P$183</f>
        <v>0.11600000000000001</v>
      </c>
      <c r="Q184" s="38">
        <f>'Publication Table'!O185/'Publication Table (%)'!Q$183</f>
        <v>9.9616858237547887E-2</v>
      </c>
      <c r="R184" s="38">
        <f>'Publication Table'!P185/'Publication Table (%)'!R$183</f>
        <v>9.4262295081967207E-2</v>
      </c>
      <c r="S184" s="38">
        <f>'Publication Table'!Q185/'Publication Table (%)'!S$183</f>
        <v>7.6305220883534142E-2</v>
      </c>
      <c r="T184" s="38">
        <f>'Publication Table'!R185/'Publication Table (%)'!T$183</f>
        <v>8.9005235602094238E-2</v>
      </c>
      <c r="U184" s="38">
        <f>'Publication Table'!S185/'Publication Table (%)'!U$183</f>
        <v>0.10227272727272728</v>
      </c>
      <c r="V184" s="38">
        <f>'Publication Table'!T185/'Publication Table (%)'!V$183</f>
        <v>0.11739130434782609</v>
      </c>
      <c r="W184" s="38">
        <f>'Publication Table'!U185/'Publication Table (%)'!W$183</f>
        <v>8.5020242914979755E-2</v>
      </c>
      <c r="X184" s="38">
        <f>'Publication Table'!V185/'Publication Table (%)'!X$183</f>
        <v>0.10646387832699619</v>
      </c>
      <c r="Y184" s="38">
        <f>'Publication Table'!W185/'Publication Table (%)'!Y$183</f>
        <v>0.11864406779661017</v>
      </c>
      <c r="Z184" s="38">
        <f>'Publication Table'!X185/'Publication Table (%)'!Z$183</f>
        <v>0.1016260162601626</v>
      </c>
      <c r="AA184" s="38">
        <f>'Publication Table'!Y185/'Publication Table (%)'!AA$183</f>
        <v>8.0152671755725186E-2</v>
      </c>
      <c r="AB184" s="38">
        <f>'Publication Table'!Z185/'Publication Table (%)'!AB$183</f>
        <v>0.10774410774410774</v>
      </c>
      <c r="AC184" s="38">
        <f>'Publication Table'!AA185/'Publication Table (%)'!AC$183</f>
        <v>7.3684210526315783E-2</v>
      </c>
      <c r="AD184" s="38">
        <f>'Publication Table'!AB185/'Publication Table (%)'!AD$183</f>
        <v>8.6142322097378279E-2</v>
      </c>
      <c r="AE184" s="38">
        <f>'Publication Table'!AC185/'Publication Table (%)'!AE$183</f>
        <v>0.1016260162601626</v>
      </c>
      <c r="AF184" s="38">
        <f>'Publication Table'!AD185/'Publication Table (%)'!AF$183</f>
        <v>0.10756972111553785</v>
      </c>
      <c r="AG184" s="38">
        <f>'Publication Table'!AE185/'Publication Table (%)'!AG$183</f>
        <v>7.0038910505836577E-2</v>
      </c>
      <c r="AH184" s="38">
        <f>'Publication Table'!AF185/'Publication Table (%)'!AH$183</f>
        <v>0.10280373831775701</v>
      </c>
      <c r="AI184" s="38">
        <f>'Publication Table'!AG185/'Publication Table (%)'!AI$183</f>
        <v>6.8085106382978725E-2</v>
      </c>
      <c r="AJ184" s="38">
        <f>'Publication Table'!AH185/'Publication Table (%)'!AJ$183</f>
        <v>9.012875536480687E-2</v>
      </c>
      <c r="AK184" s="38">
        <f>'Publication Table'!AI185/'Publication Table (%)'!AK$183</f>
        <v>0.15668202764976957</v>
      </c>
      <c r="AL184" s="38">
        <f>'Publication Table'!AJ185/'Publication Table (%)'!AL$183</f>
        <v>0.12598425196850394</v>
      </c>
      <c r="AM184" s="38">
        <f>'Publication Table'!AK185/'Publication Table (%)'!AM$183</f>
        <v>0.14522821576763487</v>
      </c>
      <c r="AN184" s="38">
        <f>'Publication Table'!AL185/'Publication Table (%)'!AN$183</f>
        <v>0.1</v>
      </c>
      <c r="AO184" s="38">
        <f>'Publication Table'!AM185/'Publication Table (%)'!AO$183</f>
        <v>0.10344827586206896</v>
      </c>
      <c r="AP184" s="38">
        <f>'Publication Table'!AN185/'Publication Table (%)'!AP$183</f>
        <v>0.11297071129707113</v>
      </c>
      <c r="AQ184" s="38">
        <f>'Publication Table'!AO185/'Publication Table (%)'!AQ$183</f>
        <v>0.1111111111111111</v>
      </c>
      <c r="AR184" s="38">
        <f>'Publication Table'!AP185/'Publication Table (%)'!AR$183</f>
        <v>7.2992700729927001E-2</v>
      </c>
      <c r="AS184" s="38">
        <f>'Publication Table'!AQ185/'Publication Table (%)'!AS$183</f>
        <v>9.1772151898734181E-2</v>
      </c>
      <c r="AT184" s="38">
        <f>'Publication Table'!AR185/'Publication Table (%)'!AT$183</f>
        <v>9.765625E-2</v>
      </c>
      <c r="AU184" s="38">
        <f>'Publication Table'!AS185/'Publication Table (%)'!AU$183</f>
        <v>9.0252707581227443E-2</v>
      </c>
      <c r="AV184" s="38">
        <f>'Publication Table'!AT185/'Publication Table (%)'!AV$183</f>
        <v>6.95970695970696E-2</v>
      </c>
      <c r="AW184" s="38">
        <f>'Publication Table'!AU185/'Publication Table (%)'!AW$183</f>
        <v>4.6666666666666669E-2</v>
      </c>
      <c r="AX184" s="38">
        <f>'Publication Table'!AV185/'Publication Table (%)'!AX$183</f>
        <v>0.11814345991561181</v>
      </c>
      <c r="AY184" s="38">
        <f>'Publication Table'!AW185/'Publication Table (%)'!AY$183</f>
        <v>5.7522123893805309E-2</v>
      </c>
      <c r="AZ184" s="38">
        <f>'Publication Table'!AX185/'Publication Table (%)'!AZ$183</f>
        <v>9.7777777777777783E-2</v>
      </c>
      <c r="BA184" s="38">
        <f>'Publication Table'!AY185/'Publication Table (%)'!BA$183</f>
        <v>8.0402010050251257E-2</v>
      </c>
      <c r="BB184" s="38">
        <f>'Publication Table'!AZ185/'Publication Table (%)'!BB$183</f>
        <v>6.4935064935064929E-2</v>
      </c>
      <c r="BC184" s="38">
        <f>'Publication Table'!BA185/'Publication Table (%)'!BC$183</f>
        <v>5.8823529411764705E-2</v>
      </c>
      <c r="BD184" s="38">
        <f>'Publication Table'!BB185/'Publication Table (%)'!BD$183</f>
        <v>9.2783505154639179E-2</v>
      </c>
      <c r="BE184" s="38">
        <f>'Publication Table'!BC185/'Publication Table (%)'!BE$183</f>
        <v>7.1146245059288543E-2</v>
      </c>
      <c r="BF184" s="38">
        <f>'Publication Table'!BD185/'Publication Table (%)'!BF$183</f>
        <v>0.11196911196911197</v>
      </c>
      <c r="BG184" s="38">
        <f>'Publication Table'!BE185/'Publication Table (%)'!BG$183</f>
        <v>9.375E-2</v>
      </c>
      <c r="BH184" s="38">
        <f>'Publication Table'!BF185/'Publication Table (%)'!BH$183</f>
        <v>0.11618257261410789</v>
      </c>
      <c r="BI184" s="38">
        <f>'Publication Table'!BG185/'Publication Table (%)'!BI$183</f>
        <v>6.1855670103092786E-2</v>
      </c>
      <c r="BJ184" s="38">
        <f>'Publication Table'!BH185/'Publication Table (%)'!BJ$183</f>
        <v>6.8965517241379309E-2</v>
      </c>
      <c r="BK184" s="38">
        <f>'Publication Table'!BI185/'Publication Table (%)'!BK$183</f>
        <v>9.0497737556561084E-2</v>
      </c>
      <c r="BL184" s="38">
        <f>'Publication Table'!BJ185/'Publication Table (%)'!BL$183</f>
        <v>0.14594594594594595</v>
      </c>
      <c r="BM184" s="38">
        <f>'Publication Table'!BK185/'Publication Table (%)'!BM$183</f>
        <v>0</v>
      </c>
      <c r="BN184" s="38" t="e">
        <f>'Publication Table'!BL185/'Publication Table (%)'!BN$183</f>
        <v>#DIV/0!</v>
      </c>
      <c r="BO184" s="38" t="e">
        <f>'Publication Table'!BM185/'Publication Table (%)'!BO$183</f>
        <v>#DIV/0!</v>
      </c>
      <c r="BP184" s="38">
        <f>'Publication Table'!BN185/'Publication Table (%)'!BP$183</f>
        <v>4.1666666666666664E-2</v>
      </c>
      <c r="BQ184" s="38">
        <f>'Publication Table'!BO185/'Publication Table (%)'!BQ$183</f>
        <v>3.1088082901554404E-2</v>
      </c>
      <c r="BR184" s="38">
        <f>'Publication Table'!BP185/'Publication Table (%)'!BR$183</f>
        <v>7.7821011673151752E-2</v>
      </c>
      <c r="BS184" s="38">
        <f ca="1">'Publication Table'!BQ185/'Publication Table (%)'!BS$183</f>
        <v>9.056603773584905E-2</v>
      </c>
    </row>
    <row r="185" spans="2:71" ht="15" hidden="1" customHeight="1" outlineLevel="2" x14ac:dyDescent="0.2">
      <c r="B185" s="84" t="str">
        <f t="shared" si="21"/>
        <v>Vale of Leven General HospitalCancellation based on clinical reason by hospital %</v>
      </c>
      <c r="C185" s="87" t="str">
        <f t="shared" si="26"/>
        <v>Vale of Leven General Hospital</v>
      </c>
      <c r="D185" s="100"/>
      <c r="E185" s="39" t="s">
        <v>113</v>
      </c>
      <c r="F185" s="38">
        <f>'Publication Table'!D186/'Publication Table (%)'!F$183</f>
        <v>5.8823529411764705E-2</v>
      </c>
      <c r="G185" s="38">
        <f>'Publication Table'!E186/'Publication Table (%)'!G$183</f>
        <v>4.5801526717557252E-2</v>
      </c>
      <c r="H185" s="38">
        <f>'Publication Table'!F186/'Publication Table (%)'!H$183</f>
        <v>6.4220183486238536E-2</v>
      </c>
      <c r="I185" s="38">
        <f>'Publication Table'!G186/'Publication Table (%)'!I$183</f>
        <v>5.2910052910052907E-2</v>
      </c>
      <c r="J185" s="94">
        <f>'Publication Table'!H186/'Publication Table (%)'!J$183</f>
        <v>3.007518796992481E-2</v>
      </c>
      <c r="K185" s="38">
        <f>'Publication Table'!I186/'Publication Table (%)'!K$183</f>
        <v>6.1302681992337162E-2</v>
      </c>
      <c r="L185" s="38">
        <f>'Publication Table'!J186/'Publication Table (%)'!L$183</f>
        <v>0.02</v>
      </c>
      <c r="M185" s="38">
        <f>'Publication Table'!K186/'Publication Table (%)'!M$183</f>
        <v>3.8095238095238099E-2</v>
      </c>
      <c r="N185" s="38">
        <f>'Publication Table'!L186/'Publication Table (%)'!N$183</f>
        <v>3.3195020746887967E-2</v>
      </c>
      <c r="O185" s="38">
        <f>'Publication Table'!M186/'Publication Table (%)'!O$183</f>
        <v>4.296875E-2</v>
      </c>
      <c r="P185" s="38">
        <f>'Publication Table'!N186/'Publication Table (%)'!P$183</f>
        <v>4.8000000000000001E-2</v>
      </c>
      <c r="Q185" s="38">
        <f>'Publication Table'!O186/'Publication Table (%)'!Q$183</f>
        <v>3.4482758620689655E-2</v>
      </c>
      <c r="R185" s="38">
        <f>'Publication Table'!P186/'Publication Table (%)'!R$183</f>
        <v>4.9180327868852458E-2</v>
      </c>
      <c r="S185" s="38">
        <f>'Publication Table'!Q186/'Publication Table (%)'!S$183</f>
        <v>4.0160642570281124E-2</v>
      </c>
      <c r="T185" s="38">
        <f>'Publication Table'!R186/'Publication Table (%)'!T$183</f>
        <v>5.2356020942408377E-2</v>
      </c>
      <c r="U185" s="38">
        <f>'Publication Table'!S186/'Publication Table (%)'!U$183</f>
        <v>5.6818181818181816E-2</v>
      </c>
      <c r="V185" s="38">
        <f>'Publication Table'!T186/'Publication Table (%)'!V$183</f>
        <v>5.6521739130434782E-2</v>
      </c>
      <c r="W185" s="38">
        <f>'Publication Table'!U186/'Publication Table (%)'!W$183</f>
        <v>3.643724696356275E-2</v>
      </c>
      <c r="X185" s="38">
        <f>'Publication Table'!V186/'Publication Table (%)'!X$183</f>
        <v>6.4638783269961975E-2</v>
      </c>
      <c r="Y185" s="38">
        <f>'Publication Table'!W186/'Publication Table (%)'!Y$183</f>
        <v>5.9322033898305086E-2</v>
      </c>
      <c r="Z185" s="38">
        <f>'Publication Table'!X186/'Publication Table (%)'!Z$183</f>
        <v>8.5365853658536592E-2</v>
      </c>
      <c r="AA185" s="38">
        <f>'Publication Table'!Y186/'Publication Table (%)'!AA$183</f>
        <v>6.4885496183206104E-2</v>
      </c>
      <c r="AB185" s="38">
        <f>'Publication Table'!Z186/'Publication Table (%)'!AB$183</f>
        <v>4.3771043771043773E-2</v>
      </c>
      <c r="AC185" s="38">
        <f>'Publication Table'!AA186/'Publication Table (%)'!AC$183</f>
        <v>4.2105263157894736E-2</v>
      </c>
      <c r="AD185" s="38">
        <f>'Publication Table'!AB186/'Publication Table (%)'!AD$183</f>
        <v>4.49438202247191E-2</v>
      </c>
      <c r="AE185" s="38">
        <f>'Publication Table'!AC186/'Publication Table (%)'!AE$183</f>
        <v>4.878048780487805E-2</v>
      </c>
      <c r="AF185" s="38">
        <f>'Publication Table'!AD186/'Publication Table (%)'!AF$183</f>
        <v>7.1713147410358571E-2</v>
      </c>
      <c r="AG185" s="38">
        <f>'Publication Table'!AE186/'Publication Table (%)'!AG$183</f>
        <v>3.1128404669260701E-2</v>
      </c>
      <c r="AH185" s="38">
        <f>'Publication Table'!AF186/'Publication Table (%)'!AH$183</f>
        <v>7.476635514018691E-2</v>
      </c>
      <c r="AI185" s="38">
        <f>'Publication Table'!AG186/'Publication Table (%)'!AI$183</f>
        <v>2.1276595744680851E-2</v>
      </c>
      <c r="AJ185" s="38">
        <f>'Publication Table'!AH186/'Publication Table (%)'!AJ$183</f>
        <v>6.8669527896995708E-2</v>
      </c>
      <c r="AK185" s="38">
        <f>'Publication Table'!AI186/'Publication Table (%)'!AK$183</f>
        <v>7.3732718894009217E-2</v>
      </c>
      <c r="AL185" s="38">
        <f>'Publication Table'!AJ186/'Publication Table (%)'!AL$183</f>
        <v>6.2992125984251968E-2</v>
      </c>
      <c r="AM185" s="38">
        <f>'Publication Table'!AK186/'Publication Table (%)'!AM$183</f>
        <v>9.1286307053941904E-2</v>
      </c>
      <c r="AN185" s="38">
        <f>'Publication Table'!AL186/'Publication Table (%)'!AN$183</f>
        <v>7.6923076923076927E-2</v>
      </c>
      <c r="AO185" s="38">
        <f>'Publication Table'!AM186/'Publication Table (%)'!AO$183</f>
        <v>6.8965517241379309E-2</v>
      </c>
      <c r="AP185" s="38">
        <f>'Publication Table'!AN186/'Publication Table (%)'!AP$183</f>
        <v>8.3682008368200833E-2</v>
      </c>
      <c r="AQ185" s="38">
        <f>'Publication Table'!AO186/'Publication Table (%)'!AQ$183</f>
        <v>7.2796934865900387E-2</v>
      </c>
      <c r="AR185" s="38">
        <f>'Publication Table'!AP186/'Publication Table (%)'!AR$183</f>
        <v>3.2846715328467155E-2</v>
      </c>
      <c r="AS185" s="38">
        <f>'Publication Table'!AQ186/'Publication Table (%)'!AS$183</f>
        <v>5.6962025316455694E-2</v>
      </c>
      <c r="AT185" s="38">
        <f>'Publication Table'!AR186/'Publication Table (%)'!AT$183</f>
        <v>4.6875E-2</v>
      </c>
      <c r="AU185" s="38">
        <f>'Publication Table'!AS186/'Publication Table (%)'!AU$183</f>
        <v>4.3321299638989168E-2</v>
      </c>
      <c r="AV185" s="38">
        <f>'Publication Table'!AT186/'Publication Table (%)'!AV$183</f>
        <v>3.6630036630036632E-2</v>
      </c>
      <c r="AW185" s="38">
        <f>'Publication Table'!AU186/'Publication Table (%)'!AW$183</f>
        <v>3.3333333333333333E-2</v>
      </c>
      <c r="AX185" s="38">
        <f>'Publication Table'!AV186/'Publication Table (%)'!AX$183</f>
        <v>5.0632911392405063E-2</v>
      </c>
      <c r="AY185" s="38">
        <f>'Publication Table'!AW186/'Publication Table (%)'!AY$183</f>
        <v>3.5398230088495575E-2</v>
      </c>
      <c r="AZ185" s="38">
        <f>'Publication Table'!AX186/'Publication Table (%)'!AZ$183</f>
        <v>5.3333333333333337E-2</v>
      </c>
      <c r="BA185" s="38">
        <f>'Publication Table'!AY186/'Publication Table (%)'!BA$183</f>
        <v>4.0201005025125629E-2</v>
      </c>
      <c r="BB185" s="38">
        <f>'Publication Table'!AZ186/'Publication Table (%)'!BB$183</f>
        <v>4.3290043290043288E-2</v>
      </c>
      <c r="BC185" s="38">
        <f>'Publication Table'!BA186/'Publication Table (%)'!BC$183</f>
        <v>2.9411764705882353E-2</v>
      </c>
      <c r="BD185" s="38">
        <f>'Publication Table'!BB186/'Publication Table (%)'!BD$183</f>
        <v>5.6701030927835051E-2</v>
      </c>
      <c r="BE185" s="38">
        <f>'Publication Table'!BC186/'Publication Table (%)'!BE$183</f>
        <v>3.1620553359683792E-2</v>
      </c>
      <c r="BF185" s="38">
        <f>'Publication Table'!BD186/'Publication Table (%)'!BF$183</f>
        <v>4.633204633204633E-2</v>
      </c>
      <c r="BG185" s="38">
        <f>'Publication Table'!BE186/'Publication Table (%)'!BG$183</f>
        <v>2.6785714285714284E-2</v>
      </c>
      <c r="BH185" s="38">
        <f>'Publication Table'!BF186/'Publication Table (%)'!BH$183</f>
        <v>4.9792531120331947E-2</v>
      </c>
      <c r="BI185" s="38">
        <f>'Publication Table'!BG186/'Publication Table (%)'!BI$183</f>
        <v>3.0927835051546393E-2</v>
      </c>
      <c r="BJ185" s="38">
        <f>'Publication Table'!BH186/'Publication Table (%)'!BJ$183</f>
        <v>2.1551724137931036E-2</v>
      </c>
      <c r="BK185" s="38">
        <f>'Publication Table'!BI186/'Publication Table (%)'!BK$183</f>
        <v>6.3348416289592757E-2</v>
      </c>
      <c r="BL185" s="38">
        <f>'Publication Table'!BJ186/'Publication Table (%)'!BL$183</f>
        <v>5.4054054054054057E-2</v>
      </c>
      <c r="BM185" s="38">
        <f>'Publication Table'!BK186/'Publication Table (%)'!BM$183</f>
        <v>0</v>
      </c>
      <c r="BN185" s="38" t="e">
        <f>'Publication Table'!BL186/'Publication Table (%)'!BN$183</f>
        <v>#DIV/0!</v>
      </c>
      <c r="BO185" s="38" t="e">
        <f>'Publication Table'!BM186/'Publication Table (%)'!BO$183</f>
        <v>#DIV/0!</v>
      </c>
      <c r="BP185" s="38">
        <f>'Publication Table'!BN186/'Publication Table (%)'!BP$183</f>
        <v>4.1666666666666664E-2</v>
      </c>
      <c r="BQ185" s="38">
        <f>'Publication Table'!BO186/'Publication Table (%)'!BQ$183</f>
        <v>5.1813471502590676E-3</v>
      </c>
      <c r="BR185" s="38">
        <f>'Publication Table'!BP186/'Publication Table (%)'!BR$183</f>
        <v>5.0583657587548639E-2</v>
      </c>
      <c r="BS185" s="38">
        <f ca="1">'Publication Table'!BQ186/'Publication Table (%)'!BS$183</f>
        <v>3.7735849056603772E-2</v>
      </c>
    </row>
    <row r="186" spans="2:71" ht="15" hidden="1" customHeight="1" outlineLevel="2" x14ac:dyDescent="0.2">
      <c r="B186" s="84" t="str">
        <f t="shared" si="21"/>
        <v>Vale of Leven General HospitalCancellation based on capacity or non-clinical reason by hospital %</v>
      </c>
      <c r="C186" s="87" t="str">
        <f t="shared" si="26"/>
        <v>Vale of Leven General Hospital</v>
      </c>
      <c r="D186" s="100"/>
      <c r="E186" s="39" t="s">
        <v>114</v>
      </c>
      <c r="F186" s="38">
        <f>'Publication Table'!D187/'Publication Table (%)'!F$183</f>
        <v>0</v>
      </c>
      <c r="G186" s="38">
        <f>'Publication Table'!E187/'Publication Table (%)'!G$183</f>
        <v>3.8167938931297708E-3</v>
      </c>
      <c r="H186" s="38">
        <f>'Publication Table'!F187/'Publication Table (%)'!H$183</f>
        <v>1.3761467889908258E-2</v>
      </c>
      <c r="I186" s="38">
        <f>'Publication Table'!G187/'Publication Table (%)'!I$183</f>
        <v>5.2910052910052907E-3</v>
      </c>
      <c r="J186" s="94">
        <f>'Publication Table'!H187/'Publication Table (%)'!J$183</f>
        <v>0</v>
      </c>
      <c r="K186" s="38">
        <f>'Publication Table'!I187/'Publication Table (%)'!K$183</f>
        <v>3.8314176245210726E-3</v>
      </c>
      <c r="L186" s="38">
        <f>'Publication Table'!J187/'Publication Table (%)'!L$183</f>
        <v>0</v>
      </c>
      <c r="M186" s="38">
        <f>'Publication Table'!K187/'Publication Table (%)'!M$183</f>
        <v>4.7619047619047623E-3</v>
      </c>
      <c r="N186" s="38">
        <f>'Publication Table'!L187/'Publication Table (%)'!N$183</f>
        <v>0</v>
      </c>
      <c r="O186" s="38">
        <f>'Publication Table'!M187/'Publication Table (%)'!O$183</f>
        <v>3.90625E-3</v>
      </c>
      <c r="P186" s="38">
        <f>'Publication Table'!N187/'Publication Table (%)'!P$183</f>
        <v>0</v>
      </c>
      <c r="Q186" s="38">
        <f>'Publication Table'!O187/'Publication Table (%)'!Q$183</f>
        <v>0</v>
      </c>
      <c r="R186" s="38">
        <f>'Publication Table'!P187/'Publication Table (%)'!R$183</f>
        <v>4.0983606557377051E-3</v>
      </c>
      <c r="S186" s="38">
        <f>'Publication Table'!Q187/'Publication Table (%)'!S$183</f>
        <v>0</v>
      </c>
      <c r="T186" s="38">
        <f>'Publication Table'!R187/'Publication Table (%)'!T$183</f>
        <v>0</v>
      </c>
      <c r="U186" s="38">
        <f>'Publication Table'!S187/'Publication Table (%)'!U$183</f>
        <v>0</v>
      </c>
      <c r="V186" s="38">
        <f>'Publication Table'!T187/'Publication Table (%)'!V$183</f>
        <v>0</v>
      </c>
      <c r="W186" s="38">
        <f>'Publication Table'!U187/'Publication Table (%)'!W$183</f>
        <v>0</v>
      </c>
      <c r="X186" s="38">
        <f>'Publication Table'!V187/'Publication Table (%)'!X$183</f>
        <v>3.8022813688212928E-3</v>
      </c>
      <c r="Y186" s="38">
        <f>'Publication Table'!W187/'Publication Table (%)'!Y$183</f>
        <v>4.2372881355932203E-3</v>
      </c>
      <c r="Z186" s="38">
        <f>'Publication Table'!X187/'Publication Table (%)'!Z$183</f>
        <v>0</v>
      </c>
      <c r="AA186" s="38">
        <f>'Publication Table'!Y187/'Publication Table (%)'!AA$183</f>
        <v>0</v>
      </c>
      <c r="AB186" s="38">
        <f>'Publication Table'!Z187/'Publication Table (%)'!AB$183</f>
        <v>3.0303030303030304E-2</v>
      </c>
      <c r="AC186" s="38">
        <f>'Publication Table'!AA187/'Publication Table (%)'!AC$183</f>
        <v>0</v>
      </c>
      <c r="AD186" s="38">
        <f>'Publication Table'!AB187/'Publication Table (%)'!AD$183</f>
        <v>0</v>
      </c>
      <c r="AE186" s="38">
        <f>'Publication Table'!AC187/'Publication Table (%)'!AE$183</f>
        <v>4.0650406504065045E-3</v>
      </c>
      <c r="AF186" s="38">
        <f>'Publication Table'!AD187/'Publication Table (%)'!AF$183</f>
        <v>0</v>
      </c>
      <c r="AG186" s="38">
        <f>'Publication Table'!AE187/'Publication Table (%)'!AG$183</f>
        <v>0</v>
      </c>
      <c r="AH186" s="38">
        <f>'Publication Table'!AF187/'Publication Table (%)'!AH$183</f>
        <v>4.6728971962616819E-3</v>
      </c>
      <c r="AI186" s="38">
        <f>'Publication Table'!AG187/'Publication Table (%)'!AI$183</f>
        <v>0</v>
      </c>
      <c r="AJ186" s="38">
        <f>'Publication Table'!AH187/'Publication Table (%)'!AJ$183</f>
        <v>0</v>
      </c>
      <c r="AK186" s="38">
        <f>'Publication Table'!AI187/'Publication Table (%)'!AK$183</f>
        <v>0</v>
      </c>
      <c r="AL186" s="38">
        <f>'Publication Table'!AJ187/'Publication Table (%)'!AL$183</f>
        <v>0</v>
      </c>
      <c r="AM186" s="38">
        <f>'Publication Table'!AK187/'Publication Table (%)'!AM$183</f>
        <v>0</v>
      </c>
      <c r="AN186" s="38">
        <f>'Publication Table'!AL187/'Publication Table (%)'!AN$183</f>
        <v>0</v>
      </c>
      <c r="AO186" s="38">
        <f>'Publication Table'!AM187/'Publication Table (%)'!AO$183</f>
        <v>0</v>
      </c>
      <c r="AP186" s="38">
        <f>'Publication Table'!AN187/'Publication Table (%)'!AP$183</f>
        <v>0</v>
      </c>
      <c r="AQ186" s="38">
        <f>'Publication Table'!AO187/'Publication Table (%)'!AQ$183</f>
        <v>3.8314176245210726E-3</v>
      </c>
      <c r="AR186" s="38">
        <f>'Publication Table'!AP187/'Publication Table (%)'!AR$183</f>
        <v>0</v>
      </c>
      <c r="AS186" s="38">
        <f>'Publication Table'!AQ187/'Publication Table (%)'!AS$183</f>
        <v>0</v>
      </c>
      <c r="AT186" s="38">
        <f>'Publication Table'!AR187/'Publication Table (%)'!AT$183</f>
        <v>0</v>
      </c>
      <c r="AU186" s="38">
        <f>'Publication Table'!AS187/'Publication Table (%)'!AU$183</f>
        <v>0</v>
      </c>
      <c r="AV186" s="38">
        <f>'Publication Table'!AT187/'Publication Table (%)'!AV$183</f>
        <v>0</v>
      </c>
      <c r="AW186" s="38">
        <f>'Publication Table'!AU187/'Publication Table (%)'!AW$183</f>
        <v>0</v>
      </c>
      <c r="AX186" s="38">
        <f>'Publication Table'!AV187/'Publication Table (%)'!AX$183</f>
        <v>0</v>
      </c>
      <c r="AY186" s="38">
        <f>'Publication Table'!AW187/'Publication Table (%)'!AY$183</f>
        <v>0</v>
      </c>
      <c r="AZ186" s="38">
        <f>'Publication Table'!AX187/'Publication Table (%)'!AZ$183</f>
        <v>3.111111111111111E-2</v>
      </c>
      <c r="BA186" s="38">
        <f>'Publication Table'!AY187/'Publication Table (%)'!BA$183</f>
        <v>0</v>
      </c>
      <c r="BB186" s="38">
        <f>'Publication Table'!AZ187/'Publication Table (%)'!BB$183</f>
        <v>0</v>
      </c>
      <c r="BC186" s="38">
        <f>'Publication Table'!BA187/'Publication Table (%)'!BC$183</f>
        <v>0</v>
      </c>
      <c r="BD186" s="38">
        <f>'Publication Table'!BB187/'Publication Table (%)'!BD$183</f>
        <v>0</v>
      </c>
      <c r="BE186" s="38">
        <f>'Publication Table'!BC187/'Publication Table (%)'!BE$183</f>
        <v>3.952569169960474E-3</v>
      </c>
      <c r="BF186" s="38">
        <f>'Publication Table'!BD187/'Publication Table (%)'!BF$183</f>
        <v>0</v>
      </c>
      <c r="BG186" s="38">
        <f>'Publication Table'!BE187/'Publication Table (%)'!BG$183</f>
        <v>0</v>
      </c>
      <c r="BH186" s="38">
        <f>'Publication Table'!BF187/'Publication Table (%)'!BH$183</f>
        <v>0</v>
      </c>
      <c r="BI186" s="38">
        <f>'Publication Table'!BG187/'Publication Table (%)'!BI$183</f>
        <v>0</v>
      </c>
      <c r="BJ186" s="38">
        <f>'Publication Table'!BH187/'Publication Table (%)'!BJ$183</f>
        <v>0</v>
      </c>
      <c r="BK186" s="38">
        <f>'Publication Table'!BI187/'Publication Table (%)'!BK$183</f>
        <v>0</v>
      </c>
      <c r="BL186" s="38">
        <f>'Publication Table'!BJ187/'Publication Table (%)'!BL$183</f>
        <v>3.783783783783784E-2</v>
      </c>
      <c r="BM186" s="38">
        <f>'Publication Table'!BK187/'Publication Table (%)'!BM$183</f>
        <v>0</v>
      </c>
      <c r="BN186" s="38" t="e">
        <f>'Publication Table'!BL187/'Publication Table (%)'!BN$183</f>
        <v>#DIV/0!</v>
      </c>
      <c r="BO186" s="38" t="e">
        <f>'Publication Table'!BM187/'Publication Table (%)'!BO$183</f>
        <v>#DIV/0!</v>
      </c>
      <c r="BP186" s="38">
        <f>'Publication Table'!BN187/'Publication Table (%)'!BP$183</f>
        <v>0</v>
      </c>
      <c r="BQ186" s="38">
        <f>'Publication Table'!BO187/'Publication Table (%)'!BQ$183</f>
        <v>1.0362694300518135E-2</v>
      </c>
      <c r="BR186" s="38">
        <f>'Publication Table'!BP187/'Publication Table (%)'!BR$183</f>
        <v>3.8910505836575876E-3</v>
      </c>
      <c r="BS186" s="38">
        <f ca="1">'Publication Table'!BQ187/'Publication Table (%)'!BS$183</f>
        <v>0</v>
      </c>
    </row>
    <row r="187" spans="2:71" ht="15" hidden="1" customHeight="1" outlineLevel="2" x14ac:dyDescent="0.2">
      <c r="B187" s="84" t="str">
        <f t="shared" si="21"/>
        <v>Vale of Leven General HospitalCancelled by Patient %</v>
      </c>
      <c r="C187" s="87" t="str">
        <f t="shared" si="26"/>
        <v>Vale of Leven General Hospital</v>
      </c>
      <c r="D187" s="100"/>
      <c r="E187" s="39" t="s">
        <v>115</v>
      </c>
      <c r="F187" s="38">
        <f>'Publication Table'!D188/'Publication Table (%)'!F$183</f>
        <v>4.0441176470588237E-2</v>
      </c>
      <c r="G187" s="38">
        <f>'Publication Table'!E188/'Publication Table (%)'!G$183</f>
        <v>4.1984732824427481E-2</v>
      </c>
      <c r="H187" s="38">
        <f>'Publication Table'!F188/'Publication Table (%)'!H$183</f>
        <v>3.2110091743119268E-2</v>
      </c>
      <c r="I187" s="38">
        <f>'Publication Table'!G188/'Publication Table (%)'!I$183</f>
        <v>3.7037037037037035E-2</v>
      </c>
      <c r="J187" s="94">
        <f>'Publication Table'!H188/'Publication Table (%)'!J$183</f>
        <v>3.3834586466165412E-2</v>
      </c>
      <c r="K187" s="38">
        <f>'Publication Table'!I188/'Publication Table (%)'!K$183</f>
        <v>3.8314176245210725E-2</v>
      </c>
      <c r="L187" s="38">
        <f>'Publication Table'!J188/'Publication Table (%)'!L$183</f>
        <v>5.6000000000000001E-2</v>
      </c>
      <c r="M187" s="38">
        <f>'Publication Table'!K188/'Publication Table (%)'!M$183</f>
        <v>4.2857142857142858E-2</v>
      </c>
      <c r="N187" s="38">
        <f>'Publication Table'!L188/'Publication Table (%)'!N$183</f>
        <v>2.9045643153526972E-2</v>
      </c>
      <c r="O187" s="38">
        <f>'Publication Table'!M188/'Publication Table (%)'!O$183</f>
        <v>3.90625E-2</v>
      </c>
      <c r="P187" s="38">
        <f>'Publication Table'!N188/'Publication Table (%)'!P$183</f>
        <v>4.8000000000000001E-2</v>
      </c>
      <c r="Q187" s="38">
        <f>'Publication Table'!O188/'Publication Table (%)'!Q$183</f>
        <v>6.1302681992337162E-2</v>
      </c>
      <c r="R187" s="38">
        <f>'Publication Table'!P188/'Publication Table (%)'!R$183</f>
        <v>4.0983606557377046E-2</v>
      </c>
      <c r="S187" s="38">
        <f>'Publication Table'!Q188/'Publication Table (%)'!S$183</f>
        <v>3.614457831325301E-2</v>
      </c>
      <c r="T187" s="38">
        <f>'Publication Table'!R188/'Publication Table (%)'!T$183</f>
        <v>3.6649214659685861E-2</v>
      </c>
      <c r="U187" s="38">
        <f>'Publication Table'!S188/'Publication Table (%)'!U$183</f>
        <v>4.5454545454545456E-2</v>
      </c>
      <c r="V187" s="38">
        <f>'Publication Table'!T188/'Publication Table (%)'!V$183</f>
        <v>6.0869565217391307E-2</v>
      </c>
      <c r="W187" s="38">
        <f>'Publication Table'!U188/'Publication Table (%)'!W$183</f>
        <v>3.643724696356275E-2</v>
      </c>
      <c r="X187" s="38">
        <f>'Publication Table'!V188/'Publication Table (%)'!X$183</f>
        <v>3.8022813688212927E-2</v>
      </c>
      <c r="Y187" s="38">
        <f>'Publication Table'!W188/'Publication Table (%)'!Y$183</f>
        <v>5.5084745762711863E-2</v>
      </c>
      <c r="Z187" s="38">
        <f>'Publication Table'!X188/'Publication Table (%)'!Z$183</f>
        <v>1.6260162601626018E-2</v>
      </c>
      <c r="AA187" s="38">
        <f>'Publication Table'!Y188/'Publication Table (%)'!AA$183</f>
        <v>1.5267175572519083E-2</v>
      </c>
      <c r="AB187" s="38">
        <f>'Publication Table'!Z188/'Publication Table (%)'!AB$183</f>
        <v>3.3670033670033669E-2</v>
      </c>
      <c r="AC187" s="38">
        <f>'Publication Table'!AA188/'Publication Table (%)'!AC$183</f>
        <v>3.1578947368421054E-2</v>
      </c>
      <c r="AD187" s="38">
        <f>'Publication Table'!AB188/'Publication Table (%)'!AD$183</f>
        <v>4.1198501872659173E-2</v>
      </c>
      <c r="AE187" s="38">
        <f>'Publication Table'!AC188/'Publication Table (%)'!AE$183</f>
        <v>4.878048780487805E-2</v>
      </c>
      <c r="AF187" s="38">
        <f>'Publication Table'!AD188/'Publication Table (%)'!AF$183</f>
        <v>3.5856573705179286E-2</v>
      </c>
      <c r="AG187" s="38">
        <f>'Publication Table'!AE188/'Publication Table (%)'!AG$183</f>
        <v>3.8910505836575876E-2</v>
      </c>
      <c r="AH187" s="38">
        <f>'Publication Table'!AF188/'Publication Table (%)'!AH$183</f>
        <v>2.336448598130841E-2</v>
      </c>
      <c r="AI187" s="38">
        <f>'Publication Table'!AG188/'Publication Table (%)'!AI$183</f>
        <v>4.6808510638297871E-2</v>
      </c>
      <c r="AJ187" s="38">
        <f>'Publication Table'!AH188/'Publication Table (%)'!AJ$183</f>
        <v>2.1459227467811159E-2</v>
      </c>
      <c r="AK187" s="38">
        <f>'Publication Table'!AI188/'Publication Table (%)'!AK$183</f>
        <v>2.7649769585253458E-2</v>
      </c>
      <c r="AL187" s="38">
        <f>'Publication Table'!AJ188/'Publication Table (%)'!AL$183</f>
        <v>4.7244094488188976E-2</v>
      </c>
      <c r="AM187" s="38">
        <f>'Publication Table'!AK188/'Publication Table (%)'!AM$183</f>
        <v>3.3195020746887967E-2</v>
      </c>
      <c r="AN187" s="38">
        <f>'Publication Table'!AL188/'Publication Table (%)'!AN$183</f>
        <v>2.3076923076923078E-2</v>
      </c>
      <c r="AO187" s="38">
        <f>'Publication Table'!AM188/'Publication Table (%)'!AO$183</f>
        <v>3.4482758620689655E-2</v>
      </c>
      <c r="AP187" s="38">
        <f>'Publication Table'!AN188/'Publication Table (%)'!AP$183</f>
        <v>2.9288702928870293E-2</v>
      </c>
      <c r="AQ187" s="38">
        <f>'Publication Table'!AO188/'Publication Table (%)'!AQ$183</f>
        <v>3.4482758620689655E-2</v>
      </c>
      <c r="AR187" s="38">
        <f>'Publication Table'!AP188/'Publication Table (%)'!AR$183</f>
        <v>4.0145985401459854E-2</v>
      </c>
      <c r="AS187" s="38">
        <f>'Publication Table'!AQ188/'Publication Table (%)'!AS$183</f>
        <v>3.1645569620253167E-2</v>
      </c>
      <c r="AT187" s="38">
        <f>'Publication Table'!AR188/'Publication Table (%)'!AT$183</f>
        <v>3.90625E-2</v>
      </c>
      <c r="AU187" s="38">
        <f>'Publication Table'!AS188/'Publication Table (%)'!AU$183</f>
        <v>1.8050541516245487E-2</v>
      </c>
      <c r="AV187" s="38">
        <f>'Publication Table'!AT188/'Publication Table (%)'!AV$183</f>
        <v>2.9304029304029304E-2</v>
      </c>
      <c r="AW187" s="38">
        <f>'Publication Table'!AU188/'Publication Table (%)'!AW$183</f>
        <v>1.3333333333333334E-2</v>
      </c>
      <c r="AX187" s="38">
        <f>'Publication Table'!AV188/'Publication Table (%)'!AX$183</f>
        <v>3.7974683544303799E-2</v>
      </c>
      <c r="AY187" s="38">
        <f>'Publication Table'!AW188/'Publication Table (%)'!AY$183</f>
        <v>2.2123893805309734E-2</v>
      </c>
      <c r="AZ187" s="38">
        <f>'Publication Table'!AX188/'Publication Table (%)'!AZ$183</f>
        <v>1.3333333333333334E-2</v>
      </c>
      <c r="BA187" s="38">
        <f>'Publication Table'!AY188/'Publication Table (%)'!BA$183</f>
        <v>4.0201005025125629E-2</v>
      </c>
      <c r="BB187" s="38">
        <f>'Publication Table'!AZ188/'Publication Table (%)'!BB$183</f>
        <v>2.1645021645021644E-2</v>
      </c>
      <c r="BC187" s="38">
        <f>'Publication Table'!BA188/'Publication Table (%)'!BC$183</f>
        <v>2.100840336134454E-2</v>
      </c>
      <c r="BD187" s="38">
        <f>'Publication Table'!BB188/'Publication Table (%)'!BD$183</f>
        <v>3.608247422680412E-2</v>
      </c>
      <c r="BE187" s="38">
        <f>'Publication Table'!BC188/'Publication Table (%)'!BE$183</f>
        <v>3.5573122529644272E-2</v>
      </c>
      <c r="BF187" s="38">
        <f>'Publication Table'!BD188/'Publication Table (%)'!BF$183</f>
        <v>4.2471042471042469E-2</v>
      </c>
      <c r="BG187" s="38">
        <f>'Publication Table'!BE188/'Publication Table (%)'!BG$183</f>
        <v>6.6964285714285712E-2</v>
      </c>
      <c r="BH187" s="38">
        <f>'Publication Table'!BF188/'Publication Table (%)'!BH$183</f>
        <v>4.9792531120331947E-2</v>
      </c>
      <c r="BI187" s="38">
        <f>'Publication Table'!BG188/'Publication Table (%)'!BI$183</f>
        <v>3.0927835051546393E-2</v>
      </c>
      <c r="BJ187" s="38">
        <f>'Publication Table'!BH188/'Publication Table (%)'!BJ$183</f>
        <v>4.7413793103448273E-2</v>
      </c>
      <c r="BK187" s="38">
        <f>'Publication Table'!BI188/'Publication Table (%)'!BK$183</f>
        <v>2.7149321266968326E-2</v>
      </c>
      <c r="BL187" s="38">
        <f>'Publication Table'!BJ188/'Publication Table (%)'!BL$183</f>
        <v>4.8648648648648651E-2</v>
      </c>
      <c r="BM187" s="38">
        <f>'Publication Table'!BK188/'Publication Table (%)'!BM$183</f>
        <v>0</v>
      </c>
      <c r="BN187" s="38" t="e">
        <f>'Publication Table'!BL188/'Publication Table (%)'!BN$183</f>
        <v>#DIV/0!</v>
      </c>
      <c r="BO187" s="38" t="e">
        <f>'Publication Table'!BM188/'Publication Table (%)'!BO$183</f>
        <v>#DIV/0!</v>
      </c>
      <c r="BP187" s="38">
        <f>'Publication Table'!BN188/'Publication Table (%)'!BP$183</f>
        <v>0</v>
      </c>
      <c r="BQ187" s="38">
        <f>'Publication Table'!BO188/'Publication Table (%)'!BQ$183</f>
        <v>1.5544041450777202E-2</v>
      </c>
      <c r="BR187" s="38">
        <f>'Publication Table'!BP188/'Publication Table (%)'!BR$183</f>
        <v>2.3346303501945526E-2</v>
      </c>
      <c r="BS187" s="38">
        <f ca="1">'Publication Table'!BQ188/'Publication Table (%)'!BS$183</f>
        <v>4.5283018867924525E-2</v>
      </c>
    </row>
    <row r="188" spans="2:71" ht="15" hidden="1" customHeight="1" outlineLevel="2" x14ac:dyDescent="0.2">
      <c r="B188" s="84" t="str">
        <f t="shared" si="21"/>
        <v>Vale of Leven General HospitalOther reason %</v>
      </c>
      <c r="C188" s="87" t="str">
        <f t="shared" si="26"/>
        <v>Vale of Leven General Hospital</v>
      </c>
      <c r="D188" s="100"/>
      <c r="E188" s="39" t="s">
        <v>116</v>
      </c>
      <c r="F188" s="38">
        <f>'Publication Table'!D189/'Publication Table (%)'!F$183</f>
        <v>0</v>
      </c>
      <c r="G188" s="38">
        <f>'Publication Table'!E189/'Publication Table (%)'!G$183</f>
        <v>0</v>
      </c>
      <c r="H188" s="38">
        <f>'Publication Table'!F189/'Publication Table (%)'!H$183</f>
        <v>0</v>
      </c>
      <c r="I188" s="38">
        <f>'Publication Table'!G189/'Publication Table (%)'!I$183</f>
        <v>5.2910052910052907E-3</v>
      </c>
      <c r="J188" s="94">
        <f>'Publication Table'!H189/'Publication Table (%)'!J$183</f>
        <v>0</v>
      </c>
      <c r="K188" s="38">
        <f>'Publication Table'!I189/'Publication Table (%)'!K$183</f>
        <v>0</v>
      </c>
      <c r="L188" s="38">
        <f>'Publication Table'!J189/'Publication Table (%)'!L$183</f>
        <v>0</v>
      </c>
      <c r="M188" s="38">
        <f>'Publication Table'!K189/'Publication Table (%)'!M$183</f>
        <v>0</v>
      </c>
      <c r="N188" s="38">
        <f>'Publication Table'!L189/'Publication Table (%)'!N$183</f>
        <v>4.1493775933609959E-3</v>
      </c>
      <c r="O188" s="38">
        <f>'Publication Table'!M189/'Publication Table (%)'!O$183</f>
        <v>0</v>
      </c>
      <c r="P188" s="38">
        <f>'Publication Table'!N189/'Publication Table (%)'!P$183</f>
        <v>0.02</v>
      </c>
      <c r="Q188" s="38">
        <f>'Publication Table'!O189/'Publication Table (%)'!Q$183</f>
        <v>3.8314176245210726E-3</v>
      </c>
      <c r="R188" s="38">
        <f>'Publication Table'!P189/'Publication Table (%)'!R$183</f>
        <v>0</v>
      </c>
      <c r="S188" s="38">
        <f>'Publication Table'!Q189/'Publication Table (%)'!S$183</f>
        <v>0</v>
      </c>
      <c r="T188" s="38">
        <f>'Publication Table'!R189/'Publication Table (%)'!T$183</f>
        <v>0</v>
      </c>
      <c r="U188" s="38">
        <f>'Publication Table'!S189/'Publication Table (%)'!U$183</f>
        <v>0</v>
      </c>
      <c r="V188" s="38">
        <f>'Publication Table'!T189/'Publication Table (%)'!V$183</f>
        <v>0</v>
      </c>
      <c r="W188" s="38">
        <f>'Publication Table'!U189/'Publication Table (%)'!W$183</f>
        <v>1.2145748987854251E-2</v>
      </c>
      <c r="X188" s="38">
        <f>'Publication Table'!V189/'Publication Table (%)'!X$183</f>
        <v>0</v>
      </c>
      <c r="Y188" s="38">
        <f>'Publication Table'!W189/'Publication Table (%)'!Y$183</f>
        <v>0</v>
      </c>
      <c r="Z188" s="38">
        <f>'Publication Table'!X189/'Publication Table (%)'!Z$183</f>
        <v>0</v>
      </c>
      <c r="AA188" s="38">
        <f>'Publication Table'!Y189/'Publication Table (%)'!AA$183</f>
        <v>0</v>
      </c>
      <c r="AB188" s="38">
        <f>'Publication Table'!Z189/'Publication Table (%)'!AB$183</f>
        <v>0</v>
      </c>
      <c r="AC188" s="38">
        <f>'Publication Table'!AA189/'Publication Table (%)'!AC$183</f>
        <v>0</v>
      </c>
      <c r="AD188" s="38">
        <f>'Publication Table'!AB189/'Publication Table (%)'!AD$183</f>
        <v>0</v>
      </c>
      <c r="AE188" s="38">
        <f>'Publication Table'!AC189/'Publication Table (%)'!AE$183</f>
        <v>0</v>
      </c>
      <c r="AF188" s="38">
        <f>'Publication Table'!AD189/'Publication Table (%)'!AF$183</f>
        <v>0</v>
      </c>
      <c r="AG188" s="38">
        <f>'Publication Table'!AE189/'Publication Table (%)'!AG$183</f>
        <v>0</v>
      </c>
      <c r="AH188" s="38">
        <f>'Publication Table'!AF189/'Publication Table (%)'!AH$183</f>
        <v>0</v>
      </c>
      <c r="AI188" s="38">
        <f>'Publication Table'!AG189/'Publication Table (%)'!AI$183</f>
        <v>0</v>
      </c>
      <c r="AJ188" s="38">
        <f>'Publication Table'!AH189/'Publication Table (%)'!AJ$183</f>
        <v>0</v>
      </c>
      <c r="AK188" s="38">
        <f>'Publication Table'!AI189/'Publication Table (%)'!AK$183</f>
        <v>5.5299539170506916E-2</v>
      </c>
      <c r="AL188" s="38">
        <f>'Publication Table'!AJ189/'Publication Table (%)'!AL$183</f>
        <v>1.5748031496062992E-2</v>
      </c>
      <c r="AM188" s="38">
        <f>'Publication Table'!AK189/'Publication Table (%)'!AM$183</f>
        <v>2.0746887966804978E-2</v>
      </c>
      <c r="AN188" s="38">
        <f>'Publication Table'!AL189/'Publication Table (%)'!AN$183</f>
        <v>0</v>
      </c>
      <c r="AO188" s="38">
        <f>'Publication Table'!AM189/'Publication Table (%)'!AO$183</f>
        <v>0</v>
      </c>
      <c r="AP188" s="38">
        <f>'Publication Table'!AN189/'Publication Table (%)'!AP$183</f>
        <v>0</v>
      </c>
      <c r="AQ188" s="38">
        <f>'Publication Table'!AO189/'Publication Table (%)'!AQ$183</f>
        <v>0</v>
      </c>
      <c r="AR188" s="38">
        <f>'Publication Table'!AP189/'Publication Table (%)'!AR$183</f>
        <v>0</v>
      </c>
      <c r="AS188" s="38">
        <f>'Publication Table'!AQ189/'Publication Table (%)'!AS$183</f>
        <v>3.1645569620253164E-3</v>
      </c>
      <c r="AT188" s="38">
        <f>'Publication Table'!AR189/'Publication Table (%)'!AT$183</f>
        <v>1.171875E-2</v>
      </c>
      <c r="AU188" s="38">
        <f>'Publication Table'!AS189/'Publication Table (%)'!AU$183</f>
        <v>2.8880866425992781E-2</v>
      </c>
      <c r="AV188" s="38">
        <f>'Publication Table'!AT189/'Publication Table (%)'!AV$183</f>
        <v>3.663003663003663E-3</v>
      </c>
      <c r="AW188" s="38">
        <f>'Publication Table'!AU189/'Publication Table (%)'!AW$183</f>
        <v>0</v>
      </c>
      <c r="AX188" s="38">
        <f>'Publication Table'!AV189/'Publication Table (%)'!AX$183</f>
        <v>2.9535864978902954E-2</v>
      </c>
      <c r="AY188" s="38">
        <f>'Publication Table'!AW189/'Publication Table (%)'!AY$183</f>
        <v>0</v>
      </c>
      <c r="AZ188" s="38">
        <f>'Publication Table'!AX189/'Publication Table (%)'!AZ$183</f>
        <v>0</v>
      </c>
      <c r="BA188" s="38">
        <f>'Publication Table'!AY189/'Publication Table (%)'!BA$183</f>
        <v>0</v>
      </c>
      <c r="BB188" s="38">
        <f>'Publication Table'!AZ189/'Publication Table (%)'!BB$183</f>
        <v>0</v>
      </c>
      <c r="BC188" s="38">
        <f>'Publication Table'!BA189/'Publication Table (%)'!BC$183</f>
        <v>8.4033613445378148E-3</v>
      </c>
      <c r="BD188" s="38">
        <f>'Publication Table'!BB189/'Publication Table (%)'!BD$183</f>
        <v>0</v>
      </c>
      <c r="BE188" s="38">
        <f>'Publication Table'!BC189/'Publication Table (%)'!BE$183</f>
        <v>0</v>
      </c>
      <c r="BF188" s="38">
        <f>'Publication Table'!BD189/'Publication Table (%)'!BF$183</f>
        <v>2.3166023166023165E-2</v>
      </c>
      <c r="BG188" s="38">
        <f>'Publication Table'!BE189/'Publication Table (%)'!BG$183</f>
        <v>0</v>
      </c>
      <c r="BH188" s="38">
        <f>'Publication Table'!BF189/'Publication Table (%)'!BH$183</f>
        <v>1.6597510373443983E-2</v>
      </c>
      <c r="BI188" s="38">
        <f>'Publication Table'!BG189/'Publication Table (%)'!BI$183</f>
        <v>0</v>
      </c>
      <c r="BJ188" s="38">
        <f>'Publication Table'!BH189/'Publication Table (%)'!BJ$183</f>
        <v>0</v>
      </c>
      <c r="BK188" s="38">
        <f>'Publication Table'!BI189/'Publication Table (%)'!BK$183</f>
        <v>0</v>
      </c>
      <c r="BL188" s="38">
        <f>'Publication Table'!BJ189/'Publication Table (%)'!BL$183</f>
        <v>5.4054054054054057E-3</v>
      </c>
      <c r="BM188" s="38">
        <f>'Publication Table'!BK189/'Publication Table (%)'!BM$183</f>
        <v>0</v>
      </c>
      <c r="BN188" s="38" t="e">
        <f>'Publication Table'!BL189/'Publication Table (%)'!BN$183</f>
        <v>#DIV/0!</v>
      </c>
      <c r="BO188" s="38" t="e">
        <f>'Publication Table'!BM189/'Publication Table (%)'!BO$183</f>
        <v>#DIV/0!</v>
      </c>
      <c r="BP188" s="38">
        <f>'Publication Table'!BN189/'Publication Table (%)'!BP$183</f>
        <v>0</v>
      </c>
      <c r="BQ188" s="38">
        <f>'Publication Table'!BO189/'Publication Table (%)'!BQ$183</f>
        <v>0</v>
      </c>
      <c r="BR188" s="38">
        <f>'Publication Table'!BP189/'Publication Table (%)'!BR$183</f>
        <v>0</v>
      </c>
      <c r="BS188" s="38">
        <f ca="1">'Publication Table'!BQ189/'Publication Table (%)'!BS$183</f>
        <v>7.5471698113207548E-3</v>
      </c>
    </row>
    <row r="189" spans="2:71" ht="15" hidden="1" customHeight="1" outlineLevel="1" collapsed="1" x14ac:dyDescent="0.2">
      <c r="B189" s="84" t="str">
        <f t="shared" si="21"/>
        <v>Inverclyde Royal HospitalInverclyde Royal Hospital</v>
      </c>
      <c r="C189" s="87" t="str">
        <f>E189</f>
        <v>Inverclyde Royal Hospital</v>
      </c>
      <c r="D189" s="100" t="s">
        <v>45</v>
      </c>
      <c r="E189" s="43" t="s">
        <v>46</v>
      </c>
      <c r="F189" s="14"/>
      <c r="G189" s="14"/>
      <c r="H189" s="14"/>
      <c r="I189" s="14"/>
      <c r="J189" s="14"/>
      <c r="K189" s="14"/>
      <c r="L189" s="14"/>
      <c r="M189" s="14"/>
      <c r="N189" s="14"/>
      <c r="O189" s="14"/>
      <c r="P189" s="14"/>
      <c r="Q189" s="14"/>
      <c r="R189" s="14"/>
      <c r="S189" s="14"/>
      <c r="T189" s="14"/>
      <c r="U189" s="14"/>
      <c r="V189" s="14"/>
      <c r="W189" s="14"/>
      <c r="X189" s="14"/>
      <c r="Y189" s="14"/>
      <c r="Z189" s="14"/>
      <c r="AA189" s="14"/>
      <c r="AB189" s="14"/>
      <c r="AC189" s="14"/>
      <c r="AD189" s="14"/>
      <c r="AE189" s="14"/>
      <c r="AF189" s="14"/>
      <c r="AG189" s="14"/>
      <c r="AH189" s="14"/>
      <c r="AI189" s="14"/>
      <c r="AJ189" s="14"/>
      <c r="AK189" s="14"/>
      <c r="AL189" s="14"/>
      <c r="AM189" s="14"/>
      <c r="AN189" s="14"/>
      <c r="AO189" s="14"/>
      <c r="AP189" s="14"/>
      <c r="AQ189" s="14"/>
      <c r="AR189" s="14"/>
      <c r="AS189" s="14"/>
      <c r="AT189" s="14"/>
      <c r="AU189" s="14"/>
      <c r="AV189" s="14"/>
      <c r="AW189" s="14"/>
      <c r="AX189" s="14"/>
      <c r="AY189" s="14"/>
      <c r="AZ189" s="14"/>
      <c r="BA189" s="14"/>
      <c r="BB189" s="14"/>
      <c r="BC189" s="14"/>
      <c r="BD189" s="14"/>
      <c r="BE189" s="14"/>
      <c r="BF189" s="14"/>
      <c r="BG189" s="14"/>
      <c r="BH189" s="14"/>
      <c r="BI189" s="14"/>
      <c r="BJ189" s="14"/>
      <c r="BK189" s="14"/>
      <c r="BL189" s="14"/>
      <c r="BM189" s="14"/>
      <c r="BN189" s="14"/>
      <c r="BO189" s="14"/>
      <c r="BP189" s="14"/>
      <c r="BQ189" s="14"/>
      <c r="BR189" s="14"/>
      <c r="BS189" s="14"/>
    </row>
    <row r="190" spans="2:71" ht="15" hidden="1" customHeight="1" outlineLevel="2" x14ac:dyDescent="0.2">
      <c r="B190" s="84" t="str">
        <f t="shared" si="21"/>
        <v>Inverclyde Royal HospitalTotal Number of scheduled elective operations in theatre system</v>
      </c>
      <c r="C190" s="87" t="str">
        <f t="shared" ref="C190:C195" si="27">C189</f>
        <v>Inverclyde Royal Hospital</v>
      </c>
      <c r="D190" s="100"/>
      <c r="E190" s="36" t="s">
        <v>3</v>
      </c>
      <c r="F190" s="17">
        <f>'Publication Table'!D191</f>
        <v>397</v>
      </c>
      <c r="G190" s="17">
        <f>'Publication Table'!E191</f>
        <v>501</v>
      </c>
      <c r="H190" s="17">
        <f>'Publication Table'!F191</f>
        <v>381</v>
      </c>
      <c r="I190" s="17">
        <f>'Publication Table'!G191</f>
        <v>455</v>
      </c>
      <c r="J190" s="93">
        <f>'Publication Table'!H191</f>
        <v>456</v>
      </c>
      <c r="K190" s="17">
        <f>'Publication Table'!I191</f>
        <v>522</v>
      </c>
      <c r="L190" s="17">
        <f>'Publication Table'!J191</f>
        <v>519</v>
      </c>
      <c r="M190" s="17">
        <f>'Publication Table'!K191</f>
        <v>478</v>
      </c>
      <c r="N190" s="17">
        <f>'Publication Table'!L191</f>
        <v>512</v>
      </c>
      <c r="O190" s="17">
        <f>'Publication Table'!M191</f>
        <v>512</v>
      </c>
      <c r="P190" s="17">
        <f>'Publication Table'!N191</f>
        <v>535</v>
      </c>
      <c r="Q190" s="17">
        <f>'Publication Table'!O191</f>
        <v>523</v>
      </c>
      <c r="R190" s="17">
        <f>'Publication Table'!P191</f>
        <v>570</v>
      </c>
      <c r="S190" s="17">
        <f>'Publication Table'!Q191</f>
        <v>566</v>
      </c>
      <c r="T190" s="17">
        <f>'Publication Table'!R191</f>
        <v>436</v>
      </c>
      <c r="U190" s="17">
        <f>'Publication Table'!S191</f>
        <v>416</v>
      </c>
      <c r="V190" s="17">
        <f>'Publication Table'!T191</f>
        <v>451</v>
      </c>
      <c r="W190" s="17">
        <f>'Publication Table'!U191</f>
        <v>463</v>
      </c>
      <c r="X190" s="17">
        <f>'Publication Table'!V191</f>
        <v>477</v>
      </c>
      <c r="Y190" s="17">
        <f>'Publication Table'!W191</f>
        <v>342</v>
      </c>
      <c r="Z190" s="17">
        <f>'Publication Table'!X191</f>
        <v>429</v>
      </c>
      <c r="AA190" s="17">
        <f>'Publication Table'!Y191</f>
        <v>449</v>
      </c>
      <c r="AB190" s="17">
        <f>'Publication Table'!Z191</f>
        <v>504</v>
      </c>
      <c r="AC190" s="17">
        <f>'Publication Table'!AA191</f>
        <v>310</v>
      </c>
      <c r="AD190" s="17">
        <f>'Publication Table'!AB191</f>
        <v>487</v>
      </c>
      <c r="AE190" s="17">
        <f>'Publication Table'!AC191</f>
        <v>455</v>
      </c>
      <c r="AF190" s="17">
        <f>'Publication Table'!AD191</f>
        <v>380</v>
      </c>
      <c r="AG190" s="17">
        <f>'Publication Table'!AE191</f>
        <v>467</v>
      </c>
      <c r="AH190" s="17">
        <f>'Publication Table'!AF191</f>
        <v>419</v>
      </c>
      <c r="AI190" s="17">
        <f>'Publication Table'!AG191</f>
        <v>418</v>
      </c>
      <c r="AJ190" s="17">
        <f>'Publication Table'!AH191</f>
        <v>504</v>
      </c>
      <c r="AK190" s="17">
        <f>'Publication Table'!AI191</f>
        <v>307</v>
      </c>
      <c r="AL190" s="17">
        <f>'Publication Table'!AJ191</f>
        <v>439</v>
      </c>
      <c r="AM190" s="17">
        <f>'Publication Table'!AK191</f>
        <v>409</v>
      </c>
      <c r="AN190" s="17">
        <f>'Publication Table'!AL191</f>
        <v>494</v>
      </c>
      <c r="AO190" s="17">
        <f>'Publication Table'!AM191</f>
        <v>391</v>
      </c>
      <c r="AP190" s="17">
        <f>'Publication Table'!AN191</f>
        <v>480</v>
      </c>
      <c r="AQ190" s="17">
        <f>'Publication Table'!AO191</f>
        <v>450</v>
      </c>
      <c r="AR190" s="17">
        <f>'Publication Table'!AP191</f>
        <v>316</v>
      </c>
      <c r="AS190" s="17">
        <f>'Publication Table'!AQ191</f>
        <v>503</v>
      </c>
      <c r="AT190" s="17">
        <f>'Publication Table'!AR191</f>
        <v>418</v>
      </c>
      <c r="AU190" s="17">
        <f>'Publication Table'!AS191</f>
        <v>415</v>
      </c>
      <c r="AV190" s="17">
        <f>'Publication Table'!AT191</f>
        <v>438</v>
      </c>
      <c r="AW190" s="17">
        <f>'Publication Table'!AU191</f>
        <v>355</v>
      </c>
      <c r="AX190" s="17">
        <f>'Publication Table'!AV191</f>
        <v>423</v>
      </c>
      <c r="AY190" s="17">
        <f>'Publication Table'!AW191</f>
        <v>429</v>
      </c>
      <c r="AZ190" s="17">
        <f>'Publication Table'!AX191</f>
        <v>438</v>
      </c>
      <c r="BA190" s="17">
        <f>'Publication Table'!AY191</f>
        <v>359</v>
      </c>
      <c r="BB190" s="17">
        <f>'Publication Table'!AZ191</f>
        <v>391</v>
      </c>
      <c r="BC190" s="17">
        <f>'Publication Table'!BA191</f>
        <v>385</v>
      </c>
      <c r="BD190" s="17">
        <f>'Publication Table'!BB191</f>
        <v>333</v>
      </c>
      <c r="BE190" s="17">
        <f>'Publication Table'!BC191</f>
        <v>386</v>
      </c>
      <c r="BF190" s="17">
        <f>'Publication Table'!BD191</f>
        <v>371</v>
      </c>
      <c r="BG190" s="17">
        <f>'Publication Table'!BE191</f>
        <v>418</v>
      </c>
      <c r="BH190" s="17">
        <f>'Publication Table'!BF191</f>
        <v>426</v>
      </c>
      <c r="BI190" s="17">
        <f>'Publication Table'!BG191</f>
        <v>373</v>
      </c>
      <c r="BJ190" s="17">
        <f>'Publication Table'!BH191</f>
        <v>425</v>
      </c>
      <c r="BK190" s="17">
        <f>'Publication Table'!BI191</f>
        <v>437</v>
      </c>
      <c r="BL190" s="17">
        <f>'Publication Table'!BJ191</f>
        <v>291</v>
      </c>
      <c r="BM190" s="17">
        <f>'Publication Table'!BK191</f>
        <v>0</v>
      </c>
      <c r="BN190" s="17">
        <f>'Publication Table'!BL191</f>
        <v>0</v>
      </c>
      <c r="BO190" s="17">
        <f>'Publication Table'!BM191</f>
        <v>9</v>
      </c>
      <c r="BP190" s="17">
        <f>'Publication Table'!BN191</f>
        <v>41</v>
      </c>
      <c r="BQ190" s="17">
        <f>'Publication Table'!BO191</f>
        <v>125</v>
      </c>
      <c r="BR190" s="17">
        <f>'Publication Table'!BP191</f>
        <v>211</v>
      </c>
      <c r="BS190" s="17">
        <f ca="1">'Publication Table'!BQ191</f>
        <v>438</v>
      </c>
    </row>
    <row r="191" spans="2:71" ht="15" hidden="1" customHeight="1" outlineLevel="2" x14ac:dyDescent="0.2">
      <c r="B191" s="84" t="str">
        <f t="shared" si="21"/>
        <v>Inverclyde Royal HospitalPercent of total scheduled elective cancellations in theatre systems</v>
      </c>
      <c r="C191" s="87" t="str">
        <f t="shared" si="27"/>
        <v>Inverclyde Royal Hospital</v>
      </c>
      <c r="D191" s="100"/>
      <c r="E191" s="37" t="s">
        <v>112</v>
      </c>
      <c r="F191" s="38">
        <f>'Publication Table'!D192/'Publication Table (%)'!F$190</f>
        <v>8.3123425692695208E-2</v>
      </c>
      <c r="G191" s="38">
        <f>'Publication Table'!E192/'Publication Table (%)'!G$190</f>
        <v>5.7884231536926151E-2</v>
      </c>
      <c r="H191" s="38">
        <f>'Publication Table'!F192/'Publication Table (%)'!H$190</f>
        <v>5.2493438320209973E-2</v>
      </c>
      <c r="I191" s="38">
        <f>'Publication Table'!G192/'Publication Table (%)'!I$190</f>
        <v>7.6923076923076927E-2</v>
      </c>
      <c r="J191" s="94">
        <f>'Publication Table'!H192/'Publication Table (%)'!J$190</f>
        <v>7.6754385964912283E-2</v>
      </c>
      <c r="K191" s="38">
        <f>'Publication Table'!I192/'Publication Table (%)'!K$190</f>
        <v>9.5785440613026823E-2</v>
      </c>
      <c r="L191" s="38">
        <f>'Publication Table'!J192/'Publication Table (%)'!L$190</f>
        <v>8.8631984585741813E-2</v>
      </c>
      <c r="M191" s="38">
        <f>'Publication Table'!K192/'Publication Table (%)'!M$190</f>
        <v>0.12552301255230125</v>
      </c>
      <c r="N191" s="38">
        <f>'Publication Table'!L192/'Publication Table (%)'!N$190</f>
        <v>0.115234375</v>
      </c>
      <c r="O191" s="38">
        <f>'Publication Table'!M192/'Publication Table (%)'!O$190</f>
        <v>7.8125E-2</v>
      </c>
      <c r="P191" s="38">
        <f>'Publication Table'!N192/'Publication Table (%)'!P$190</f>
        <v>8.0373831775700941E-2</v>
      </c>
      <c r="Q191" s="38">
        <f>'Publication Table'!O192/'Publication Table (%)'!Q$190</f>
        <v>8.4130019120458893E-2</v>
      </c>
      <c r="R191" s="38">
        <f>'Publication Table'!P192/'Publication Table (%)'!R$190</f>
        <v>8.4210526315789472E-2</v>
      </c>
      <c r="S191" s="38">
        <f>'Publication Table'!Q192/'Publication Table (%)'!S$190</f>
        <v>8.3038869257950523E-2</v>
      </c>
      <c r="T191" s="38">
        <f>'Publication Table'!R192/'Publication Table (%)'!T$190</f>
        <v>9.862385321100918E-2</v>
      </c>
      <c r="U191" s="38">
        <f>'Publication Table'!S192/'Publication Table (%)'!U$190</f>
        <v>4.807692307692308E-2</v>
      </c>
      <c r="V191" s="38">
        <f>'Publication Table'!T192/'Publication Table (%)'!V$190</f>
        <v>0.12638580931263857</v>
      </c>
      <c r="W191" s="38">
        <f>'Publication Table'!U192/'Publication Table (%)'!W$190</f>
        <v>8.2073434125269976E-2</v>
      </c>
      <c r="X191" s="38">
        <f>'Publication Table'!V192/'Publication Table (%)'!X$190</f>
        <v>7.1278825995807121E-2</v>
      </c>
      <c r="Y191" s="38">
        <f>'Publication Table'!W192/'Publication Table (%)'!Y$190</f>
        <v>0.10526315789473684</v>
      </c>
      <c r="Z191" s="38">
        <f>'Publication Table'!X192/'Publication Table (%)'!Z$190</f>
        <v>7.9254079254079249E-2</v>
      </c>
      <c r="AA191" s="38">
        <f>'Publication Table'!Y192/'Publication Table (%)'!AA$190</f>
        <v>8.6859688195991089E-2</v>
      </c>
      <c r="AB191" s="38">
        <f>'Publication Table'!Z192/'Publication Table (%)'!AB$190</f>
        <v>9.7222222222222224E-2</v>
      </c>
      <c r="AC191" s="38">
        <f>'Publication Table'!AA192/'Publication Table (%)'!AC$190</f>
        <v>7.4193548387096769E-2</v>
      </c>
      <c r="AD191" s="38">
        <f>'Publication Table'!AB192/'Publication Table (%)'!AD$190</f>
        <v>8.8295687885010271E-2</v>
      </c>
      <c r="AE191" s="38">
        <f>'Publication Table'!AC192/'Publication Table (%)'!AE$190</f>
        <v>0.1076923076923077</v>
      </c>
      <c r="AF191" s="38">
        <f>'Publication Table'!AD192/'Publication Table (%)'!AF$190</f>
        <v>5.7894736842105263E-2</v>
      </c>
      <c r="AG191" s="38">
        <f>'Publication Table'!AE192/'Publication Table (%)'!AG$190</f>
        <v>7.2805139186295498E-2</v>
      </c>
      <c r="AH191" s="38">
        <f>'Publication Table'!AF192/'Publication Table (%)'!AH$190</f>
        <v>9.0692124105011929E-2</v>
      </c>
      <c r="AI191" s="38">
        <f>'Publication Table'!AG192/'Publication Table (%)'!AI$190</f>
        <v>6.4593301435406703E-2</v>
      </c>
      <c r="AJ191" s="38">
        <f>'Publication Table'!AH192/'Publication Table (%)'!AJ$190</f>
        <v>6.9444444444444448E-2</v>
      </c>
      <c r="AK191" s="38">
        <f>'Publication Table'!AI192/'Publication Table (%)'!AK$190</f>
        <v>8.4690553745928335E-2</v>
      </c>
      <c r="AL191" s="38">
        <f>'Publication Table'!AJ192/'Publication Table (%)'!AL$190</f>
        <v>0.11845102505694761</v>
      </c>
      <c r="AM191" s="38">
        <f>'Publication Table'!AK192/'Publication Table (%)'!AM$190</f>
        <v>0.10513447432762836</v>
      </c>
      <c r="AN191" s="38">
        <f>'Publication Table'!AL192/'Publication Table (%)'!AN$190</f>
        <v>0.16801619433198381</v>
      </c>
      <c r="AO191" s="38">
        <f>'Publication Table'!AM192/'Publication Table (%)'!AO$190</f>
        <v>5.6265984654731455E-2</v>
      </c>
      <c r="AP191" s="38">
        <f>'Publication Table'!AN192/'Publication Table (%)'!AP$190</f>
        <v>8.7499999999999994E-2</v>
      </c>
      <c r="AQ191" s="38">
        <f>'Publication Table'!AO192/'Publication Table (%)'!AQ$190</f>
        <v>0.06</v>
      </c>
      <c r="AR191" s="38">
        <f>'Publication Table'!AP192/'Publication Table (%)'!AR$190</f>
        <v>8.5443037974683542E-2</v>
      </c>
      <c r="AS191" s="38">
        <f>'Publication Table'!AQ192/'Publication Table (%)'!AS$190</f>
        <v>5.7654075546719682E-2</v>
      </c>
      <c r="AT191" s="38">
        <f>'Publication Table'!AR192/'Publication Table (%)'!AT$190</f>
        <v>8.1339712918660281E-2</v>
      </c>
      <c r="AU191" s="38">
        <f>'Publication Table'!AS192/'Publication Table (%)'!AU$190</f>
        <v>7.9518072289156624E-2</v>
      </c>
      <c r="AV191" s="38">
        <f>'Publication Table'!AT192/'Publication Table (%)'!AV$190</f>
        <v>0.10273972602739725</v>
      </c>
      <c r="AW191" s="38">
        <f>'Publication Table'!AU192/'Publication Table (%)'!AW$190</f>
        <v>8.1690140845070425E-2</v>
      </c>
      <c r="AX191" s="38">
        <f>'Publication Table'!AV192/'Publication Table (%)'!AX$190</f>
        <v>8.0378250591016553E-2</v>
      </c>
      <c r="AY191" s="38">
        <f>'Publication Table'!AW192/'Publication Table (%)'!AY$190</f>
        <v>9.0909090909090912E-2</v>
      </c>
      <c r="AZ191" s="38">
        <f>'Publication Table'!AX192/'Publication Table (%)'!AZ$190</f>
        <v>5.9360730593607303E-2</v>
      </c>
      <c r="BA191" s="38">
        <f>'Publication Table'!AY192/'Publication Table (%)'!BA$190</f>
        <v>7.7994428969359333E-2</v>
      </c>
      <c r="BB191" s="38">
        <f>'Publication Table'!AZ192/'Publication Table (%)'!BB$190</f>
        <v>0.13043478260869565</v>
      </c>
      <c r="BC191" s="38">
        <f>'Publication Table'!BA192/'Publication Table (%)'!BC$190</f>
        <v>7.792207792207792E-2</v>
      </c>
      <c r="BD191" s="38">
        <f>'Publication Table'!BB192/'Publication Table (%)'!BD$190</f>
        <v>0.10510510510510511</v>
      </c>
      <c r="BE191" s="38">
        <f>'Publication Table'!BC192/'Publication Table (%)'!BE$190</f>
        <v>7.7720207253886009E-2</v>
      </c>
      <c r="BF191" s="38">
        <f>'Publication Table'!BD192/'Publication Table (%)'!BF$190</f>
        <v>9.1644204851752023E-2</v>
      </c>
      <c r="BG191" s="38">
        <f>'Publication Table'!BE192/'Publication Table (%)'!BG$190</f>
        <v>7.4162679425837319E-2</v>
      </c>
      <c r="BH191" s="38">
        <f>'Publication Table'!BF192/'Publication Table (%)'!BH$190</f>
        <v>7.746478873239436E-2</v>
      </c>
      <c r="BI191" s="38">
        <f>'Publication Table'!BG192/'Publication Table (%)'!BI$190</f>
        <v>0.12332439678284182</v>
      </c>
      <c r="BJ191" s="38">
        <f>'Publication Table'!BH192/'Publication Table (%)'!BJ$190</f>
        <v>0.15764705882352942</v>
      </c>
      <c r="BK191" s="38">
        <f>'Publication Table'!BI192/'Publication Table (%)'!BK$190</f>
        <v>7.5514874141876437E-2</v>
      </c>
      <c r="BL191" s="38">
        <f>'Publication Table'!BJ192/'Publication Table (%)'!BL$190</f>
        <v>0.16838487972508592</v>
      </c>
      <c r="BM191" s="38" t="e">
        <f>'Publication Table'!BK192/'Publication Table (%)'!BM$190</f>
        <v>#DIV/0!</v>
      </c>
      <c r="BN191" s="38" t="e">
        <f>'Publication Table'!BL192/'Publication Table (%)'!BN$190</f>
        <v>#DIV/0!</v>
      </c>
      <c r="BO191" s="38">
        <f>'Publication Table'!BM192/'Publication Table (%)'!BO$190</f>
        <v>0</v>
      </c>
      <c r="BP191" s="38">
        <f>'Publication Table'!BN192/'Publication Table (%)'!BP$190</f>
        <v>2.4390243902439025E-2</v>
      </c>
      <c r="BQ191" s="38">
        <f>'Publication Table'!BO192/'Publication Table (%)'!BQ$190</f>
        <v>9.6000000000000002E-2</v>
      </c>
      <c r="BR191" s="38">
        <f>'Publication Table'!BP192/'Publication Table (%)'!BR$190</f>
        <v>7.1090047393364927E-2</v>
      </c>
      <c r="BS191" s="38">
        <f ca="1">'Publication Table'!BQ192/'Publication Table (%)'!BS$190</f>
        <v>9.8173515981735154E-2</v>
      </c>
    </row>
    <row r="192" spans="2:71" ht="15" hidden="1" customHeight="1" outlineLevel="2" x14ac:dyDescent="0.2">
      <c r="B192" s="84" t="str">
        <f t="shared" si="21"/>
        <v>Inverclyde Royal HospitalCancellation based on clinical reason by hospital %</v>
      </c>
      <c r="C192" s="87" t="str">
        <f t="shared" si="27"/>
        <v>Inverclyde Royal Hospital</v>
      </c>
      <c r="D192" s="100"/>
      <c r="E192" s="39" t="s">
        <v>113</v>
      </c>
      <c r="F192" s="38">
        <f>'Publication Table'!D193/'Publication Table (%)'!F$190</f>
        <v>3.7783375314861464E-2</v>
      </c>
      <c r="G192" s="38">
        <f>'Publication Table'!E193/'Publication Table (%)'!G$190</f>
        <v>2.3952095808383235E-2</v>
      </c>
      <c r="H192" s="38">
        <f>'Publication Table'!F193/'Publication Table (%)'!H$190</f>
        <v>3.1496062992125984E-2</v>
      </c>
      <c r="I192" s="38">
        <f>'Publication Table'!G193/'Publication Table (%)'!I$190</f>
        <v>3.7362637362637362E-2</v>
      </c>
      <c r="J192" s="94">
        <f>'Publication Table'!H193/'Publication Table (%)'!J$190</f>
        <v>2.850877192982456E-2</v>
      </c>
      <c r="K192" s="38">
        <f>'Publication Table'!I193/'Publication Table (%)'!K$190</f>
        <v>4.0229885057471264E-2</v>
      </c>
      <c r="L192" s="38">
        <f>'Publication Table'!J193/'Publication Table (%)'!L$190</f>
        <v>3.8535645472061654E-2</v>
      </c>
      <c r="M192" s="38">
        <f>'Publication Table'!K193/'Publication Table (%)'!M$190</f>
        <v>3.9748953974895397E-2</v>
      </c>
      <c r="N192" s="38">
        <f>'Publication Table'!L193/'Publication Table (%)'!N$190</f>
        <v>5.46875E-2</v>
      </c>
      <c r="O192" s="38">
        <f>'Publication Table'!M193/'Publication Table (%)'!O$190</f>
        <v>2.9296875E-2</v>
      </c>
      <c r="P192" s="38">
        <f>'Publication Table'!N193/'Publication Table (%)'!P$190</f>
        <v>2.9906542056074768E-2</v>
      </c>
      <c r="Q192" s="38">
        <f>'Publication Table'!O193/'Publication Table (%)'!Q$190</f>
        <v>2.676864244741874E-2</v>
      </c>
      <c r="R192" s="38">
        <f>'Publication Table'!P193/'Publication Table (%)'!R$190</f>
        <v>2.456140350877193E-2</v>
      </c>
      <c r="S192" s="38">
        <f>'Publication Table'!Q193/'Publication Table (%)'!S$190</f>
        <v>3.8869257950530034E-2</v>
      </c>
      <c r="T192" s="38">
        <f>'Publication Table'!R193/'Publication Table (%)'!T$190</f>
        <v>4.5871559633027525E-2</v>
      </c>
      <c r="U192" s="38">
        <f>'Publication Table'!S193/'Publication Table (%)'!U$190</f>
        <v>1.4423076923076924E-2</v>
      </c>
      <c r="V192" s="38">
        <f>'Publication Table'!T193/'Publication Table (%)'!V$190</f>
        <v>5.0997782705099776E-2</v>
      </c>
      <c r="W192" s="38">
        <f>'Publication Table'!U193/'Publication Table (%)'!W$190</f>
        <v>4.5356371490280781E-2</v>
      </c>
      <c r="X192" s="38">
        <f>'Publication Table'!V193/'Publication Table (%)'!X$190</f>
        <v>3.5639412997903561E-2</v>
      </c>
      <c r="Y192" s="38">
        <f>'Publication Table'!W193/'Publication Table (%)'!Y$190</f>
        <v>5.8479532163742687E-2</v>
      </c>
      <c r="Z192" s="38">
        <f>'Publication Table'!X193/'Publication Table (%)'!Z$190</f>
        <v>3.2634032634032632E-2</v>
      </c>
      <c r="AA192" s="38">
        <f>'Publication Table'!Y193/'Publication Table (%)'!AA$190</f>
        <v>4.8997772828507792E-2</v>
      </c>
      <c r="AB192" s="38">
        <f>'Publication Table'!Z193/'Publication Table (%)'!AB$190</f>
        <v>3.968253968253968E-2</v>
      </c>
      <c r="AC192" s="38">
        <f>'Publication Table'!AA193/'Publication Table (%)'!AC$190</f>
        <v>2.903225806451613E-2</v>
      </c>
      <c r="AD192" s="38">
        <f>'Publication Table'!AB193/'Publication Table (%)'!AD$190</f>
        <v>5.1334702258726897E-2</v>
      </c>
      <c r="AE192" s="38">
        <f>'Publication Table'!AC193/'Publication Table (%)'!AE$190</f>
        <v>3.0769230769230771E-2</v>
      </c>
      <c r="AF192" s="38">
        <f>'Publication Table'!AD193/'Publication Table (%)'!AF$190</f>
        <v>2.6315789473684209E-2</v>
      </c>
      <c r="AG192" s="38">
        <f>'Publication Table'!AE193/'Publication Table (%)'!AG$190</f>
        <v>2.7837259100642397E-2</v>
      </c>
      <c r="AH192" s="38">
        <f>'Publication Table'!AF193/'Publication Table (%)'!AH$190</f>
        <v>5.0119331742243436E-2</v>
      </c>
      <c r="AI192" s="38">
        <f>'Publication Table'!AG193/'Publication Table (%)'!AI$190</f>
        <v>3.1100478468899521E-2</v>
      </c>
      <c r="AJ192" s="38">
        <f>'Publication Table'!AH193/'Publication Table (%)'!AJ$190</f>
        <v>2.5793650793650792E-2</v>
      </c>
      <c r="AK192" s="38">
        <f>'Publication Table'!AI193/'Publication Table (%)'!AK$190</f>
        <v>4.5602605863192182E-2</v>
      </c>
      <c r="AL192" s="38">
        <f>'Publication Table'!AJ193/'Publication Table (%)'!AL$190</f>
        <v>5.9225512528473807E-2</v>
      </c>
      <c r="AM192" s="38">
        <f>'Publication Table'!AK193/'Publication Table (%)'!AM$190</f>
        <v>4.6454767726161368E-2</v>
      </c>
      <c r="AN192" s="38">
        <f>'Publication Table'!AL193/'Publication Table (%)'!AN$190</f>
        <v>2.4291497975708502E-2</v>
      </c>
      <c r="AO192" s="38">
        <f>'Publication Table'!AM193/'Publication Table (%)'!AO$190</f>
        <v>3.5805626598465472E-2</v>
      </c>
      <c r="AP192" s="38">
        <f>'Publication Table'!AN193/'Publication Table (%)'!AP$190</f>
        <v>3.5416666666666666E-2</v>
      </c>
      <c r="AQ192" s="38">
        <f>'Publication Table'!AO193/'Publication Table (%)'!AQ$190</f>
        <v>0.04</v>
      </c>
      <c r="AR192" s="38">
        <f>'Publication Table'!AP193/'Publication Table (%)'!AR$190</f>
        <v>3.4810126582278479E-2</v>
      </c>
      <c r="AS192" s="38">
        <f>'Publication Table'!AQ193/'Publication Table (%)'!AS$190</f>
        <v>2.3856858846918488E-2</v>
      </c>
      <c r="AT192" s="38">
        <f>'Publication Table'!AR193/'Publication Table (%)'!AT$190</f>
        <v>3.5885167464114832E-2</v>
      </c>
      <c r="AU192" s="38">
        <f>'Publication Table'!AS193/'Publication Table (%)'!AU$190</f>
        <v>3.1325301204819279E-2</v>
      </c>
      <c r="AV192" s="38">
        <f>'Publication Table'!AT193/'Publication Table (%)'!AV$190</f>
        <v>5.0228310502283102E-2</v>
      </c>
      <c r="AW192" s="38">
        <f>'Publication Table'!AU193/'Publication Table (%)'!AW$190</f>
        <v>1.6901408450704224E-2</v>
      </c>
      <c r="AX192" s="38">
        <f>'Publication Table'!AV193/'Publication Table (%)'!AX$190</f>
        <v>4.2553191489361701E-2</v>
      </c>
      <c r="AY192" s="38">
        <f>'Publication Table'!AW193/'Publication Table (%)'!AY$190</f>
        <v>4.6620046620046623E-2</v>
      </c>
      <c r="AZ192" s="38">
        <f>'Publication Table'!AX193/'Publication Table (%)'!AZ$190</f>
        <v>3.4246575342465752E-2</v>
      </c>
      <c r="BA192" s="38">
        <f>'Publication Table'!AY193/'Publication Table (%)'!BA$190</f>
        <v>4.456824512534819E-2</v>
      </c>
      <c r="BB192" s="38">
        <f>'Publication Table'!AZ193/'Publication Table (%)'!BB$190</f>
        <v>5.6265984654731455E-2</v>
      </c>
      <c r="BC192" s="38">
        <f>'Publication Table'!BA193/'Publication Table (%)'!BC$190</f>
        <v>3.6363636363636362E-2</v>
      </c>
      <c r="BD192" s="38">
        <f>'Publication Table'!BB193/'Publication Table (%)'!BD$190</f>
        <v>5.7057057057057055E-2</v>
      </c>
      <c r="BE192" s="38">
        <f>'Publication Table'!BC193/'Publication Table (%)'!BE$190</f>
        <v>3.1088082901554404E-2</v>
      </c>
      <c r="BF192" s="38">
        <f>'Publication Table'!BD193/'Publication Table (%)'!BF$190</f>
        <v>4.3126684636118601E-2</v>
      </c>
      <c r="BG192" s="38">
        <f>'Publication Table'!BE193/'Publication Table (%)'!BG$190</f>
        <v>4.3062200956937802E-2</v>
      </c>
      <c r="BH192" s="38">
        <f>'Publication Table'!BF193/'Publication Table (%)'!BH$190</f>
        <v>3.5211267605633804E-2</v>
      </c>
      <c r="BI192" s="38">
        <f>'Publication Table'!BG193/'Publication Table (%)'!BI$190</f>
        <v>4.8257372654155493E-2</v>
      </c>
      <c r="BJ192" s="38">
        <f>'Publication Table'!BH193/'Publication Table (%)'!BJ$190</f>
        <v>3.0588235294117649E-2</v>
      </c>
      <c r="BK192" s="38">
        <f>'Publication Table'!BI193/'Publication Table (%)'!BK$190</f>
        <v>2.7459954233409609E-2</v>
      </c>
      <c r="BL192" s="38">
        <f>'Publication Table'!BJ193/'Publication Table (%)'!BL$190</f>
        <v>1.7182130584192441E-2</v>
      </c>
      <c r="BM192" s="38" t="e">
        <f>'Publication Table'!BK193/'Publication Table (%)'!BM$190</f>
        <v>#DIV/0!</v>
      </c>
      <c r="BN192" s="38" t="e">
        <f>'Publication Table'!BL193/'Publication Table (%)'!BN$190</f>
        <v>#DIV/0!</v>
      </c>
      <c r="BO192" s="38">
        <f>'Publication Table'!BM193/'Publication Table (%)'!BO$190</f>
        <v>0</v>
      </c>
      <c r="BP192" s="38">
        <f>'Publication Table'!BN193/'Publication Table (%)'!BP$190</f>
        <v>2.4390243902439025E-2</v>
      </c>
      <c r="BQ192" s="38">
        <f>'Publication Table'!BO193/'Publication Table (%)'!BQ$190</f>
        <v>5.6000000000000001E-2</v>
      </c>
      <c r="BR192" s="38">
        <f>'Publication Table'!BP193/'Publication Table (%)'!BR$190</f>
        <v>6.6350710900473939E-2</v>
      </c>
      <c r="BS192" s="38">
        <f ca="1">'Publication Table'!BQ193/'Publication Table (%)'!BS$190</f>
        <v>4.5662100456621002E-2</v>
      </c>
    </row>
    <row r="193" spans="2:71" ht="15" hidden="1" customHeight="1" outlineLevel="2" x14ac:dyDescent="0.2">
      <c r="B193" s="84" t="str">
        <f t="shared" si="21"/>
        <v>Inverclyde Royal HospitalCancellation based on capacity or non-clinical reason by hospital %</v>
      </c>
      <c r="C193" s="87" t="str">
        <f t="shared" si="27"/>
        <v>Inverclyde Royal Hospital</v>
      </c>
      <c r="D193" s="100"/>
      <c r="E193" s="39" t="s">
        <v>114</v>
      </c>
      <c r="F193" s="38">
        <f>'Publication Table'!D194/'Publication Table (%)'!F$190</f>
        <v>0</v>
      </c>
      <c r="G193" s="38">
        <f>'Publication Table'!E194/'Publication Table (%)'!G$190</f>
        <v>0</v>
      </c>
      <c r="H193" s="38">
        <f>'Publication Table'!F194/'Publication Table (%)'!H$190</f>
        <v>2.6246719160104987E-3</v>
      </c>
      <c r="I193" s="38">
        <f>'Publication Table'!G194/'Publication Table (%)'!I$190</f>
        <v>0</v>
      </c>
      <c r="J193" s="94">
        <f>'Publication Table'!H194/'Publication Table (%)'!J$190</f>
        <v>1.0964912280701754E-2</v>
      </c>
      <c r="K193" s="38">
        <f>'Publication Table'!I194/'Publication Table (%)'!K$190</f>
        <v>7.6628352490421452E-3</v>
      </c>
      <c r="L193" s="38">
        <f>'Publication Table'!J194/'Publication Table (%)'!L$190</f>
        <v>5.7803468208092483E-3</v>
      </c>
      <c r="M193" s="38">
        <f>'Publication Table'!K194/'Publication Table (%)'!M$190</f>
        <v>1.8828451882845189E-2</v>
      </c>
      <c r="N193" s="38">
        <f>'Publication Table'!L194/'Publication Table (%)'!N$190</f>
        <v>7.8125E-3</v>
      </c>
      <c r="O193" s="38">
        <f>'Publication Table'!M194/'Publication Table (%)'!O$190</f>
        <v>3.90625E-3</v>
      </c>
      <c r="P193" s="38">
        <f>'Publication Table'!N194/'Publication Table (%)'!P$190</f>
        <v>1.4953271028037384E-2</v>
      </c>
      <c r="Q193" s="38">
        <f>'Publication Table'!O194/'Publication Table (%)'!Q$190</f>
        <v>7.6481835564053535E-3</v>
      </c>
      <c r="R193" s="38">
        <f>'Publication Table'!P194/'Publication Table (%)'!R$190</f>
        <v>1.0526315789473684E-2</v>
      </c>
      <c r="S193" s="38">
        <f>'Publication Table'!Q194/'Publication Table (%)'!S$190</f>
        <v>1.7667844522968198E-3</v>
      </c>
      <c r="T193" s="38">
        <f>'Publication Table'!R194/'Publication Table (%)'!T$190</f>
        <v>0</v>
      </c>
      <c r="U193" s="38">
        <f>'Publication Table'!S194/'Publication Table (%)'!U$190</f>
        <v>7.2115384615384619E-3</v>
      </c>
      <c r="V193" s="38">
        <f>'Publication Table'!T194/'Publication Table (%)'!V$190</f>
        <v>4.434589800443459E-3</v>
      </c>
      <c r="W193" s="38">
        <f>'Publication Table'!U194/'Publication Table (%)'!W$190</f>
        <v>6.4794816414686825E-3</v>
      </c>
      <c r="X193" s="38">
        <f>'Publication Table'!V194/'Publication Table (%)'!X$190</f>
        <v>2.0964360587002098E-3</v>
      </c>
      <c r="Y193" s="38">
        <f>'Publication Table'!W194/'Publication Table (%)'!Y$190</f>
        <v>1.7543859649122806E-2</v>
      </c>
      <c r="Z193" s="38">
        <f>'Publication Table'!X194/'Publication Table (%)'!Z$190</f>
        <v>9.324009324009324E-3</v>
      </c>
      <c r="AA193" s="38">
        <f>'Publication Table'!Y194/'Publication Table (%)'!AA$190</f>
        <v>4.4543429844097994E-3</v>
      </c>
      <c r="AB193" s="38">
        <f>'Publication Table'!Z194/'Publication Table (%)'!AB$190</f>
        <v>1.1904761904761904E-2</v>
      </c>
      <c r="AC193" s="38">
        <f>'Publication Table'!AA194/'Publication Table (%)'!AC$190</f>
        <v>3.2258064516129032E-3</v>
      </c>
      <c r="AD193" s="38">
        <f>'Publication Table'!AB194/'Publication Table (%)'!AD$190</f>
        <v>8.2135523613963042E-3</v>
      </c>
      <c r="AE193" s="38">
        <f>'Publication Table'!AC194/'Publication Table (%)'!AE$190</f>
        <v>3.9560439560439559E-2</v>
      </c>
      <c r="AF193" s="38">
        <f>'Publication Table'!AD194/'Publication Table (%)'!AF$190</f>
        <v>5.263157894736842E-3</v>
      </c>
      <c r="AG193" s="38">
        <f>'Publication Table'!AE194/'Publication Table (%)'!AG$190</f>
        <v>2.1413276231263384E-3</v>
      </c>
      <c r="AH193" s="38">
        <f>'Publication Table'!AF194/'Publication Table (%)'!AH$190</f>
        <v>2.3866348448687352E-3</v>
      </c>
      <c r="AI193" s="38">
        <f>'Publication Table'!AG194/'Publication Table (%)'!AI$190</f>
        <v>2.3923444976076554E-3</v>
      </c>
      <c r="AJ193" s="38">
        <f>'Publication Table'!AH194/'Publication Table (%)'!AJ$190</f>
        <v>1.984126984126984E-3</v>
      </c>
      <c r="AK193" s="38">
        <f>'Publication Table'!AI194/'Publication Table (%)'!AK$190</f>
        <v>9.7719869706840382E-3</v>
      </c>
      <c r="AL193" s="38">
        <f>'Publication Table'!AJ194/'Publication Table (%)'!AL$190</f>
        <v>1.1389521640091117E-2</v>
      </c>
      <c r="AM193" s="38">
        <f>'Publication Table'!AK194/'Publication Table (%)'!AM$190</f>
        <v>4.8899755501222494E-3</v>
      </c>
      <c r="AN193" s="38">
        <f>'Publication Table'!AL194/'Publication Table (%)'!AN$190</f>
        <v>2.6315789473684209E-2</v>
      </c>
      <c r="AO193" s="38">
        <f>'Publication Table'!AM194/'Publication Table (%)'!AO$190</f>
        <v>0</v>
      </c>
      <c r="AP193" s="38">
        <f>'Publication Table'!AN194/'Publication Table (%)'!AP$190</f>
        <v>1.4583333333333334E-2</v>
      </c>
      <c r="AQ193" s="38">
        <f>'Publication Table'!AO194/'Publication Table (%)'!AQ$190</f>
        <v>0</v>
      </c>
      <c r="AR193" s="38">
        <f>'Publication Table'!AP194/'Publication Table (%)'!AR$190</f>
        <v>9.4936708860759497E-3</v>
      </c>
      <c r="AS193" s="38">
        <f>'Publication Table'!AQ194/'Publication Table (%)'!AS$190</f>
        <v>1.1928429423459244E-2</v>
      </c>
      <c r="AT193" s="38">
        <f>'Publication Table'!AR194/'Publication Table (%)'!AT$190</f>
        <v>1.1961722488038277E-2</v>
      </c>
      <c r="AU193" s="38">
        <f>'Publication Table'!AS194/'Publication Table (%)'!AU$190</f>
        <v>9.6385542168674707E-3</v>
      </c>
      <c r="AV193" s="38">
        <f>'Publication Table'!AT194/'Publication Table (%)'!AV$190</f>
        <v>2.7397260273972601E-2</v>
      </c>
      <c r="AW193" s="38">
        <f>'Publication Table'!AU194/'Publication Table (%)'!AW$190</f>
        <v>2.8169014084507043E-2</v>
      </c>
      <c r="AX193" s="38">
        <f>'Publication Table'!AV194/'Publication Table (%)'!AX$190</f>
        <v>1.1820330969267139E-2</v>
      </c>
      <c r="AY193" s="38">
        <f>'Publication Table'!AW194/'Publication Table (%)'!AY$190</f>
        <v>6.993006993006993E-3</v>
      </c>
      <c r="AZ193" s="38">
        <f>'Publication Table'!AX194/'Publication Table (%)'!AZ$190</f>
        <v>9.1324200913242004E-3</v>
      </c>
      <c r="BA193" s="38">
        <f>'Publication Table'!AY194/'Publication Table (%)'!BA$190</f>
        <v>8.356545961002786E-3</v>
      </c>
      <c r="BB193" s="38">
        <f>'Publication Table'!AZ194/'Publication Table (%)'!BB$190</f>
        <v>3.3248081841432228E-2</v>
      </c>
      <c r="BC193" s="38">
        <f>'Publication Table'!BA194/'Publication Table (%)'!BC$190</f>
        <v>1.038961038961039E-2</v>
      </c>
      <c r="BD193" s="38">
        <f>'Publication Table'!BB194/'Publication Table (%)'!BD$190</f>
        <v>9.0090090090090089E-3</v>
      </c>
      <c r="BE193" s="38">
        <f>'Publication Table'!BC194/'Publication Table (%)'!BE$190</f>
        <v>1.5544041450777202E-2</v>
      </c>
      <c r="BF193" s="38">
        <f>'Publication Table'!BD194/'Publication Table (%)'!BF$190</f>
        <v>5.3908355795148251E-3</v>
      </c>
      <c r="BG193" s="38">
        <f>'Publication Table'!BE194/'Publication Table (%)'!BG$190</f>
        <v>1.4354066985645933E-2</v>
      </c>
      <c r="BH193" s="38">
        <f>'Publication Table'!BF194/'Publication Table (%)'!BH$190</f>
        <v>1.6431924882629109E-2</v>
      </c>
      <c r="BI193" s="38">
        <f>'Publication Table'!BG194/'Publication Table (%)'!BI$190</f>
        <v>1.6085790884718499E-2</v>
      </c>
      <c r="BJ193" s="38">
        <f>'Publication Table'!BH194/'Publication Table (%)'!BJ$190</f>
        <v>2.5882352941176471E-2</v>
      </c>
      <c r="BK193" s="38">
        <f>'Publication Table'!BI194/'Publication Table (%)'!BK$190</f>
        <v>4.5766590389016018E-3</v>
      </c>
      <c r="BL193" s="38">
        <f>'Publication Table'!BJ194/'Publication Table (%)'!BL$190</f>
        <v>5.1546391752577317E-2</v>
      </c>
      <c r="BM193" s="38" t="e">
        <f>'Publication Table'!BK194/'Publication Table (%)'!BM$190</f>
        <v>#DIV/0!</v>
      </c>
      <c r="BN193" s="38" t="e">
        <f>'Publication Table'!BL194/'Publication Table (%)'!BN$190</f>
        <v>#DIV/0!</v>
      </c>
      <c r="BO193" s="38">
        <f>'Publication Table'!BM194/'Publication Table (%)'!BO$190</f>
        <v>0</v>
      </c>
      <c r="BP193" s="38">
        <f>'Publication Table'!BN194/'Publication Table (%)'!BP$190</f>
        <v>0</v>
      </c>
      <c r="BQ193" s="38">
        <f>'Publication Table'!BO194/'Publication Table (%)'!BQ$190</f>
        <v>0</v>
      </c>
      <c r="BR193" s="38">
        <f>'Publication Table'!BP194/'Publication Table (%)'!BR$190</f>
        <v>0</v>
      </c>
      <c r="BS193" s="38">
        <f ca="1">'Publication Table'!BQ194/'Publication Table (%)'!BS$190</f>
        <v>1.8264840182648401E-2</v>
      </c>
    </row>
    <row r="194" spans="2:71" ht="15" hidden="1" customHeight="1" outlineLevel="2" x14ac:dyDescent="0.2">
      <c r="B194" s="84" t="str">
        <f t="shared" si="21"/>
        <v>Inverclyde Royal HospitalCancelled by Patient %</v>
      </c>
      <c r="C194" s="87" t="str">
        <f t="shared" si="27"/>
        <v>Inverclyde Royal Hospital</v>
      </c>
      <c r="D194" s="100"/>
      <c r="E194" s="39" t="s">
        <v>115</v>
      </c>
      <c r="F194" s="38">
        <f>'Publication Table'!D195/'Publication Table (%)'!F$190</f>
        <v>4.0302267002518891E-2</v>
      </c>
      <c r="G194" s="38">
        <f>'Publication Table'!E195/'Publication Table (%)'!G$190</f>
        <v>3.3932135728542916E-2</v>
      </c>
      <c r="H194" s="38">
        <f>'Publication Table'!F195/'Publication Table (%)'!H$190</f>
        <v>1.8372703412073491E-2</v>
      </c>
      <c r="I194" s="38">
        <f>'Publication Table'!G195/'Publication Table (%)'!I$190</f>
        <v>3.9560439560439559E-2</v>
      </c>
      <c r="J194" s="94">
        <f>'Publication Table'!H195/'Publication Table (%)'!J$190</f>
        <v>3.7280701754385963E-2</v>
      </c>
      <c r="K194" s="38">
        <f>'Publication Table'!I195/'Publication Table (%)'!K$190</f>
        <v>4.7892720306513412E-2</v>
      </c>
      <c r="L194" s="38">
        <f>'Publication Table'!J195/'Publication Table (%)'!L$190</f>
        <v>4.238921001926782E-2</v>
      </c>
      <c r="M194" s="38">
        <f>'Publication Table'!K195/'Publication Table (%)'!M$190</f>
        <v>5.0209205020920501E-2</v>
      </c>
      <c r="N194" s="38">
        <f>'Publication Table'!L195/'Publication Table (%)'!N$190</f>
        <v>5.078125E-2</v>
      </c>
      <c r="O194" s="38">
        <f>'Publication Table'!M195/'Publication Table (%)'!O$190</f>
        <v>4.1015625E-2</v>
      </c>
      <c r="P194" s="38">
        <f>'Publication Table'!N195/'Publication Table (%)'!P$190</f>
        <v>2.9906542056074768E-2</v>
      </c>
      <c r="Q194" s="38">
        <f>'Publication Table'!O195/'Publication Table (%)'!Q$190</f>
        <v>3.4416826003824091E-2</v>
      </c>
      <c r="R194" s="38">
        <f>'Publication Table'!P195/'Publication Table (%)'!R$190</f>
        <v>4.5614035087719301E-2</v>
      </c>
      <c r="S194" s="38">
        <f>'Publication Table'!Q195/'Publication Table (%)'!S$190</f>
        <v>4.0636042402826852E-2</v>
      </c>
      <c r="T194" s="38">
        <f>'Publication Table'!R195/'Publication Table (%)'!T$190</f>
        <v>5.2752293577981654E-2</v>
      </c>
      <c r="U194" s="38">
        <f>'Publication Table'!S195/'Publication Table (%)'!U$190</f>
        <v>2.403846153846154E-2</v>
      </c>
      <c r="V194" s="38">
        <f>'Publication Table'!T195/'Publication Table (%)'!V$190</f>
        <v>1.9955654101995565E-2</v>
      </c>
      <c r="W194" s="38">
        <f>'Publication Table'!U195/'Publication Table (%)'!W$190</f>
        <v>2.591792656587473E-2</v>
      </c>
      <c r="X194" s="38">
        <f>'Publication Table'!V195/'Publication Table (%)'!X$190</f>
        <v>3.3542976939203356E-2</v>
      </c>
      <c r="Y194" s="38">
        <f>'Publication Table'!W195/'Publication Table (%)'!Y$190</f>
        <v>2.9239766081871343E-2</v>
      </c>
      <c r="Z194" s="38">
        <f>'Publication Table'!X195/'Publication Table (%)'!Z$190</f>
        <v>3.4965034965034968E-2</v>
      </c>
      <c r="AA194" s="38">
        <f>'Publication Table'!Y195/'Publication Table (%)'!AA$190</f>
        <v>3.1180400890868598E-2</v>
      </c>
      <c r="AB194" s="38">
        <f>'Publication Table'!Z195/'Publication Table (%)'!AB$190</f>
        <v>3.7698412698412696E-2</v>
      </c>
      <c r="AC194" s="38">
        <f>'Publication Table'!AA195/'Publication Table (%)'!AC$190</f>
        <v>4.1935483870967745E-2</v>
      </c>
      <c r="AD194" s="38">
        <f>'Publication Table'!AB195/'Publication Table (%)'!AD$190</f>
        <v>2.2587268993839837E-2</v>
      </c>
      <c r="AE194" s="38">
        <f>'Publication Table'!AC195/'Publication Table (%)'!AE$190</f>
        <v>3.7362637362637362E-2</v>
      </c>
      <c r="AF194" s="38">
        <f>'Publication Table'!AD195/'Publication Table (%)'!AF$190</f>
        <v>2.6315789473684209E-2</v>
      </c>
      <c r="AG194" s="38">
        <f>'Publication Table'!AE195/'Publication Table (%)'!AG$190</f>
        <v>4.2826552462526764E-2</v>
      </c>
      <c r="AH194" s="38">
        <f>'Publication Table'!AF195/'Publication Table (%)'!AH$190</f>
        <v>3.8186157517899763E-2</v>
      </c>
      <c r="AI194" s="38">
        <f>'Publication Table'!AG195/'Publication Table (%)'!AI$190</f>
        <v>3.1100478468899521E-2</v>
      </c>
      <c r="AJ194" s="38">
        <f>'Publication Table'!AH195/'Publication Table (%)'!AJ$190</f>
        <v>3.7698412698412696E-2</v>
      </c>
      <c r="AK194" s="38">
        <f>'Publication Table'!AI195/'Publication Table (%)'!AK$190</f>
        <v>2.6058631921824105E-2</v>
      </c>
      <c r="AL194" s="38">
        <f>'Publication Table'!AJ195/'Publication Table (%)'!AL$190</f>
        <v>2.7334851936218679E-2</v>
      </c>
      <c r="AM194" s="38">
        <f>'Publication Table'!AK195/'Publication Table (%)'!AM$190</f>
        <v>3.6674816625916873E-2</v>
      </c>
      <c r="AN194" s="38">
        <f>'Publication Table'!AL195/'Publication Table (%)'!AN$190</f>
        <v>3.0364372469635626E-2</v>
      </c>
      <c r="AO194" s="38">
        <f>'Publication Table'!AM195/'Publication Table (%)'!AO$190</f>
        <v>1.7902813299232736E-2</v>
      </c>
      <c r="AP194" s="38">
        <f>'Publication Table'!AN195/'Publication Table (%)'!AP$190</f>
        <v>3.3333333333333333E-2</v>
      </c>
      <c r="AQ194" s="38">
        <f>'Publication Table'!AO195/'Publication Table (%)'!AQ$190</f>
        <v>0.02</v>
      </c>
      <c r="AR194" s="38">
        <f>'Publication Table'!AP195/'Publication Table (%)'!AR$190</f>
        <v>3.7974683544303799E-2</v>
      </c>
      <c r="AS194" s="38">
        <f>'Publication Table'!AQ195/'Publication Table (%)'!AS$190</f>
        <v>2.186878727634195E-2</v>
      </c>
      <c r="AT194" s="38">
        <f>'Publication Table'!AR195/'Publication Table (%)'!AT$190</f>
        <v>3.1100478468899521E-2</v>
      </c>
      <c r="AU194" s="38">
        <f>'Publication Table'!AS195/'Publication Table (%)'!AU$190</f>
        <v>2.891566265060241E-2</v>
      </c>
      <c r="AV194" s="38">
        <f>'Publication Table'!AT195/'Publication Table (%)'!AV$190</f>
        <v>2.5114155251141551E-2</v>
      </c>
      <c r="AW194" s="38">
        <f>'Publication Table'!AU195/'Publication Table (%)'!AW$190</f>
        <v>3.6619718309859155E-2</v>
      </c>
      <c r="AX194" s="38">
        <f>'Publication Table'!AV195/'Publication Table (%)'!AX$190</f>
        <v>2.1276595744680851E-2</v>
      </c>
      <c r="AY194" s="38">
        <f>'Publication Table'!AW195/'Publication Table (%)'!AY$190</f>
        <v>3.4965034965034968E-2</v>
      </c>
      <c r="AZ194" s="38">
        <f>'Publication Table'!AX195/'Publication Table (%)'!AZ$190</f>
        <v>1.5981735159817351E-2</v>
      </c>
      <c r="BA194" s="38">
        <f>'Publication Table'!AY195/'Publication Table (%)'!BA$190</f>
        <v>2.2284122562674095E-2</v>
      </c>
      <c r="BB194" s="38">
        <f>'Publication Table'!AZ195/'Publication Table (%)'!BB$190</f>
        <v>3.5805626598465472E-2</v>
      </c>
      <c r="BC194" s="38">
        <f>'Publication Table'!BA195/'Publication Table (%)'!BC$190</f>
        <v>2.3376623376623377E-2</v>
      </c>
      <c r="BD194" s="38">
        <f>'Publication Table'!BB195/'Publication Table (%)'!BD$190</f>
        <v>3.903903903903904E-2</v>
      </c>
      <c r="BE194" s="38">
        <f>'Publication Table'!BC195/'Publication Table (%)'!BE$190</f>
        <v>2.5906735751295335E-2</v>
      </c>
      <c r="BF194" s="38">
        <f>'Publication Table'!BD195/'Publication Table (%)'!BF$190</f>
        <v>4.3126684636118601E-2</v>
      </c>
      <c r="BG194" s="38">
        <f>'Publication Table'!BE195/'Publication Table (%)'!BG$190</f>
        <v>1.4354066985645933E-2</v>
      </c>
      <c r="BH194" s="38">
        <f>'Publication Table'!BF195/'Publication Table (%)'!BH$190</f>
        <v>2.5821596244131457E-2</v>
      </c>
      <c r="BI194" s="38">
        <f>'Publication Table'!BG195/'Publication Table (%)'!BI$190</f>
        <v>4.2895442359249331E-2</v>
      </c>
      <c r="BJ194" s="38">
        <f>'Publication Table'!BH195/'Publication Table (%)'!BJ$190</f>
        <v>4.2352941176470586E-2</v>
      </c>
      <c r="BK194" s="38">
        <f>'Publication Table'!BI195/'Publication Table (%)'!BK$190</f>
        <v>2.9748283752860413E-2</v>
      </c>
      <c r="BL194" s="38">
        <f>'Publication Table'!BJ195/'Publication Table (%)'!BL$190</f>
        <v>6.1855670103092786E-2</v>
      </c>
      <c r="BM194" s="38" t="e">
        <f>'Publication Table'!BK195/'Publication Table (%)'!BM$190</f>
        <v>#DIV/0!</v>
      </c>
      <c r="BN194" s="38" t="e">
        <f>'Publication Table'!BL195/'Publication Table (%)'!BN$190</f>
        <v>#DIV/0!</v>
      </c>
      <c r="BO194" s="38">
        <f>'Publication Table'!BM195/'Publication Table (%)'!BO$190</f>
        <v>0</v>
      </c>
      <c r="BP194" s="38">
        <f>'Publication Table'!BN195/'Publication Table (%)'!BP$190</f>
        <v>0</v>
      </c>
      <c r="BQ194" s="38">
        <f>'Publication Table'!BO195/'Publication Table (%)'!BQ$190</f>
        <v>0</v>
      </c>
      <c r="BR194" s="38">
        <f>'Publication Table'!BP195/'Publication Table (%)'!BR$190</f>
        <v>4.7393364928909956E-3</v>
      </c>
      <c r="BS194" s="38">
        <f ca="1">'Publication Table'!BQ195/'Publication Table (%)'!BS$190</f>
        <v>3.1963470319634701E-2</v>
      </c>
    </row>
    <row r="195" spans="2:71" ht="15" hidden="1" customHeight="1" outlineLevel="2" x14ac:dyDescent="0.2">
      <c r="B195" s="84" t="str">
        <f t="shared" si="21"/>
        <v>Inverclyde Royal HospitalOther reason %</v>
      </c>
      <c r="C195" s="87" t="str">
        <f t="shared" si="27"/>
        <v>Inverclyde Royal Hospital</v>
      </c>
      <c r="D195" s="100"/>
      <c r="E195" s="39" t="s">
        <v>116</v>
      </c>
      <c r="F195" s="38">
        <f>'Publication Table'!D196/'Publication Table (%)'!F$190</f>
        <v>5.0377833753148613E-3</v>
      </c>
      <c r="G195" s="38">
        <f>'Publication Table'!E196/'Publication Table (%)'!G$190</f>
        <v>0</v>
      </c>
      <c r="H195" s="38">
        <f>'Publication Table'!F196/'Publication Table (%)'!H$190</f>
        <v>0</v>
      </c>
      <c r="I195" s="38">
        <f>'Publication Table'!G196/'Publication Table (%)'!I$190</f>
        <v>0</v>
      </c>
      <c r="J195" s="94">
        <f>'Publication Table'!H196/'Publication Table (%)'!J$190</f>
        <v>0</v>
      </c>
      <c r="K195" s="38">
        <f>'Publication Table'!I196/'Publication Table (%)'!K$190</f>
        <v>0</v>
      </c>
      <c r="L195" s="38">
        <f>'Publication Table'!J196/'Publication Table (%)'!L$190</f>
        <v>1.9267822736030828E-3</v>
      </c>
      <c r="M195" s="38">
        <f>'Publication Table'!K196/'Publication Table (%)'!M$190</f>
        <v>1.6736401673640166E-2</v>
      </c>
      <c r="N195" s="38">
        <f>'Publication Table'!L196/'Publication Table (%)'!N$190</f>
        <v>1.953125E-3</v>
      </c>
      <c r="O195" s="38">
        <f>'Publication Table'!M196/'Publication Table (%)'!O$190</f>
        <v>3.90625E-3</v>
      </c>
      <c r="P195" s="38">
        <f>'Publication Table'!N196/'Publication Table (%)'!P$190</f>
        <v>5.6074766355140183E-3</v>
      </c>
      <c r="Q195" s="38">
        <f>'Publication Table'!O196/'Publication Table (%)'!Q$190</f>
        <v>1.5296367112810707E-2</v>
      </c>
      <c r="R195" s="38">
        <f>'Publication Table'!P196/'Publication Table (%)'!R$190</f>
        <v>3.5087719298245615E-3</v>
      </c>
      <c r="S195" s="38">
        <f>'Publication Table'!Q196/'Publication Table (%)'!S$190</f>
        <v>1.7667844522968198E-3</v>
      </c>
      <c r="T195" s="38">
        <f>'Publication Table'!R196/'Publication Table (%)'!T$190</f>
        <v>0</v>
      </c>
      <c r="U195" s="38">
        <f>'Publication Table'!S196/'Publication Table (%)'!U$190</f>
        <v>2.403846153846154E-3</v>
      </c>
      <c r="V195" s="38">
        <f>'Publication Table'!T196/'Publication Table (%)'!V$190</f>
        <v>5.0997782705099776E-2</v>
      </c>
      <c r="W195" s="38">
        <f>'Publication Table'!U196/'Publication Table (%)'!W$190</f>
        <v>4.3196544276457886E-3</v>
      </c>
      <c r="X195" s="38">
        <f>'Publication Table'!V196/'Publication Table (%)'!X$190</f>
        <v>0</v>
      </c>
      <c r="Y195" s="38">
        <f>'Publication Table'!W196/'Publication Table (%)'!Y$190</f>
        <v>0</v>
      </c>
      <c r="Z195" s="38">
        <f>'Publication Table'!X196/'Publication Table (%)'!Z$190</f>
        <v>2.331002331002331E-3</v>
      </c>
      <c r="AA195" s="38">
        <f>'Publication Table'!Y196/'Publication Table (%)'!AA$190</f>
        <v>2.2271714922048997E-3</v>
      </c>
      <c r="AB195" s="38">
        <f>'Publication Table'!Z196/'Publication Table (%)'!AB$190</f>
        <v>7.9365079365079361E-3</v>
      </c>
      <c r="AC195" s="38">
        <f>'Publication Table'!AA196/'Publication Table (%)'!AC$190</f>
        <v>0</v>
      </c>
      <c r="AD195" s="38">
        <f>'Publication Table'!AB196/'Publication Table (%)'!AD$190</f>
        <v>6.1601642710472282E-3</v>
      </c>
      <c r="AE195" s="38">
        <f>'Publication Table'!AC196/'Publication Table (%)'!AE$190</f>
        <v>0</v>
      </c>
      <c r="AF195" s="38">
        <f>'Publication Table'!AD196/'Publication Table (%)'!AF$190</f>
        <v>0</v>
      </c>
      <c r="AG195" s="38">
        <f>'Publication Table'!AE196/'Publication Table (%)'!AG$190</f>
        <v>0</v>
      </c>
      <c r="AH195" s="38">
        <f>'Publication Table'!AF196/'Publication Table (%)'!AH$190</f>
        <v>0</v>
      </c>
      <c r="AI195" s="38">
        <f>'Publication Table'!AG196/'Publication Table (%)'!AI$190</f>
        <v>0</v>
      </c>
      <c r="AJ195" s="38">
        <f>'Publication Table'!AH196/'Publication Table (%)'!AJ$190</f>
        <v>3.968253968253968E-3</v>
      </c>
      <c r="AK195" s="38">
        <f>'Publication Table'!AI196/'Publication Table (%)'!AK$190</f>
        <v>3.2573289902280132E-3</v>
      </c>
      <c r="AL195" s="38">
        <f>'Publication Table'!AJ196/'Publication Table (%)'!AL$190</f>
        <v>2.0501138952164009E-2</v>
      </c>
      <c r="AM195" s="38">
        <f>'Publication Table'!AK196/'Publication Table (%)'!AM$190</f>
        <v>1.7114914425427872E-2</v>
      </c>
      <c r="AN195" s="38">
        <f>'Publication Table'!AL196/'Publication Table (%)'!AN$190</f>
        <v>8.7044534412955468E-2</v>
      </c>
      <c r="AO195" s="38">
        <f>'Publication Table'!AM196/'Publication Table (%)'!AO$190</f>
        <v>2.5575447570332483E-3</v>
      </c>
      <c r="AP195" s="38">
        <f>'Publication Table'!AN196/'Publication Table (%)'!AP$190</f>
        <v>4.1666666666666666E-3</v>
      </c>
      <c r="AQ195" s="38">
        <f>'Publication Table'!AO196/'Publication Table (%)'!AQ$190</f>
        <v>0</v>
      </c>
      <c r="AR195" s="38">
        <f>'Publication Table'!AP196/'Publication Table (%)'!AR$190</f>
        <v>3.1645569620253164E-3</v>
      </c>
      <c r="AS195" s="38">
        <f>'Publication Table'!AQ196/'Publication Table (%)'!AS$190</f>
        <v>0</v>
      </c>
      <c r="AT195" s="38">
        <f>'Publication Table'!AR196/'Publication Table (%)'!AT$190</f>
        <v>2.3923444976076554E-3</v>
      </c>
      <c r="AU195" s="38">
        <f>'Publication Table'!AS196/'Publication Table (%)'!AU$190</f>
        <v>9.6385542168674707E-3</v>
      </c>
      <c r="AV195" s="38">
        <f>'Publication Table'!AT196/'Publication Table (%)'!AV$190</f>
        <v>0</v>
      </c>
      <c r="AW195" s="38">
        <f>'Publication Table'!AU196/'Publication Table (%)'!AW$190</f>
        <v>0</v>
      </c>
      <c r="AX195" s="38">
        <f>'Publication Table'!AV196/'Publication Table (%)'!AX$190</f>
        <v>4.7281323877068557E-3</v>
      </c>
      <c r="AY195" s="38">
        <f>'Publication Table'!AW196/'Publication Table (%)'!AY$190</f>
        <v>2.331002331002331E-3</v>
      </c>
      <c r="AZ195" s="38">
        <f>'Publication Table'!AX196/'Publication Table (%)'!AZ$190</f>
        <v>0</v>
      </c>
      <c r="BA195" s="38">
        <f>'Publication Table'!AY196/'Publication Table (%)'!BA$190</f>
        <v>2.7855153203342618E-3</v>
      </c>
      <c r="BB195" s="38">
        <f>'Publication Table'!AZ196/'Publication Table (%)'!BB$190</f>
        <v>5.1150895140664966E-3</v>
      </c>
      <c r="BC195" s="38">
        <f>'Publication Table'!BA196/'Publication Table (%)'!BC$190</f>
        <v>7.7922077922077922E-3</v>
      </c>
      <c r="BD195" s="38">
        <f>'Publication Table'!BB196/'Publication Table (%)'!BD$190</f>
        <v>0</v>
      </c>
      <c r="BE195" s="38">
        <f>'Publication Table'!BC196/'Publication Table (%)'!BE$190</f>
        <v>5.1813471502590676E-3</v>
      </c>
      <c r="BF195" s="38">
        <f>'Publication Table'!BD196/'Publication Table (%)'!BF$190</f>
        <v>0</v>
      </c>
      <c r="BG195" s="38">
        <f>'Publication Table'!BE196/'Publication Table (%)'!BG$190</f>
        <v>2.3923444976076554E-3</v>
      </c>
      <c r="BH195" s="38">
        <f>'Publication Table'!BF196/'Publication Table (%)'!BH$190</f>
        <v>0</v>
      </c>
      <c r="BI195" s="38">
        <f>'Publication Table'!BG196/'Publication Table (%)'!BI$190</f>
        <v>1.6085790884718499E-2</v>
      </c>
      <c r="BJ195" s="38">
        <f>'Publication Table'!BH196/'Publication Table (%)'!BJ$190</f>
        <v>5.8823529411764705E-2</v>
      </c>
      <c r="BK195" s="38">
        <f>'Publication Table'!BI196/'Publication Table (%)'!BK$190</f>
        <v>1.3729977116704805E-2</v>
      </c>
      <c r="BL195" s="38">
        <f>'Publication Table'!BJ196/'Publication Table (%)'!BL$190</f>
        <v>3.7800687285223365E-2</v>
      </c>
      <c r="BM195" s="38" t="e">
        <f>'Publication Table'!BK196/'Publication Table (%)'!BM$190</f>
        <v>#DIV/0!</v>
      </c>
      <c r="BN195" s="38" t="e">
        <f>'Publication Table'!BL196/'Publication Table (%)'!BN$190</f>
        <v>#DIV/0!</v>
      </c>
      <c r="BO195" s="38">
        <f>'Publication Table'!BM196/'Publication Table (%)'!BO$190</f>
        <v>0</v>
      </c>
      <c r="BP195" s="38">
        <f>'Publication Table'!BN196/'Publication Table (%)'!BP$190</f>
        <v>0</v>
      </c>
      <c r="BQ195" s="38">
        <f>'Publication Table'!BO196/'Publication Table (%)'!BQ$190</f>
        <v>0.04</v>
      </c>
      <c r="BR195" s="38">
        <f>'Publication Table'!BP196/'Publication Table (%)'!BR$190</f>
        <v>0</v>
      </c>
      <c r="BS195" s="38">
        <f ca="1">'Publication Table'!BQ196/'Publication Table (%)'!BS$190</f>
        <v>2.2831050228310501E-3</v>
      </c>
    </row>
    <row r="196" spans="2:71" ht="15" hidden="1" customHeight="1" outlineLevel="1" collapsed="1" x14ac:dyDescent="0.2">
      <c r="B196" s="84" t="str">
        <f t="shared" si="21"/>
        <v>Royal Alexandra HospitalRoyal Alexandra Hospital</v>
      </c>
      <c r="C196" s="87" t="str">
        <f>E196</f>
        <v>Royal Alexandra Hospital</v>
      </c>
      <c r="D196" s="100" t="s">
        <v>47</v>
      </c>
      <c r="E196" s="43" t="s">
        <v>48</v>
      </c>
      <c r="F196" s="14"/>
      <c r="G196" s="14"/>
      <c r="H196" s="14"/>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14"/>
      <c r="BA196" s="14"/>
      <c r="BB196" s="14"/>
      <c r="BC196" s="14"/>
      <c r="BD196" s="14"/>
      <c r="BE196" s="14"/>
      <c r="BF196" s="14"/>
      <c r="BG196" s="14"/>
      <c r="BH196" s="14"/>
      <c r="BI196" s="14"/>
      <c r="BJ196" s="14"/>
      <c r="BK196" s="14"/>
      <c r="BL196" s="14"/>
      <c r="BM196" s="14"/>
      <c r="BN196" s="14"/>
      <c r="BO196" s="14"/>
      <c r="BP196" s="14"/>
      <c r="BQ196" s="14"/>
      <c r="BR196" s="14"/>
      <c r="BS196" s="14"/>
    </row>
    <row r="197" spans="2:71" ht="15" hidden="1" customHeight="1" outlineLevel="2" x14ac:dyDescent="0.2">
      <c r="B197" s="84" t="str">
        <f t="shared" si="21"/>
        <v>Royal Alexandra HospitalTotal Number of scheduled elective operations in theatre system</v>
      </c>
      <c r="C197" s="87" t="str">
        <f t="shared" ref="C197:C202" si="28">C196</f>
        <v>Royal Alexandra Hospital</v>
      </c>
      <c r="D197" s="100"/>
      <c r="E197" s="36" t="s">
        <v>3</v>
      </c>
      <c r="F197" s="17">
        <f>'Publication Table'!D198</f>
        <v>821</v>
      </c>
      <c r="G197" s="17">
        <f>'Publication Table'!E198</f>
        <v>905</v>
      </c>
      <c r="H197" s="17">
        <f>'Publication Table'!F198</f>
        <v>826</v>
      </c>
      <c r="I197" s="17">
        <f>'Publication Table'!G198</f>
        <v>739</v>
      </c>
      <c r="J197" s="93">
        <f>'Publication Table'!H198</f>
        <v>815</v>
      </c>
      <c r="K197" s="17">
        <f>'Publication Table'!I198</f>
        <v>1045</v>
      </c>
      <c r="L197" s="17">
        <f>'Publication Table'!J198</f>
        <v>1072</v>
      </c>
      <c r="M197" s="17">
        <f>'Publication Table'!K198</f>
        <v>993</v>
      </c>
      <c r="N197" s="17">
        <f>'Publication Table'!L198</f>
        <v>889</v>
      </c>
      <c r="O197" s="17">
        <f>'Publication Table'!M198</f>
        <v>1029</v>
      </c>
      <c r="P197" s="17">
        <f>'Publication Table'!N198</f>
        <v>1000</v>
      </c>
      <c r="Q197" s="17">
        <f>'Publication Table'!O198</f>
        <v>877</v>
      </c>
      <c r="R197" s="17">
        <f>'Publication Table'!P198</f>
        <v>867</v>
      </c>
      <c r="S197" s="17">
        <f>'Publication Table'!Q198</f>
        <v>931</v>
      </c>
      <c r="T197" s="17">
        <f>'Publication Table'!R198</f>
        <v>743</v>
      </c>
      <c r="U197" s="17">
        <f>'Publication Table'!S198</f>
        <v>825</v>
      </c>
      <c r="V197" s="17">
        <f>'Publication Table'!T198</f>
        <v>870</v>
      </c>
      <c r="W197" s="17">
        <f>'Publication Table'!U198</f>
        <v>886</v>
      </c>
      <c r="X197" s="17">
        <f>'Publication Table'!V198</f>
        <v>988</v>
      </c>
      <c r="Y197" s="17">
        <f>'Publication Table'!W198</f>
        <v>813</v>
      </c>
      <c r="Z197" s="17">
        <f>'Publication Table'!X198</f>
        <v>871</v>
      </c>
      <c r="AA197" s="17">
        <f>'Publication Table'!Y198</f>
        <v>817</v>
      </c>
      <c r="AB197" s="17">
        <f>'Publication Table'!Z198</f>
        <v>982</v>
      </c>
      <c r="AC197" s="17">
        <f>'Publication Table'!AA198</f>
        <v>671</v>
      </c>
      <c r="AD197" s="17">
        <f>'Publication Table'!AB198</f>
        <v>906</v>
      </c>
      <c r="AE197" s="17">
        <f>'Publication Table'!AC198</f>
        <v>904</v>
      </c>
      <c r="AF197" s="17">
        <f>'Publication Table'!AD198</f>
        <v>729</v>
      </c>
      <c r="AG197" s="17">
        <f>'Publication Table'!AE198</f>
        <v>859</v>
      </c>
      <c r="AH197" s="17">
        <f>'Publication Table'!AF198</f>
        <v>818</v>
      </c>
      <c r="AI197" s="17">
        <f>'Publication Table'!AG198</f>
        <v>806</v>
      </c>
      <c r="AJ197" s="17">
        <f>'Publication Table'!AH198</f>
        <v>869</v>
      </c>
      <c r="AK197" s="17">
        <f>'Publication Table'!AI198</f>
        <v>730</v>
      </c>
      <c r="AL197" s="17">
        <f>'Publication Table'!AJ198</f>
        <v>785</v>
      </c>
      <c r="AM197" s="17">
        <f>'Publication Table'!AK198</f>
        <v>812</v>
      </c>
      <c r="AN197" s="17">
        <f>'Publication Table'!AL198</f>
        <v>831</v>
      </c>
      <c r="AO197" s="17">
        <f>'Publication Table'!AM198</f>
        <v>775</v>
      </c>
      <c r="AP197" s="17">
        <f>'Publication Table'!AN198</f>
        <v>765</v>
      </c>
      <c r="AQ197" s="17">
        <f>'Publication Table'!AO198</f>
        <v>797</v>
      </c>
      <c r="AR197" s="17">
        <f>'Publication Table'!AP198</f>
        <v>714</v>
      </c>
      <c r="AS197" s="17">
        <f>'Publication Table'!AQ198</f>
        <v>820</v>
      </c>
      <c r="AT197" s="17">
        <f>'Publication Table'!AR198</f>
        <v>702</v>
      </c>
      <c r="AU197" s="17">
        <f>'Publication Table'!AS198</f>
        <v>849</v>
      </c>
      <c r="AV197" s="17">
        <f>'Publication Table'!AT198</f>
        <v>852</v>
      </c>
      <c r="AW197" s="17">
        <f>'Publication Table'!AU198</f>
        <v>695</v>
      </c>
      <c r="AX197" s="17">
        <f>'Publication Table'!AV198</f>
        <v>862</v>
      </c>
      <c r="AY197" s="17">
        <f>'Publication Table'!AW198</f>
        <v>849</v>
      </c>
      <c r="AZ197" s="17">
        <f>'Publication Table'!AX198</f>
        <v>808</v>
      </c>
      <c r="BA197" s="17">
        <f>'Publication Table'!AY198</f>
        <v>731</v>
      </c>
      <c r="BB197" s="17">
        <f>'Publication Table'!AZ198</f>
        <v>714</v>
      </c>
      <c r="BC197" s="17">
        <f>'Publication Table'!BA198</f>
        <v>776</v>
      </c>
      <c r="BD197" s="17">
        <f>'Publication Table'!BB198</f>
        <v>698</v>
      </c>
      <c r="BE197" s="17">
        <f>'Publication Table'!BC198</f>
        <v>735</v>
      </c>
      <c r="BF197" s="17">
        <f>'Publication Table'!BD198</f>
        <v>765</v>
      </c>
      <c r="BG197" s="17">
        <f>'Publication Table'!BE198</f>
        <v>817</v>
      </c>
      <c r="BH197" s="17">
        <f>'Publication Table'!BF198</f>
        <v>704</v>
      </c>
      <c r="BI197" s="17">
        <f>'Publication Table'!BG198</f>
        <v>694</v>
      </c>
      <c r="BJ197" s="17">
        <f>'Publication Table'!BH198</f>
        <v>742</v>
      </c>
      <c r="BK197" s="17">
        <f>'Publication Table'!BI198</f>
        <v>706</v>
      </c>
      <c r="BL197" s="17">
        <f>'Publication Table'!BJ198</f>
        <v>577</v>
      </c>
      <c r="BM197" s="17">
        <f>'Publication Table'!BK198</f>
        <v>8</v>
      </c>
      <c r="BN197" s="17">
        <f>'Publication Table'!BL198</f>
        <v>11</v>
      </c>
      <c r="BO197" s="17">
        <f>'Publication Table'!BM198</f>
        <v>66</v>
      </c>
      <c r="BP197" s="17">
        <f>'Publication Table'!BN198</f>
        <v>119</v>
      </c>
      <c r="BQ197" s="17">
        <f>'Publication Table'!BO198</f>
        <v>332</v>
      </c>
      <c r="BR197" s="17">
        <f>'Publication Table'!BP198</f>
        <v>426</v>
      </c>
      <c r="BS197" s="17">
        <f ca="1">'Publication Table'!BQ198</f>
        <v>516</v>
      </c>
    </row>
    <row r="198" spans="2:71" ht="15" hidden="1" customHeight="1" outlineLevel="2" x14ac:dyDescent="0.2">
      <c r="B198" s="84" t="str">
        <f t="shared" si="21"/>
        <v>Royal Alexandra HospitalPercent of total scheduled elective cancellations in theatre systems</v>
      </c>
      <c r="C198" s="87" t="str">
        <f t="shared" si="28"/>
        <v>Royal Alexandra Hospital</v>
      </c>
      <c r="D198" s="100"/>
      <c r="E198" s="37" t="s">
        <v>112</v>
      </c>
      <c r="F198" s="38">
        <f>'Publication Table'!D199/'Publication Table (%)'!F$197</f>
        <v>7.3081607795371498E-2</v>
      </c>
      <c r="G198" s="38">
        <f>'Publication Table'!E199/'Publication Table (%)'!G$197</f>
        <v>6.7403314917127075E-2</v>
      </c>
      <c r="H198" s="38">
        <f>'Publication Table'!F199/'Publication Table (%)'!H$197</f>
        <v>7.0217917675544791E-2</v>
      </c>
      <c r="I198" s="38">
        <f>'Publication Table'!G199/'Publication Table (%)'!I$197</f>
        <v>6.2246278755074422E-2</v>
      </c>
      <c r="J198" s="94">
        <f>'Publication Table'!H199/'Publication Table (%)'!J$197</f>
        <v>6.6257668711656448E-2</v>
      </c>
      <c r="K198" s="38">
        <f>'Publication Table'!I199/'Publication Table (%)'!K$197</f>
        <v>9.186602870813397E-2</v>
      </c>
      <c r="L198" s="38">
        <f>'Publication Table'!J199/'Publication Table (%)'!L$197</f>
        <v>8.2089552238805971E-2</v>
      </c>
      <c r="M198" s="38">
        <f>'Publication Table'!K199/'Publication Table (%)'!M$197</f>
        <v>8.0563947633434038E-2</v>
      </c>
      <c r="N198" s="38">
        <f>'Publication Table'!L199/'Publication Table (%)'!N$197</f>
        <v>8.8863892013498313E-2</v>
      </c>
      <c r="O198" s="38">
        <f>'Publication Table'!M199/'Publication Table (%)'!O$197</f>
        <v>9.3294460641399415E-2</v>
      </c>
      <c r="P198" s="38">
        <f>'Publication Table'!N199/'Publication Table (%)'!P$197</f>
        <v>8.5999999999999993E-2</v>
      </c>
      <c r="Q198" s="38">
        <f>'Publication Table'!O199/'Publication Table (%)'!Q$197</f>
        <v>7.5256556442417327E-2</v>
      </c>
      <c r="R198" s="38">
        <f>'Publication Table'!P199/'Publication Table (%)'!R$197</f>
        <v>8.8811995386389855E-2</v>
      </c>
      <c r="S198" s="38">
        <f>'Publication Table'!Q199/'Publication Table (%)'!S$197</f>
        <v>8.8077336197636955E-2</v>
      </c>
      <c r="T198" s="38">
        <f>'Publication Table'!R199/'Publication Table (%)'!T$197</f>
        <v>7.4024226110363398E-2</v>
      </c>
      <c r="U198" s="38">
        <f>'Publication Table'!S199/'Publication Table (%)'!U$197</f>
        <v>0.12848484848484848</v>
      </c>
      <c r="V198" s="38">
        <f>'Publication Table'!T199/'Publication Table (%)'!V$197</f>
        <v>8.8505747126436787E-2</v>
      </c>
      <c r="W198" s="38">
        <f>'Publication Table'!U199/'Publication Table (%)'!W$197</f>
        <v>9.7065462753950338E-2</v>
      </c>
      <c r="X198" s="38">
        <f>'Publication Table'!V199/'Publication Table (%)'!X$197</f>
        <v>9.4129554655870445E-2</v>
      </c>
      <c r="Y198" s="38">
        <f>'Publication Table'!W199/'Publication Table (%)'!Y$197</f>
        <v>0.10332103321033211</v>
      </c>
      <c r="Z198" s="38">
        <f>'Publication Table'!X199/'Publication Table (%)'!Z$197</f>
        <v>0.10218140068886337</v>
      </c>
      <c r="AA198" s="38">
        <f>'Publication Table'!Y199/'Publication Table (%)'!AA$197</f>
        <v>7.8335373317013457E-2</v>
      </c>
      <c r="AB198" s="38">
        <f>'Publication Table'!Z199/'Publication Table (%)'!AB$197</f>
        <v>8.044806517311609E-2</v>
      </c>
      <c r="AC198" s="38">
        <f>'Publication Table'!AA199/'Publication Table (%)'!AC$197</f>
        <v>0.11475409836065574</v>
      </c>
      <c r="AD198" s="38">
        <f>'Publication Table'!AB199/'Publication Table (%)'!AD$197</f>
        <v>0.10044150110375276</v>
      </c>
      <c r="AE198" s="38">
        <f>'Publication Table'!AC199/'Publication Table (%)'!AE$197</f>
        <v>9.1814159292035402E-2</v>
      </c>
      <c r="AF198" s="38">
        <f>'Publication Table'!AD199/'Publication Table (%)'!AF$197</f>
        <v>8.2304526748971193E-2</v>
      </c>
      <c r="AG198" s="38">
        <f>'Publication Table'!AE199/'Publication Table (%)'!AG$197</f>
        <v>7.2176949941792787E-2</v>
      </c>
      <c r="AH198" s="38">
        <f>'Publication Table'!AF199/'Publication Table (%)'!AH$197</f>
        <v>8.4352078239608802E-2</v>
      </c>
      <c r="AI198" s="38">
        <f>'Publication Table'!AG199/'Publication Table (%)'!AI$197</f>
        <v>8.1885856079404462E-2</v>
      </c>
      <c r="AJ198" s="38">
        <f>'Publication Table'!AH199/'Publication Table (%)'!AJ$197</f>
        <v>9.6662830840046024E-2</v>
      </c>
      <c r="AK198" s="38">
        <f>'Publication Table'!AI199/'Publication Table (%)'!AK$197</f>
        <v>0.10273972602739725</v>
      </c>
      <c r="AL198" s="38">
        <f>'Publication Table'!AJ199/'Publication Table (%)'!AL$197</f>
        <v>0.17070063694267515</v>
      </c>
      <c r="AM198" s="38">
        <f>'Publication Table'!AK199/'Publication Table (%)'!AM$197</f>
        <v>8.9901477832512317E-2</v>
      </c>
      <c r="AN198" s="38">
        <f>'Publication Table'!AL199/'Publication Table (%)'!AN$197</f>
        <v>0.1299638989169675</v>
      </c>
      <c r="AO198" s="38">
        <f>'Publication Table'!AM199/'Publication Table (%)'!AO$197</f>
        <v>8.9032258064516132E-2</v>
      </c>
      <c r="AP198" s="38">
        <f>'Publication Table'!AN199/'Publication Table (%)'!AP$197</f>
        <v>6.7973856209150321E-2</v>
      </c>
      <c r="AQ198" s="38">
        <f>'Publication Table'!AO199/'Publication Table (%)'!AQ$197</f>
        <v>7.1518193224592227E-2</v>
      </c>
      <c r="AR198" s="38">
        <f>'Publication Table'!AP199/'Publication Table (%)'!AR$197</f>
        <v>9.2436974789915971E-2</v>
      </c>
      <c r="AS198" s="38">
        <f>'Publication Table'!AQ199/'Publication Table (%)'!AS$197</f>
        <v>9.1463414634146339E-2</v>
      </c>
      <c r="AT198" s="38">
        <f>'Publication Table'!AR199/'Publication Table (%)'!AT$197</f>
        <v>5.6980056980056981E-2</v>
      </c>
      <c r="AU198" s="38">
        <f>'Publication Table'!AS199/'Publication Table (%)'!AU$197</f>
        <v>8.95170789163722E-2</v>
      </c>
      <c r="AV198" s="38">
        <f>'Publication Table'!AT199/'Publication Table (%)'!AV$197</f>
        <v>7.746478873239436E-2</v>
      </c>
      <c r="AW198" s="38">
        <f>'Publication Table'!AU199/'Publication Table (%)'!AW$197</f>
        <v>6.1870503597122303E-2</v>
      </c>
      <c r="AX198" s="38">
        <f>'Publication Table'!AV199/'Publication Table (%)'!AX$197</f>
        <v>7.4245939675174011E-2</v>
      </c>
      <c r="AY198" s="38">
        <f>'Publication Table'!AW199/'Publication Table (%)'!AY$197</f>
        <v>7.1849234393404002E-2</v>
      </c>
      <c r="AZ198" s="38">
        <f>'Publication Table'!AX199/'Publication Table (%)'!AZ$197</f>
        <v>7.4257425742574254E-2</v>
      </c>
      <c r="BA198" s="38">
        <f>'Publication Table'!AY199/'Publication Table (%)'!BA$197</f>
        <v>6.7031463748290013E-2</v>
      </c>
      <c r="BB198" s="38">
        <f>'Publication Table'!AZ199/'Publication Table (%)'!BB$197</f>
        <v>8.8235294117647065E-2</v>
      </c>
      <c r="BC198" s="38">
        <f>'Publication Table'!BA199/'Publication Table (%)'!BC$197</f>
        <v>5.0257731958762888E-2</v>
      </c>
      <c r="BD198" s="38">
        <f>'Publication Table'!BB199/'Publication Table (%)'!BD$197</f>
        <v>6.73352435530086E-2</v>
      </c>
      <c r="BE198" s="38">
        <f>'Publication Table'!BC199/'Publication Table (%)'!BE$197</f>
        <v>6.3945578231292516E-2</v>
      </c>
      <c r="BF198" s="38">
        <f>'Publication Table'!BD199/'Publication Table (%)'!BF$197</f>
        <v>7.9738562091503262E-2</v>
      </c>
      <c r="BG198" s="38">
        <f>'Publication Table'!BE199/'Publication Table (%)'!BG$197</f>
        <v>9.3023255813953487E-2</v>
      </c>
      <c r="BH198" s="38">
        <f>'Publication Table'!BF199/'Publication Table (%)'!BH$197</f>
        <v>7.2443181818181823E-2</v>
      </c>
      <c r="BI198" s="38">
        <f>'Publication Table'!BG199/'Publication Table (%)'!BI$197</f>
        <v>9.9423631123919304E-2</v>
      </c>
      <c r="BJ198" s="38">
        <f>'Publication Table'!BH199/'Publication Table (%)'!BJ$197</f>
        <v>0.10646900269541779</v>
      </c>
      <c r="BK198" s="38">
        <f>'Publication Table'!BI199/'Publication Table (%)'!BK$197</f>
        <v>6.79886685552408E-2</v>
      </c>
      <c r="BL198" s="38">
        <f>'Publication Table'!BJ199/'Publication Table (%)'!BL$197</f>
        <v>0.11091854419410745</v>
      </c>
      <c r="BM198" s="38">
        <f>'Publication Table'!BK199/'Publication Table (%)'!BM$197</f>
        <v>0</v>
      </c>
      <c r="BN198" s="38">
        <f>'Publication Table'!BL199/'Publication Table (%)'!BN$197</f>
        <v>0</v>
      </c>
      <c r="BO198" s="38">
        <f>'Publication Table'!BM199/'Publication Table (%)'!BO$197</f>
        <v>0</v>
      </c>
      <c r="BP198" s="38">
        <f>'Publication Table'!BN199/'Publication Table (%)'!BP$197</f>
        <v>2.5210084033613446E-2</v>
      </c>
      <c r="BQ198" s="38">
        <f>'Publication Table'!BO199/'Publication Table (%)'!BQ$197</f>
        <v>6.6265060240963861E-2</v>
      </c>
      <c r="BR198" s="38">
        <f>'Publication Table'!BP199/'Publication Table (%)'!BR$197</f>
        <v>7.5117370892018781E-2</v>
      </c>
      <c r="BS198" s="38">
        <f ca="1">'Publication Table'!BQ199/'Publication Table (%)'!BS$197</f>
        <v>7.9457364341085274E-2</v>
      </c>
    </row>
    <row r="199" spans="2:71" ht="15" hidden="1" customHeight="1" outlineLevel="2" x14ac:dyDescent="0.2">
      <c r="B199" s="84" t="str">
        <f t="shared" si="21"/>
        <v>Royal Alexandra HospitalCancellation based on clinical reason by hospital %</v>
      </c>
      <c r="C199" s="87" t="str">
        <f t="shared" si="28"/>
        <v>Royal Alexandra Hospital</v>
      </c>
      <c r="D199" s="100"/>
      <c r="E199" s="39" t="s">
        <v>113</v>
      </c>
      <c r="F199" s="38">
        <f>'Publication Table'!D200/'Publication Table (%)'!F$197</f>
        <v>3.0450669914738125E-2</v>
      </c>
      <c r="G199" s="38">
        <f>'Publication Table'!E200/'Publication Table (%)'!G$197</f>
        <v>2.7624309392265192E-2</v>
      </c>
      <c r="H199" s="38">
        <f>'Publication Table'!F200/'Publication Table (%)'!H$197</f>
        <v>2.6634382566585957E-2</v>
      </c>
      <c r="I199" s="38">
        <f>'Publication Table'!G200/'Publication Table (%)'!I$197</f>
        <v>2.8416779431664412E-2</v>
      </c>
      <c r="J199" s="94">
        <f>'Publication Table'!H200/'Publication Table (%)'!J$197</f>
        <v>1.8404907975460124E-2</v>
      </c>
      <c r="K199" s="38">
        <f>'Publication Table'!I200/'Publication Table (%)'!K$197</f>
        <v>3.2535885167464113E-2</v>
      </c>
      <c r="L199" s="38">
        <f>'Publication Table'!J200/'Publication Table (%)'!L$197</f>
        <v>2.7052238805970148E-2</v>
      </c>
      <c r="M199" s="38">
        <f>'Publication Table'!K200/'Publication Table (%)'!M$197</f>
        <v>3.8267875125881166E-2</v>
      </c>
      <c r="N199" s="38">
        <f>'Publication Table'!L200/'Publication Table (%)'!N$197</f>
        <v>3.4870641169853771E-2</v>
      </c>
      <c r="O199" s="38">
        <f>'Publication Table'!M200/'Publication Table (%)'!O$197</f>
        <v>3.7900874635568516E-2</v>
      </c>
      <c r="P199" s="38">
        <f>'Publication Table'!N200/'Publication Table (%)'!P$197</f>
        <v>4.2000000000000003E-2</v>
      </c>
      <c r="Q199" s="38">
        <f>'Publication Table'!O200/'Publication Table (%)'!Q$197</f>
        <v>3.7628278221208664E-2</v>
      </c>
      <c r="R199" s="38">
        <f>'Publication Table'!P200/'Publication Table (%)'!R$197</f>
        <v>3.3448673587081888E-2</v>
      </c>
      <c r="S199" s="38">
        <f>'Publication Table'!Q200/'Publication Table (%)'!S$197</f>
        <v>2.9001074113856069E-2</v>
      </c>
      <c r="T199" s="38">
        <f>'Publication Table'!R200/'Publication Table (%)'!T$197</f>
        <v>3.3647375504710635E-2</v>
      </c>
      <c r="U199" s="38">
        <f>'Publication Table'!S200/'Publication Table (%)'!U$197</f>
        <v>6.3030303030303034E-2</v>
      </c>
      <c r="V199" s="38">
        <f>'Publication Table'!T200/'Publication Table (%)'!V$197</f>
        <v>3.6781609195402298E-2</v>
      </c>
      <c r="W199" s="38">
        <f>'Publication Table'!U200/'Publication Table (%)'!W$197</f>
        <v>2.4830699774266364E-2</v>
      </c>
      <c r="X199" s="38">
        <f>'Publication Table'!V200/'Publication Table (%)'!X$197</f>
        <v>3.4412955465587043E-2</v>
      </c>
      <c r="Y199" s="38">
        <f>'Publication Table'!W200/'Publication Table (%)'!Y$197</f>
        <v>4.4280442804428041E-2</v>
      </c>
      <c r="Z199" s="38">
        <f>'Publication Table'!X200/'Publication Table (%)'!Z$197</f>
        <v>4.1331802525832378E-2</v>
      </c>
      <c r="AA199" s="38">
        <f>'Publication Table'!Y200/'Publication Table (%)'!AA$197</f>
        <v>4.1615667074663402E-2</v>
      </c>
      <c r="AB199" s="38">
        <f>'Publication Table'!Z200/'Publication Table (%)'!AB$197</f>
        <v>3.1568228105906315E-2</v>
      </c>
      <c r="AC199" s="38">
        <f>'Publication Table'!AA200/'Publication Table (%)'!AC$197</f>
        <v>4.3219076005961254E-2</v>
      </c>
      <c r="AD199" s="38">
        <f>'Publication Table'!AB200/'Publication Table (%)'!AD$197</f>
        <v>3.4216335540838853E-2</v>
      </c>
      <c r="AE199" s="38">
        <f>'Publication Table'!AC200/'Publication Table (%)'!AE$197</f>
        <v>3.6504424778761063E-2</v>
      </c>
      <c r="AF199" s="38">
        <f>'Publication Table'!AD200/'Publication Table (%)'!AF$197</f>
        <v>3.1550068587105622E-2</v>
      </c>
      <c r="AG199" s="38">
        <f>'Publication Table'!AE200/'Publication Table (%)'!AG$197</f>
        <v>2.2118742724097789E-2</v>
      </c>
      <c r="AH199" s="38">
        <f>'Publication Table'!AF200/'Publication Table (%)'!AH$197</f>
        <v>2.6894865525672371E-2</v>
      </c>
      <c r="AI199" s="38">
        <f>'Publication Table'!AG200/'Publication Table (%)'!AI$197</f>
        <v>2.8535980148883373E-2</v>
      </c>
      <c r="AJ199" s="38">
        <f>'Publication Table'!AH200/'Publication Table (%)'!AJ$197</f>
        <v>2.9919447640966629E-2</v>
      </c>
      <c r="AK199" s="38">
        <f>'Publication Table'!AI200/'Publication Table (%)'!AK$197</f>
        <v>3.0136986301369864E-2</v>
      </c>
      <c r="AL199" s="38">
        <f>'Publication Table'!AJ200/'Publication Table (%)'!AL$197</f>
        <v>4.5859872611464965E-2</v>
      </c>
      <c r="AM199" s="38">
        <f>'Publication Table'!AK200/'Publication Table (%)'!AM$197</f>
        <v>1.7241379310344827E-2</v>
      </c>
      <c r="AN199" s="38">
        <f>'Publication Table'!AL200/'Publication Table (%)'!AN$197</f>
        <v>2.8880866425992781E-2</v>
      </c>
      <c r="AO199" s="38">
        <f>'Publication Table'!AM200/'Publication Table (%)'!AO$197</f>
        <v>2.7096774193548386E-2</v>
      </c>
      <c r="AP199" s="38">
        <f>'Publication Table'!AN200/'Publication Table (%)'!AP$197</f>
        <v>2.6143790849673203E-2</v>
      </c>
      <c r="AQ199" s="38">
        <f>'Publication Table'!AO200/'Publication Table (%)'!AQ$197</f>
        <v>2.5094102885821833E-2</v>
      </c>
      <c r="AR199" s="38">
        <f>'Publication Table'!AP200/'Publication Table (%)'!AR$197</f>
        <v>2.9411764705882353E-2</v>
      </c>
      <c r="AS199" s="38">
        <f>'Publication Table'!AQ200/'Publication Table (%)'!AS$197</f>
        <v>2.8048780487804879E-2</v>
      </c>
      <c r="AT199" s="38">
        <f>'Publication Table'!AR200/'Publication Table (%)'!AT$197</f>
        <v>3.2763532763532763E-2</v>
      </c>
      <c r="AU199" s="38">
        <f>'Publication Table'!AS200/'Publication Table (%)'!AU$197</f>
        <v>2.9446407538280331E-2</v>
      </c>
      <c r="AV199" s="38">
        <f>'Publication Table'!AT200/'Publication Table (%)'!AV$197</f>
        <v>3.0516431924882629E-2</v>
      </c>
      <c r="AW199" s="38">
        <f>'Publication Table'!AU200/'Publication Table (%)'!AW$197</f>
        <v>3.3093525179856115E-2</v>
      </c>
      <c r="AX199" s="38">
        <f>'Publication Table'!AV200/'Publication Table (%)'!AX$197</f>
        <v>2.7842227378190254E-2</v>
      </c>
      <c r="AY199" s="38">
        <f>'Publication Table'!AW200/'Publication Table (%)'!AY$197</f>
        <v>2.9446407538280331E-2</v>
      </c>
      <c r="AZ199" s="38">
        <f>'Publication Table'!AX200/'Publication Table (%)'!AZ$197</f>
        <v>2.9702970297029702E-2</v>
      </c>
      <c r="BA199" s="38">
        <f>'Publication Table'!AY200/'Publication Table (%)'!BA$197</f>
        <v>2.7359781121751026E-2</v>
      </c>
      <c r="BB199" s="38">
        <f>'Publication Table'!AZ200/'Publication Table (%)'!BB$197</f>
        <v>1.9607843137254902E-2</v>
      </c>
      <c r="BC199" s="38">
        <f>'Publication Table'!BA200/'Publication Table (%)'!BC$197</f>
        <v>1.5463917525773196E-2</v>
      </c>
      <c r="BD199" s="38">
        <f>'Publication Table'!BB200/'Publication Table (%)'!BD$197</f>
        <v>2.148997134670487E-2</v>
      </c>
      <c r="BE199" s="38">
        <f>'Publication Table'!BC200/'Publication Table (%)'!BE$197</f>
        <v>3.1292517006802724E-2</v>
      </c>
      <c r="BF199" s="38">
        <f>'Publication Table'!BD200/'Publication Table (%)'!BF$197</f>
        <v>2.8758169934640521E-2</v>
      </c>
      <c r="BG199" s="38">
        <f>'Publication Table'!BE200/'Publication Table (%)'!BG$197</f>
        <v>2.5703794369645042E-2</v>
      </c>
      <c r="BH199" s="38">
        <f>'Publication Table'!BF200/'Publication Table (%)'!BH$197</f>
        <v>1.4204545454545454E-2</v>
      </c>
      <c r="BI199" s="38">
        <f>'Publication Table'!BG200/'Publication Table (%)'!BI$197</f>
        <v>2.7377521613832854E-2</v>
      </c>
      <c r="BJ199" s="38">
        <f>'Publication Table'!BH200/'Publication Table (%)'!BJ$197</f>
        <v>4.1778975741239892E-2</v>
      </c>
      <c r="BK199" s="38">
        <f>'Publication Table'!BI200/'Publication Table (%)'!BK$197</f>
        <v>2.6912181303116147E-2</v>
      </c>
      <c r="BL199" s="38">
        <f>'Publication Table'!BJ200/'Publication Table (%)'!BL$197</f>
        <v>3.1195840554592721E-2</v>
      </c>
      <c r="BM199" s="38">
        <f>'Publication Table'!BK200/'Publication Table (%)'!BM$197</f>
        <v>0</v>
      </c>
      <c r="BN199" s="38">
        <f>'Publication Table'!BL200/'Publication Table (%)'!BN$197</f>
        <v>0</v>
      </c>
      <c r="BO199" s="38">
        <f>'Publication Table'!BM200/'Publication Table (%)'!BO$197</f>
        <v>0</v>
      </c>
      <c r="BP199" s="38">
        <f>'Publication Table'!BN200/'Publication Table (%)'!BP$197</f>
        <v>2.5210084033613446E-2</v>
      </c>
      <c r="BQ199" s="38">
        <f>'Publication Table'!BO200/'Publication Table (%)'!BQ$197</f>
        <v>2.710843373493976E-2</v>
      </c>
      <c r="BR199" s="38">
        <f>'Publication Table'!BP200/'Publication Table (%)'!BR$197</f>
        <v>4.4600938967136149E-2</v>
      </c>
      <c r="BS199" s="38">
        <f ca="1">'Publication Table'!BQ200/'Publication Table (%)'!BS$197</f>
        <v>3.294573643410853E-2</v>
      </c>
    </row>
    <row r="200" spans="2:71" ht="15" hidden="1" customHeight="1" outlineLevel="2" x14ac:dyDescent="0.2">
      <c r="B200" s="84" t="str">
        <f t="shared" si="21"/>
        <v>Royal Alexandra HospitalCancellation based on capacity or non-clinical reason by hospital %</v>
      </c>
      <c r="C200" s="87" t="str">
        <f t="shared" si="28"/>
        <v>Royal Alexandra Hospital</v>
      </c>
      <c r="D200" s="100"/>
      <c r="E200" s="39" t="s">
        <v>114</v>
      </c>
      <c r="F200" s="38">
        <f>'Publication Table'!D201/'Publication Table (%)'!F$197</f>
        <v>1.2180267965895249E-2</v>
      </c>
      <c r="G200" s="38">
        <f>'Publication Table'!E201/'Publication Table (%)'!G$197</f>
        <v>9.9447513812154689E-3</v>
      </c>
      <c r="H200" s="38">
        <f>'Publication Table'!F201/'Publication Table (%)'!H$197</f>
        <v>8.4745762711864406E-3</v>
      </c>
      <c r="I200" s="38">
        <f>'Publication Table'!G201/'Publication Table (%)'!I$197</f>
        <v>5.4127198917456026E-3</v>
      </c>
      <c r="J200" s="94">
        <f>'Publication Table'!H201/'Publication Table (%)'!J$197</f>
        <v>2.0858895705521473E-2</v>
      </c>
      <c r="K200" s="38">
        <f>'Publication Table'!I201/'Publication Table (%)'!K$197</f>
        <v>2.1052631578947368E-2</v>
      </c>
      <c r="L200" s="38">
        <f>'Publication Table'!J201/'Publication Table (%)'!L$197</f>
        <v>1.3059701492537313E-2</v>
      </c>
      <c r="M200" s="38">
        <f>'Publication Table'!K201/'Publication Table (%)'!M$197</f>
        <v>7.0493454179254783E-3</v>
      </c>
      <c r="N200" s="38">
        <f>'Publication Table'!L201/'Publication Table (%)'!N$197</f>
        <v>1.1248593925759279E-2</v>
      </c>
      <c r="O200" s="38">
        <f>'Publication Table'!M201/'Publication Table (%)'!O$197</f>
        <v>2.4295432458697766E-2</v>
      </c>
      <c r="P200" s="38">
        <f>'Publication Table'!N201/'Publication Table (%)'!P$197</f>
        <v>7.0000000000000001E-3</v>
      </c>
      <c r="Q200" s="38">
        <f>'Publication Table'!O201/'Publication Table (%)'!Q$197</f>
        <v>1.0262257696693273E-2</v>
      </c>
      <c r="R200" s="38">
        <f>'Publication Table'!P201/'Publication Table (%)'!R$197</f>
        <v>2.768166089965398E-2</v>
      </c>
      <c r="S200" s="38">
        <f>'Publication Table'!Q201/'Publication Table (%)'!S$197</f>
        <v>1.3963480128893663E-2</v>
      </c>
      <c r="T200" s="38">
        <f>'Publication Table'!R201/'Publication Table (%)'!T$197</f>
        <v>1.2113055181695828E-2</v>
      </c>
      <c r="U200" s="38">
        <f>'Publication Table'!S201/'Publication Table (%)'!U$197</f>
        <v>3.7575757575757575E-2</v>
      </c>
      <c r="V200" s="38">
        <f>'Publication Table'!T201/'Publication Table (%)'!V$197</f>
        <v>1.264367816091954E-2</v>
      </c>
      <c r="W200" s="38">
        <f>'Publication Table'!U201/'Publication Table (%)'!W$197</f>
        <v>3.2731376975169299E-2</v>
      </c>
      <c r="X200" s="38">
        <f>'Publication Table'!V201/'Publication Table (%)'!X$197</f>
        <v>2.4291497975708502E-2</v>
      </c>
      <c r="Y200" s="38">
        <f>'Publication Table'!W201/'Publication Table (%)'!Y$197</f>
        <v>1.7220172201722016E-2</v>
      </c>
      <c r="Z200" s="38">
        <f>'Publication Table'!X201/'Publication Table (%)'!Z$197</f>
        <v>3.4443168771526979E-3</v>
      </c>
      <c r="AA200" s="38">
        <f>'Publication Table'!Y201/'Publication Table (%)'!AA$197</f>
        <v>9.7919216646266821E-3</v>
      </c>
      <c r="AB200" s="38">
        <f>'Publication Table'!Z201/'Publication Table (%)'!AB$197</f>
        <v>1.5274949083503055E-2</v>
      </c>
      <c r="AC200" s="38">
        <f>'Publication Table'!AA201/'Publication Table (%)'!AC$197</f>
        <v>2.0864381520119227E-2</v>
      </c>
      <c r="AD200" s="38">
        <f>'Publication Table'!AB201/'Publication Table (%)'!AD$197</f>
        <v>1.2141280353200883E-2</v>
      </c>
      <c r="AE200" s="38">
        <f>'Publication Table'!AC201/'Publication Table (%)'!AE$197</f>
        <v>9.9557522123893804E-3</v>
      </c>
      <c r="AF200" s="38">
        <f>'Publication Table'!AD201/'Publication Table (%)'!AF$197</f>
        <v>2.7434842249657062E-3</v>
      </c>
      <c r="AG200" s="38">
        <f>'Publication Table'!AE201/'Publication Table (%)'!AG$197</f>
        <v>5.8207217694994182E-3</v>
      </c>
      <c r="AH200" s="38">
        <f>'Publication Table'!AF201/'Publication Table (%)'!AH$197</f>
        <v>1.2224938875305624E-2</v>
      </c>
      <c r="AI200" s="38">
        <f>'Publication Table'!AG201/'Publication Table (%)'!AI$197</f>
        <v>1.2406947890818859E-2</v>
      </c>
      <c r="AJ200" s="38">
        <f>'Publication Table'!AH201/'Publication Table (%)'!AJ$197</f>
        <v>1.7261219792865361E-2</v>
      </c>
      <c r="AK200" s="38">
        <f>'Publication Table'!AI201/'Publication Table (%)'!AK$197</f>
        <v>3.4246575342465752E-2</v>
      </c>
      <c r="AL200" s="38">
        <f>'Publication Table'!AJ201/'Publication Table (%)'!AL$197</f>
        <v>6.4968152866242038E-2</v>
      </c>
      <c r="AM200" s="38">
        <f>'Publication Table'!AK201/'Publication Table (%)'!AM$197</f>
        <v>2.2167487684729065E-2</v>
      </c>
      <c r="AN200" s="38">
        <f>'Publication Table'!AL201/'Publication Table (%)'!AN$197</f>
        <v>2.4067388688327317E-2</v>
      </c>
      <c r="AO200" s="38">
        <f>'Publication Table'!AM201/'Publication Table (%)'!AO$197</f>
        <v>2.7096774193548386E-2</v>
      </c>
      <c r="AP200" s="38">
        <f>'Publication Table'!AN201/'Publication Table (%)'!AP$197</f>
        <v>1.045751633986928E-2</v>
      </c>
      <c r="AQ200" s="38">
        <f>'Publication Table'!AO201/'Publication Table (%)'!AQ$197</f>
        <v>1.0037641154328732E-2</v>
      </c>
      <c r="AR200" s="38">
        <f>'Publication Table'!AP201/'Publication Table (%)'!AR$197</f>
        <v>2.2408963585434174E-2</v>
      </c>
      <c r="AS200" s="38">
        <f>'Publication Table'!AQ201/'Publication Table (%)'!AS$197</f>
        <v>2.8048780487804879E-2</v>
      </c>
      <c r="AT200" s="38">
        <f>'Publication Table'!AR201/'Publication Table (%)'!AT$197</f>
        <v>4.2735042735042739E-3</v>
      </c>
      <c r="AU200" s="38">
        <f>'Publication Table'!AS201/'Publication Table (%)'!AU$197</f>
        <v>2.0023557126030624E-2</v>
      </c>
      <c r="AV200" s="38">
        <f>'Publication Table'!AT201/'Publication Table (%)'!AV$197</f>
        <v>2.8169014084507043E-2</v>
      </c>
      <c r="AW200" s="38">
        <f>'Publication Table'!AU201/'Publication Table (%)'!AW$197</f>
        <v>1.0071942446043165E-2</v>
      </c>
      <c r="AX200" s="38">
        <f>'Publication Table'!AV201/'Publication Table (%)'!AX$197</f>
        <v>8.1206496519721574E-3</v>
      </c>
      <c r="AY200" s="38">
        <f>'Publication Table'!AW201/'Publication Table (%)'!AY$197</f>
        <v>1.2956419316843345E-2</v>
      </c>
      <c r="AZ200" s="38">
        <f>'Publication Table'!AX201/'Publication Table (%)'!AZ$197</f>
        <v>1.4851485148514851E-2</v>
      </c>
      <c r="BA200" s="38">
        <f>'Publication Table'!AY201/'Publication Table (%)'!BA$197</f>
        <v>9.575923392612859E-3</v>
      </c>
      <c r="BB200" s="38">
        <f>'Publication Table'!AZ201/'Publication Table (%)'!BB$197</f>
        <v>3.3613445378151259E-2</v>
      </c>
      <c r="BC200" s="38">
        <f>'Publication Table'!BA201/'Publication Table (%)'!BC$197</f>
        <v>1.2886597938144329E-2</v>
      </c>
      <c r="BD200" s="38">
        <f>'Publication Table'!BB201/'Publication Table (%)'!BD$197</f>
        <v>1.5759312320916905E-2</v>
      </c>
      <c r="BE200" s="38">
        <f>'Publication Table'!BC201/'Publication Table (%)'!BE$197</f>
        <v>5.4421768707482989E-3</v>
      </c>
      <c r="BF200" s="38">
        <f>'Publication Table'!BD201/'Publication Table (%)'!BF$197</f>
        <v>2.2222222222222223E-2</v>
      </c>
      <c r="BG200" s="38">
        <f>'Publication Table'!BE201/'Publication Table (%)'!BG$197</f>
        <v>1.591187270501836E-2</v>
      </c>
      <c r="BH200" s="38">
        <f>'Publication Table'!BF201/'Publication Table (%)'!BH$197</f>
        <v>2.130681818181818E-2</v>
      </c>
      <c r="BI200" s="38">
        <f>'Publication Table'!BG201/'Publication Table (%)'!BI$197</f>
        <v>2.7377521613832854E-2</v>
      </c>
      <c r="BJ200" s="38">
        <f>'Publication Table'!BH201/'Publication Table (%)'!BJ$197</f>
        <v>2.2911051212938006E-2</v>
      </c>
      <c r="BK200" s="38">
        <f>'Publication Table'!BI201/'Publication Table (%)'!BK$197</f>
        <v>1.1331444759206799E-2</v>
      </c>
      <c r="BL200" s="38">
        <f>'Publication Table'!BJ201/'Publication Table (%)'!BL$197</f>
        <v>3.6395147313691506E-2</v>
      </c>
      <c r="BM200" s="38">
        <f>'Publication Table'!BK201/'Publication Table (%)'!BM$197</f>
        <v>0</v>
      </c>
      <c r="BN200" s="38">
        <f>'Publication Table'!BL201/'Publication Table (%)'!BN$197</f>
        <v>0</v>
      </c>
      <c r="BO200" s="38">
        <f>'Publication Table'!BM201/'Publication Table (%)'!BO$197</f>
        <v>0</v>
      </c>
      <c r="BP200" s="38">
        <f>'Publication Table'!BN201/'Publication Table (%)'!BP$197</f>
        <v>0</v>
      </c>
      <c r="BQ200" s="38">
        <f>'Publication Table'!BO201/'Publication Table (%)'!BQ$197</f>
        <v>0</v>
      </c>
      <c r="BR200" s="38">
        <f>'Publication Table'!BP201/'Publication Table (%)'!BR$197</f>
        <v>9.3896713615023476E-3</v>
      </c>
      <c r="BS200" s="38">
        <f ca="1">'Publication Table'!BQ201/'Publication Table (%)'!BS$197</f>
        <v>7.7519379844961239E-3</v>
      </c>
    </row>
    <row r="201" spans="2:71" ht="15" hidden="1" customHeight="1" outlineLevel="2" x14ac:dyDescent="0.2">
      <c r="B201" s="84" t="str">
        <f t="shared" si="21"/>
        <v>Royal Alexandra HospitalCancelled by Patient %</v>
      </c>
      <c r="C201" s="87" t="str">
        <f t="shared" si="28"/>
        <v>Royal Alexandra Hospital</v>
      </c>
      <c r="D201" s="100"/>
      <c r="E201" s="39" t="s">
        <v>115</v>
      </c>
      <c r="F201" s="38">
        <f>'Publication Table'!D202/'Publication Table (%)'!F$197</f>
        <v>2.9232643118148598E-2</v>
      </c>
      <c r="G201" s="38">
        <f>'Publication Table'!E202/'Publication Table (%)'!G$197</f>
        <v>2.6519337016574586E-2</v>
      </c>
      <c r="H201" s="38">
        <f>'Publication Table'!F202/'Publication Table (%)'!H$197</f>
        <v>3.3898305084745763E-2</v>
      </c>
      <c r="I201" s="38">
        <f>'Publication Table'!G202/'Publication Table (%)'!I$197</f>
        <v>2.7063599458728011E-2</v>
      </c>
      <c r="J201" s="94">
        <f>'Publication Table'!H202/'Publication Table (%)'!J$197</f>
        <v>2.4539877300613498E-2</v>
      </c>
      <c r="K201" s="38">
        <f>'Publication Table'!I202/'Publication Table (%)'!K$197</f>
        <v>3.4449760765550237E-2</v>
      </c>
      <c r="L201" s="38">
        <f>'Publication Table'!J202/'Publication Table (%)'!L$197</f>
        <v>3.9179104477611942E-2</v>
      </c>
      <c r="M201" s="38">
        <f>'Publication Table'!K202/'Publication Table (%)'!M$197</f>
        <v>3.3232628398791542E-2</v>
      </c>
      <c r="N201" s="38">
        <f>'Publication Table'!L202/'Publication Table (%)'!N$197</f>
        <v>4.0494938132733409E-2</v>
      </c>
      <c r="O201" s="38">
        <f>'Publication Table'!M202/'Publication Table (%)'!O$197</f>
        <v>3.0126336248785229E-2</v>
      </c>
      <c r="P201" s="38">
        <f>'Publication Table'!N202/'Publication Table (%)'!P$197</f>
        <v>3.6999999999999998E-2</v>
      </c>
      <c r="Q201" s="38">
        <f>'Publication Table'!O202/'Publication Table (%)'!Q$197</f>
        <v>2.7366020524515394E-2</v>
      </c>
      <c r="R201" s="38">
        <f>'Publication Table'!P202/'Publication Table (%)'!R$197</f>
        <v>2.768166089965398E-2</v>
      </c>
      <c r="S201" s="38">
        <f>'Publication Table'!Q202/'Publication Table (%)'!S$197</f>
        <v>4.4038668098818477E-2</v>
      </c>
      <c r="T201" s="38">
        <f>'Publication Table'!R202/'Publication Table (%)'!T$197</f>
        <v>2.5572005383580079E-2</v>
      </c>
      <c r="U201" s="38">
        <f>'Publication Table'!S202/'Publication Table (%)'!U$197</f>
        <v>2.4242424242424242E-2</v>
      </c>
      <c r="V201" s="38">
        <f>'Publication Table'!T202/'Publication Table (%)'!V$197</f>
        <v>3.793103448275862E-2</v>
      </c>
      <c r="W201" s="38">
        <f>'Publication Table'!U202/'Publication Table (%)'!W$197</f>
        <v>3.724604966139955E-2</v>
      </c>
      <c r="X201" s="38">
        <f>'Publication Table'!V202/'Publication Table (%)'!X$197</f>
        <v>3.3400809716599193E-2</v>
      </c>
      <c r="Y201" s="38">
        <f>'Publication Table'!W202/'Publication Table (%)'!Y$197</f>
        <v>3.5670356703567038E-2</v>
      </c>
      <c r="Z201" s="38">
        <f>'Publication Table'!X202/'Publication Table (%)'!Z$197</f>
        <v>5.2812858783008038E-2</v>
      </c>
      <c r="AA201" s="38">
        <f>'Publication Table'!Y202/'Publication Table (%)'!AA$197</f>
        <v>2.5703794369645042E-2</v>
      </c>
      <c r="AB201" s="38">
        <f>'Publication Table'!Z202/'Publication Table (%)'!AB$197</f>
        <v>3.2586558044806514E-2</v>
      </c>
      <c r="AC201" s="38">
        <f>'Publication Table'!AA202/'Publication Table (%)'!AC$197</f>
        <v>4.7690014903129657E-2</v>
      </c>
      <c r="AD201" s="38">
        <f>'Publication Table'!AB202/'Publication Table (%)'!AD$197</f>
        <v>5.4083885209713023E-2</v>
      </c>
      <c r="AE201" s="38">
        <f>'Publication Table'!AC202/'Publication Table (%)'!AE$197</f>
        <v>4.4247787610619468E-2</v>
      </c>
      <c r="AF201" s="38">
        <f>'Publication Table'!AD202/'Publication Table (%)'!AF$197</f>
        <v>4.663923182441701E-2</v>
      </c>
      <c r="AG201" s="38">
        <f>'Publication Table'!AE202/'Publication Table (%)'!AG$197</f>
        <v>4.4237485448195578E-2</v>
      </c>
      <c r="AH201" s="38">
        <f>'Publication Table'!AF202/'Publication Table (%)'!AH$197</f>
        <v>4.4009779951100246E-2</v>
      </c>
      <c r="AI201" s="38">
        <f>'Publication Table'!AG202/'Publication Table (%)'!AI$197</f>
        <v>3.5980148883374689E-2</v>
      </c>
      <c r="AJ201" s="38">
        <f>'Publication Table'!AH202/'Publication Table (%)'!AJ$197</f>
        <v>4.4879171461449943E-2</v>
      </c>
      <c r="AK201" s="38">
        <f>'Publication Table'!AI202/'Publication Table (%)'!AK$197</f>
        <v>3.5616438356164383E-2</v>
      </c>
      <c r="AL201" s="38">
        <f>'Publication Table'!AJ202/'Publication Table (%)'!AL$197</f>
        <v>4.2038216560509552E-2</v>
      </c>
      <c r="AM201" s="38">
        <f>'Publication Table'!AK202/'Publication Table (%)'!AM$197</f>
        <v>3.9408866995073892E-2</v>
      </c>
      <c r="AN201" s="38">
        <f>'Publication Table'!AL202/'Publication Table (%)'!AN$197</f>
        <v>4.0914560770156441E-2</v>
      </c>
      <c r="AO201" s="38">
        <f>'Publication Table'!AM202/'Publication Table (%)'!AO$197</f>
        <v>3.4838709677419352E-2</v>
      </c>
      <c r="AP201" s="38">
        <f>'Publication Table'!AN202/'Publication Table (%)'!AP$197</f>
        <v>2.8758169934640521E-2</v>
      </c>
      <c r="AQ201" s="38">
        <f>'Publication Table'!AO202/'Publication Table (%)'!AQ$197</f>
        <v>2.7603513174404015E-2</v>
      </c>
      <c r="AR201" s="38">
        <f>'Publication Table'!AP202/'Publication Table (%)'!AR$197</f>
        <v>3.9215686274509803E-2</v>
      </c>
      <c r="AS201" s="38">
        <f>'Publication Table'!AQ202/'Publication Table (%)'!AS$197</f>
        <v>3.2926829268292684E-2</v>
      </c>
      <c r="AT201" s="38">
        <f>'Publication Table'!AR202/'Publication Table (%)'!AT$197</f>
        <v>1.9943019943019943E-2</v>
      </c>
      <c r="AU201" s="38">
        <f>'Publication Table'!AS202/'Publication Table (%)'!AU$197</f>
        <v>2.8268551236749116E-2</v>
      </c>
      <c r="AV201" s="38">
        <f>'Publication Table'!AT202/'Publication Table (%)'!AV$197</f>
        <v>1.8779342723004695E-2</v>
      </c>
      <c r="AW201" s="38">
        <f>'Publication Table'!AU202/'Publication Table (%)'!AW$197</f>
        <v>1.870503597122302E-2</v>
      </c>
      <c r="AX201" s="38">
        <f>'Publication Table'!AV202/'Publication Table (%)'!AX$197</f>
        <v>2.0881670533642691E-2</v>
      </c>
      <c r="AY201" s="38">
        <f>'Publication Table'!AW202/'Publication Table (%)'!AY$197</f>
        <v>2.9446407538280331E-2</v>
      </c>
      <c r="AZ201" s="38">
        <f>'Publication Table'!AX202/'Publication Table (%)'!AZ$197</f>
        <v>2.9702970297029702E-2</v>
      </c>
      <c r="BA201" s="38">
        <f>'Publication Table'!AY202/'Publication Table (%)'!BA$197</f>
        <v>2.8727770177838577E-2</v>
      </c>
      <c r="BB201" s="38">
        <f>'Publication Table'!AZ202/'Publication Table (%)'!BB$197</f>
        <v>3.2212885154061621E-2</v>
      </c>
      <c r="BC201" s="38">
        <f>'Publication Table'!BA202/'Publication Table (%)'!BC$197</f>
        <v>2.1907216494845359E-2</v>
      </c>
      <c r="BD201" s="38">
        <f>'Publication Table'!BB202/'Publication Table (%)'!BD$197</f>
        <v>2.7220630372492838E-2</v>
      </c>
      <c r="BE201" s="38">
        <f>'Publication Table'!BC202/'Publication Table (%)'!BE$197</f>
        <v>2.7210884353741496E-2</v>
      </c>
      <c r="BF201" s="38">
        <f>'Publication Table'!BD202/'Publication Table (%)'!BF$197</f>
        <v>1.9607843137254902E-2</v>
      </c>
      <c r="BG201" s="38">
        <f>'Publication Table'!BE202/'Publication Table (%)'!BG$197</f>
        <v>4.2839657282741736E-2</v>
      </c>
      <c r="BH201" s="38">
        <f>'Publication Table'!BF202/'Publication Table (%)'!BH$197</f>
        <v>3.6931818181818184E-2</v>
      </c>
      <c r="BI201" s="38">
        <f>'Publication Table'!BG202/'Publication Table (%)'!BI$197</f>
        <v>4.4668587896253602E-2</v>
      </c>
      <c r="BJ201" s="38">
        <f>'Publication Table'!BH202/'Publication Table (%)'!BJ$197</f>
        <v>3.5040431266846361E-2</v>
      </c>
      <c r="BK201" s="38">
        <f>'Publication Table'!BI202/'Publication Table (%)'!BK$197</f>
        <v>2.9745042492917848E-2</v>
      </c>
      <c r="BL201" s="38">
        <f>'Publication Table'!BJ202/'Publication Table (%)'!BL$197</f>
        <v>4.3327556325823226E-2</v>
      </c>
      <c r="BM201" s="38">
        <f>'Publication Table'!BK202/'Publication Table (%)'!BM$197</f>
        <v>0</v>
      </c>
      <c r="BN201" s="38">
        <f>'Publication Table'!BL202/'Publication Table (%)'!BN$197</f>
        <v>0</v>
      </c>
      <c r="BO201" s="38">
        <f>'Publication Table'!BM202/'Publication Table (%)'!BO$197</f>
        <v>0</v>
      </c>
      <c r="BP201" s="38">
        <f>'Publication Table'!BN202/'Publication Table (%)'!BP$197</f>
        <v>0</v>
      </c>
      <c r="BQ201" s="38">
        <f>'Publication Table'!BO202/'Publication Table (%)'!BQ$197</f>
        <v>3.9156626506024098E-2</v>
      </c>
      <c r="BR201" s="38">
        <f>'Publication Table'!BP202/'Publication Table (%)'!BR$197</f>
        <v>2.1126760563380281E-2</v>
      </c>
      <c r="BS201" s="38">
        <f ca="1">'Publication Table'!BQ202/'Publication Table (%)'!BS$197</f>
        <v>2.9069767441860465E-2</v>
      </c>
    </row>
    <row r="202" spans="2:71" ht="15" hidden="1" customHeight="1" outlineLevel="2" x14ac:dyDescent="0.2">
      <c r="B202" s="84" t="str">
        <f t="shared" si="21"/>
        <v>Royal Alexandra HospitalOther reason %</v>
      </c>
      <c r="C202" s="87" t="str">
        <f t="shared" si="28"/>
        <v>Royal Alexandra Hospital</v>
      </c>
      <c r="D202" s="100"/>
      <c r="E202" s="39" t="s">
        <v>116</v>
      </c>
      <c r="F202" s="38">
        <f>'Publication Table'!D203/'Publication Table (%)'!F$197</f>
        <v>1.2180267965895249E-3</v>
      </c>
      <c r="G202" s="38">
        <f>'Publication Table'!E203/'Publication Table (%)'!G$197</f>
        <v>3.3149171270718232E-3</v>
      </c>
      <c r="H202" s="38">
        <f>'Publication Table'!F203/'Publication Table (%)'!H$197</f>
        <v>1.2106537530266344E-3</v>
      </c>
      <c r="I202" s="38">
        <f>'Publication Table'!G203/'Publication Table (%)'!I$197</f>
        <v>1.3531799729364006E-3</v>
      </c>
      <c r="J202" s="94">
        <f>'Publication Table'!H203/'Publication Table (%)'!J$197</f>
        <v>2.4539877300613498E-3</v>
      </c>
      <c r="K202" s="38">
        <f>'Publication Table'!I203/'Publication Table (%)'!K$197</f>
        <v>3.8277511961722489E-3</v>
      </c>
      <c r="L202" s="38">
        <f>'Publication Table'!J203/'Publication Table (%)'!L$197</f>
        <v>2.798507462686567E-3</v>
      </c>
      <c r="M202" s="38">
        <f>'Publication Table'!K203/'Publication Table (%)'!M$197</f>
        <v>2.014098690835851E-3</v>
      </c>
      <c r="N202" s="38">
        <f>'Publication Table'!L203/'Publication Table (%)'!N$197</f>
        <v>2.2497187851518562E-3</v>
      </c>
      <c r="O202" s="38">
        <f>'Publication Table'!M203/'Publication Table (%)'!O$197</f>
        <v>9.7181729834791054E-4</v>
      </c>
      <c r="P202" s="38">
        <f>'Publication Table'!N203/'Publication Table (%)'!P$197</f>
        <v>0</v>
      </c>
      <c r="Q202" s="38">
        <f>'Publication Table'!O203/'Publication Table (%)'!Q$197</f>
        <v>0</v>
      </c>
      <c r="R202" s="38">
        <f>'Publication Table'!P203/'Publication Table (%)'!R$197</f>
        <v>0</v>
      </c>
      <c r="S202" s="38">
        <f>'Publication Table'!Q203/'Publication Table (%)'!S$197</f>
        <v>1.0741138560687433E-3</v>
      </c>
      <c r="T202" s="38">
        <f>'Publication Table'!R203/'Publication Table (%)'!T$197</f>
        <v>2.6917900403768506E-3</v>
      </c>
      <c r="U202" s="38">
        <f>'Publication Table'!S203/'Publication Table (%)'!U$197</f>
        <v>3.6363636363636364E-3</v>
      </c>
      <c r="V202" s="38">
        <f>'Publication Table'!T203/'Publication Table (%)'!V$197</f>
        <v>1.1494252873563218E-3</v>
      </c>
      <c r="W202" s="38">
        <f>'Publication Table'!U203/'Publication Table (%)'!W$197</f>
        <v>2.257336343115124E-3</v>
      </c>
      <c r="X202" s="38">
        <f>'Publication Table'!V203/'Publication Table (%)'!X$197</f>
        <v>2.0242914979757085E-3</v>
      </c>
      <c r="Y202" s="38">
        <f>'Publication Table'!W203/'Publication Table (%)'!Y$197</f>
        <v>6.1500615006150061E-3</v>
      </c>
      <c r="Z202" s="38">
        <f>'Publication Table'!X203/'Publication Table (%)'!Z$197</f>
        <v>4.5924225028702642E-3</v>
      </c>
      <c r="AA202" s="38">
        <f>'Publication Table'!Y203/'Publication Table (%)'!AA$197</f>
        <v>1.2239902080783353E-3</v>
      </c>
      <c r="AB202" s="38">
        <f>'Publication Table'!Z203/'Publication Table (%)'!AB$197</f>
        <v>1.0183299389002036E-3</v>
      </c>
      <c r="AC202" s="38">
        <f>'Publication Table'!AA203/'Publication Table (%)'!AC$197</f>
        <v>2.9806259314456036E-3</v>
      </c>
      <c r="AD202" s="38">
        <f>'Publication Table'!AB203/'Publication Table (%)'!AD$197</f>
        <v>0</v>
      </c>
      <c r="AE202" s="38">
        <f>'Publication Table'!AC203/'Publication Table (%)'!AE$197</f>
        <v>1.1061946902654867E-3</v>
      </c>
      <c r="AF202" s="38">
        <f>'Publication Table'!AD203/'Publication Table (%)'!AF$197</f>
        <v>1.3717421124828531E-3</v>
      </c>
      <c r="AG202" s="38">
        <f>'Publication Table'!AE203/'Publication Table (%)'!AG$197</f>
        <v>0</v>
      </c>
      <c r="AH202" s="38">
        <f>'Publication Table'!AF203/'Publication Table (%)'!AH$197</f>
        <v>1.2224938875305623E-3</v>
      </c>
      <c r="AI202" s="38">
        <f>'Publication Table'!AG203/'Publication Table (%)'!AI$197</f>
        <v>4.9627791563275434E-3</v>
      </c>
      <c r="AJ202" s="38">
        <f>'Publication Table'!AH203/'Publication Table (%)'!AJ$197</f>
        <v>4.6029919447640967E-3</v>
      </c>
      <c r="AK202" s="38">
        <f>'Publication Table'!AI203/'Publication Table (%)'!AK$197</f>
        <v>2.7397260273972603E-3</v>
      </c>
      <c r="AL202" s="38">
        <f>'Publication Table'!AJ203/'Publication Table (%)'!AL$197</f>
        <v>1.7834394904458598E-2</v>
      </c>
      <c r="AM202" s="38">
        <f>'Publication Table'!AK203/'Publication Table (%)'!AM$197</f>
        <v>1.1083743842364532E-2</v>
      </c>
      <c r="AN202" s="38">
        <f>'Publication Table'!AL203/'Publication Table (%)'!AN$197</f>
        <v>3.6101083032490974E-2</v>
      </c>
      <c r="AO202" s="38">
        <f>'Publication Table'!AM203/'Publication Table (%)'!AO$197</f>
        <v>0</v>
      </c>
      <c r="AP202" s="38">
        <f>'Publication Table'!AN203/'Publication Table (%)'!AP$197</f>
        <v>2.6143790849673201E-3</v>
      </c>
      <c r="AQ202" s="38">
        <f>'Publication Table'!AO203/'Publication Table (%)'!AQ$197</f>
        <v>8.7829360100376407E-3</v>
      </c>
      <c r="AR202" s="38">
        <f>'Publication Table'!AP203/'Publication Table (%)'!AR$197</f>
        <v>1.4005602240896359E-3</v>
      </c>
      <c r="AS202" s="38">
        <f>'Publication Table'!AQ203/'Publication Table (%)'!AS$197</f>
        <v>2.4390243902439024E-3</v>
      </c>
      <c r="AT202" s="38">
        <f>'Publication Table'!AR203/'Publication Table (%)'!AT$197</f>
        <v>0</v>
      </c>
      <c r="AU202" s="38">
        <f>'Publication Table'!AS203/'Publication Table (%)'!AU$197</f>
        <v>1.1778563015312132E-2</v>
      </c>
      <c r="AV202" s="38">
        <f>'Publication Table'!AT203/'Publication Table (%)'!AV$197</f>
        <v>0</v>
      </c>
      <c r="AW202" s="38">
        <f>'Publication Table'!AU203/'Publication Table (%)'!AW$197</f>
        <v>0</v>
      </c>
      <c r="AX202" s="38">
        <f>'Publication Table'!AV203/'Publication Table (%)'!AX$197</f>
        <v>1.7401392111368909E-2</v>
      </c>
      <c r="AY202" s="38">
        <f>'Publication Table'!AW203/'Publication Table (%)'!AY$197</f>
        <v>0</v>
      </c>
      <c r="AZ202" s="38">
        <f>'Publication Table'!AX203/'Publication Table (%)'!AZ$197</f>
        <v>0</v>
      </c>
      <c r="BA202" s="38">
        <f>'Publication Table'!AY203/'Publication Table (%)'!BA$197</f>
        <v>1.3679890560875513E-3</v>
      </c>
      <c r="BB202" s="38">
        <f>'Publication Table'!AZ203/'Publication Table (%)'!BB$197</f>
        <v>2.8011204481792717E-3</v>
      </c>
      <c r="BC202" s="38">
        <f>'Publication Table'!BA203/'Publication Table (%)'!BC$197</f>
        <v>0</v>
      </c>
      <c r="BD202" s="38">
        <f>'Publication Table'!BB203/'Publication Table (%)'!BD$197</f>
        <v>2.8653295128939827E-3</v>
      </c>
      <c r="BE202" s="38">
        <f>'Publication Table'!BC203/'Publication Table (%)'!BE$197</f>
        <v>0</v>
      </c>
      <c r="BF202" s="38">
        <f>'Publication Table'!BD203/'Publication Table (%)'!BF$197</f>
        <v>9.1503267973856214E-3</v>
      </c>
      <c r="BG202" s="38">
        <f>'Publication Table'!BE203/'Publication Table (%)'!BG$197</f>
        <v>8.5679314565483469E-3</v>
      </c>
      <c r="BH202" s="38">
        <f>'Publication Table'!BF203/'Publication Table (%)'!BH$197</f>
        <v>0</v>
      </c>
      <c r="BI202" s="38">
        <f>'Publication Table'!BG203/'Publication Table (%)'!BI$197</f>
        <v>0</v>
      </c>
      <c r="BJ202" s="38">
        <f>'Publication Table'!BH203/'Publication Table (%)'!BJ$197</f>
        <v>6.7385444743935314E-3</v>
      </c>
      <c r="BK202" s="38">
        <f>'Publication Table'!BI203/'Publication Table (%)'!BK$197</f>
        <v>0</v>
      </c>
      <c r="BL202" s="38">
        <f>'Publication Table'!BJ203/'Publication Table (%)'!BL$197</f>
        <v>0</v>
      </c>
      <c r="BM202" s="38">
        <f>'Publication Table'!BK203/'Publication Table (%)'!BM$197</f>
        <v>0</v>
      </c>
      <c r="BN202" s="38">
        <f>'Publication Table'!BL203/'Publication Table (%)'!BN$197</f>
        <v>0</v>
      </c>
      <c r="BO202" s="38">
        <f>'Publication Table'!BM203/'Publication Table (%)'!BO$197</f>
        <v>0</v>
      </c>
      <c r="BP202" s="38">
        <f>'Publication Table'!BN203/'Publication Table (%)'!BP$197</f>
        <v>0</v>
      </c>
      <c r="BQ202" s="38">
        <f>'Publication Table'!BO203/'Publication Table (%)'!BQ$197</f>
        <v>0</v>
      </c>
      <c r="BR202" s="38">
        <f>'Publication Table'!BP203/'Publication Table (%)'!BR$197</f>
        <v>0</v>
      </c>
      <c r="BS202" s="38">
        <f ca="1">'Publication Table'!BQ203/'Publication Table (%)'!BS$197</f>
        <v>9.6899224806201549E-3</v>
      </c>
    </row>
    <row r="203" spans="2:71" ht="15" hidden="1" customHeight="1" outlineLevel="1" collapsed="1" x14ac:dyDescent="0.2">
      <c r="B203" s="84" t="str">
        <f t="shared" si="21"/>
        <v>Glasgow Royal InfirmaryGlasgow Royal Infirmary</v>
      </c>
      <c r="C203" s="87" t="str">
        <f>E203</f>
        <v>Glasgow Royal Infirmary</v>
      </c>
      <c r="D203" s="100" t="s">
        <v>49</v>
      </c>
      <c r="E203" s="43" t="s">
        <v>50</v>
      </c>
      <c r="F203" s="14"/>
      <c r="G203" s="14"/>
      <c r="H203" s="14"/>
      <c r="I203" s="14"/>
      <c r="J203" s="14"/>
      <c r="K203" s="14"/>
      <c r="L203" s="14"/>
      <c r="M203" s="14"/>
      <c r="N203" s="14"/>
      <c r="O203" s="14"/>
      <c r="P203" s="14"/>
      <c r="Q203" s="14"/>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14"/>
      <c r="BA203" s="14"/>
      <c r="BB203" s="14"/>
      <c r="BC203" s="14"/>
      <c r="BD203" s="14"/>
      <c r="BE203" s="14"/>
      <c r="BF203" s="14"/>
      <c r="BG203" s="14"/>
      <c r="BH203" s="14"/>
      <c r="BI203" s="14"/>
      <c r="BJ203" s="14"/>
      <c r="BK203" s="14"/>
      <c r="BL203" s="14"/>
      <c r="BM203" s="14"/>
      <c r="BN203" s="14"/>
      <c r="BO203" s="14"/>
      <c r="BP203" s="14"/>
      <c r="BQ203" s="14"/>
      <c r="BR203" s="14"/>
      <c r="BS203" s="14"/>
    </row>
    <row r="204" spans="2:71" ht="15" hidden="1" customHeight="1" outlineLevel="2" x14ac:dyDescent="0.2">
      <c r="B204" s="84" t="str">
        <f t="shared" si="21"/>
        <v>Glasgow Royal InfirmaryTotal Number of scheduled elective operations in theatre system</v>
      </c>
      <c r="C204" s="87" t="str">
        <f t="shared" ref="C204:C209" si="29">C203</f>
        <v>Glasgow Royal Infirmary</v>
      </c>
      <c r="D204" s="100"/>
      <c r="E204" s="36" t="s">
        <v>3</v>
      </c>
      <c r="F204" s="17">
        <f>'Publication Table'!D205</f>
        <v>959</v>
      </c>
      <c r="G204" s="17">
        <f>'Publication Table'!E205</f>
        <v>1059</v>
      </c>
      <c r="H204" s="17">
        <f>'Publication Table'!F205</f>
        <v>868</v>
      </c>
      <c r="I204" s="17">
        <f>'Publication Table'!G205</f>
        <v>929</v>
      </c>
      <c r="J204" s="93">
        <f>'Publication Table'!H205</f>
        <v>1069</v>
      </c>
      <c r="K204" s="17">
        <f>'Publication Table'!I205</f>
        <v>1154</v>
      </c>
      <c r="L204" s="17">
        <f>'Publication Table'!J205</f>
        <v>1143</v>
      </c>
      <c r="M204" s="17">
        <f>'Publication Table'!K205</f>
        <v>1163</v>
      </c>
      <c r="N204" s="17">
        <f>'Publication Table'!L205</f>
        <v>987</v>
      </c>
      <c r="O204" s="17">
        <f>'Publication Table'!M205</f>
        <v>1042</v>
      </c>
      <c r="P204" s="17">
        <f>'Publication Table'!N205</f>
        <v>1129</v>
      </c>
      <c r="Q204" s="17">
        <f>'Publication Table'!O205</f>
        <v>1038</v>
      </c>
      <c r="R204" s="17">
        <f>'Publication Table'!P205</f>
        <v>1009</v>
      </c>
      <c r="S204" s="17">
        <f>'Publication Table'!Q205</f>
        <v>1002</v>
      </c>
      <c r="T204" s="17">
        <f>'Publication Table'!R205</f>
        <v>899</v>
      </c>
      <c r="U204" s="17">
        <f>'Publication Table'!S205</f>
        <v>998</v>
      </c>
      <c r="V204" s="17">
        <f>'Publication Table'!T205</f>
        <v>1014</v>
      </c>
      <c r="W204" s="17">
        <f>'Publication Table'!U205</f>
        <v>1023</v>
      </c>
      <c r="X204" s="17">
        <f>'Publication Table'!V205</f>
        <v>1144</v>
      </c>
      <c r="Y204" s="17">
        <f>'Publication Table'!W205</f>
        <v>995</v>
      </c>
      <c r="Z204" s="17">
        <f>'Publication Table'!X205</f>
        <v>897</v>
      </c>
      <c r="AA204" s="17">
        <f>'Publication Table'!Y205</f>
        <v>884</v>
      </c>
      <c r="AB204" s="17">
        <f>'Publication Table'!Z205</f>
        <v>972</v>
      </c>
      <c r="AC204" s="17">
        <f>'Publication Table'!AA205</f>
        <v>713</v>
      </c>
      <c r="AD204" s="17">
        <f>'Publication Table'!AB205</f>
        <v>939</v>
      </c>
      <c r="AE204" s="17">
        <f>'Publication Table'!AC205</f>
        <v>1000</v>
      </c>
      <c r="AF204" s="17">
        <f>'Publication Table'!AD205</f>
        <v>749</v>
      </c>
      <c r="AG204" s="17">
        <f>'Publication Table'!AE205</f>
        <v>1135</v>
      </c>
      <c r="AH204" s="17">
        <f>'Publication Table'!AF205</f>
        <v>1048</v>
      </c>
      <c r="AI204" s="17">
        <f>'Publication Table'!AG205</f>
        <v>1085</v>
      </c>
      <c r="AJ204" s="17">
        <f>'Publication Table'!AH205</f>
        <v>1152</v>
      </c>
      <c r="AK204" s="17">
        <f>'Publication Table'!AI205</f>
        <v>890</v>
      </c>
      <c r="AL204" s="17">
        <f>'Publication Table'!AJ205</f>
        <v>917</v>
      </c>
      <c r="AM204" s="17">
        <f>'Publication Table'!AK205</f>
        <v>1014</v>
      </c>
      <c r="AN204" s="17">
        <f>'Publication Table'!AL205</f>
        <v>1000</v>
      </c>
      <c r="AO204" s="17">
        <f>'Publication Table'!AM205</f>
        <v>910</v>
      </c>
      <c r="AP204" s="17">
        <f>'Publication Table'!AN205</f>
        <v>1084</v>
      </c>
      <c r="AQ204" s="17">
        <f>'Publication Table'!AO205</f>
        <v>1014</v>
      </c>
      <c r="AR204" s="17">
        <f>'Publication Table'!AP205</f>
        <v>884</v>
      </c>
      <c r="AS204" s="17">
        <f>'Publication Table'!AQ205</f>
        <v>1106</v>
      </c>
      <c r="AT204" s="17">
        <f>'Publication Table'!AR205</f>
        <v>1010</v>
      </c>
      <c r="AU204" s="17">
        <f>'Publication Table'!AS205</f>
        <v>1064</v>
      </c>
      <c r="AV204" s="17">
        <f>'Publication Table'!AT205</f>
        <v>1033</v>
      </c>
      <c r="AW204" s="17">
        <f>'Publication Table'!AU205</f>
        <v>881</v>
      </c>
      <c r="AX204" s="17">
        <f>'Publication Table'!AV205</f>
        <v>1067</v>
      </c>
      <c r="AY204" s="17">
        <f>'Publication Table'!AW205</f>
        <v>995</v>
      </c>
      <c r="AZ204" s="17">
        <f>'Publication Table'!AX205</f>
        <v>1114</v>
      </c>
      <c r="BA204" s="17">
        <f>'Publication Table'!AY205</f>
        <v>971</v>
      </c>
      <c r="BB204" s="17">
        <f>'Publication Table'!AZ205</f>
        <v>972</v>
      </c>
      <c r="BC204" s="17">
        <f>'Publication Table'!BA205</f>
        <v>903</v>
      </c>
      <c r="BD204" s="17">
        <f>'Publication Table'!BB205</f>
        <v>933</v>
      </c>
      <c r="BE204" s="17">
        <f>'Publication Table'!BC205</f>
        <v>1000</v>
      </c>
      <c r="BF204" s="17">
        <f>'Publication Table'!BD205</f>
        <v>1012</v>
      </c>
      <c r="BG204" s="17">
        <f>'Publication Table'!BE205</f>
        <v>1040</v>
      </c>
      <c r="BH204" s="17">
        <f>'Publication Table'!BF205</f>
        <v>1038</v>
      </c>
      <c r="BI204" s="17">
        <f>'Publication Table'!BG205</f>
        <v>836</v>
      </c>
      <c r="BJ204" s="17">
        <f>'Publication Table'!BH205</f>
        <v>932</v>
      </c>
      <c r="BK204" s="17">
        <f>'Publication Table'!BI205</f>
        <v>942</v>
      </c>
      <c r="BL204" s="17">
        <f>'Publication Table'!BJ205</f>
        <v>682</v>
      </c>
      <c r="BM204" s="17">
        <f>'Publication Table'!BK205</f>
        <v>62</v>
      </c>
      <c r="BN204" s="17">
        <f>'Publication Table'!BL205</f>
        <v>93</v>
      </c>
      <c r="BO204" s="17">
        <f>'Publication Table'!BM205</f>
        <v>188</v>
      </c>
      <c r="BP204" s="17">
        <f>'Publication Table'!BN205</f>
        <v>271</v>
      </c>
      <c r="BQ204" s="17">
        <f>'Publication Table'!BO205</f>
        <v>435</v>
      </c>
      <c r="BR204" s="17">
        <f>'Publication Table'!BP205</f>
        <v>573</v>
      </c>
      <c r="BS204" s="17">
        <f ca="1">'Publication Table'!BQ205</f>
        <v>336</v>
      </c>
    </row>
    <row r="205" spans="2:71" ht="15" hidden="1" customHeight="1" outlineLevel="2" x14ac:dyDescent="0.2">
      <c r="B205" s="84" t="str">
        <f t="shared" si="21"/>
        <v>Glasgow Royal InfirmaryPercent of total scheduled elective cancellations in theatre systems</v>
      </c>
      <c r="C205" s="87" t="str">
        <f t="shared" si="29"/>
        <v>Glasgow Royal Infirmary</v>
      </c>
      <c r="D205" s="100"/>
      <c r="E205" s="37" t="s">
        <v>112</v>
      </c>
      <c r="F205" s="38">
        <f>'Publication Table'!D206/'Publication Table (%)'!F$204</f>
        <v>6.3607924921793541E-2</v>
      </c>
      <c r="G205" s="38">
        <f>'Publication Table'!E206/'Publication Table (%)'!G$204</f>
        <v>6.3267233238904624E-2</v>
      </c>
      <c r="H205" s="38">
        <f>'Publication Table'!F206/'Publication Table (%)'!H$204</f>
        <v>7.1428571428571425E-2</v>
      </c>
      <c r="I205" s="38">
        <f>'Publication Table'!G206/'Publication Table (%)'!I$204</f>
        <v>7.2120559741657694E-2</v>
      </c>
      <c r="J205" s="94">
        <f>'Publication Table'!H206/'Publication Table (%)'!J$204</f>
        <v>7.4836295603367631E-2</v>
      </c>
      <c r="K205" s="38">
        <f>'Publication Table'!I206/'Publication Table (%)'!K$204</f>
        <v>6.5857885615251299E-2</v>
      </c>
      <c r="L205" s="38">
        <f>'Publication Table'!J206/'Publication Table (%)'!L$204</f>
        <v>7.7865266841644798E-2</v>
      </c>
      <c r="M205" s="38">
        <f>'Publication Table'!K206/'Publication Table (%)'!M$204</f>
        <v>8.5124677558039555E-2</v>
      </c>
      <c r="N205" s="38">
        <f>'Publication Table'!L206/'Publication Table (%)'!N$204</f>
        <v>7.598784194528875E-2</v>
      </c>
      <c r="O205" s="38">
        <f>'Publication Table'!M206/'Publication Table (%)'!O$204</f>
        <v>6.5259117082533583E-2</v>
      </c>
      <c r="P205" s="38">
        <f>'Publication Table'!N206/'Publication Table (%)'!P$204</f>
        <v>7.9716563330380866E-2</v>
      </c>
      <c r="Q205" s="38">
        <f>'Publication Table'!O206/'Publication Table (%)'!Q$204</f>
        <v>7.6107899807321772E-2</v>
      </c>
      <c r="R205" s="38">
        <f>'Publication Table'!P206/'Publication Table (%)'!R$204</f>
        <v>7.3339940535183348E-2</v>
      </c>
      <c r="S205" s="38">
        <f>'Publication Table'!Q206/'Publication Table (%)'!S$204</f>
        <v>6.6866267465069865E-2</v>
      </c>
      <c r="T205" s="38">
        <f>'Publication Table'!R206/'Publication Table (%)'!T$204</f>
        <v>6.4516129032258063E-2</v>
      </c>
      <c r="U205" s="38">
        <f>'Publication Table'!S206/'Publication Table (%)'!U$204</f>
        <v>7.5150300601202411E-2</v>
      </c>
      <c r="V205" s="38">
        <f>'Publication Table'!T206/'Publication Table (%)'!V$204</f>
        <v>6.7061143984220903E-2</v>
      </c>
      <c r="W205" s="38">
        <f>'Publication Table'!U206/'Publication Table (%)'!W$204</f>
        <v>6.7448680351906154E-2</v>
      </c>
      <c r="X205" s="38">
        <f>'Publication Table'!V206/'Publication Table (%)'!X$204</f>
        <v>6.2062937062937064E-2</v>
      </c>
      <c r="Y205" s="38">
        <f>'Publication Table'!W206/'Publication Table (%)'!Y$204</f>
        <v>8.3417085427135676E-2</v>
      </c>
      <c r="Z205" s="38">
        <f>'Publication Table'!X206/'Publication Table (%)'!Z$204</f>
        <v>7.9152731326644368E-2</v>
      </c>
      <c r="AA205" s="38">
        <f>'Publication Table'!Y206/'Publication Table (%)'!AA$204</f>
        <v>5.6561085972850679E-2</v>
      </c>
      <c r="AB205" s="38">
        <f>'Publication Table'!Z206/'Publication Table (%)'!AB$204</f>
        <v>6.9958847736625515E-2</v>
      </c>
      <c r="AC205" s="38">
        <f>'Publication Table'!AA206/'Publication Table (%)'!AC$204</f>
        <v>8.4151472650771386E-2</v>
      </c>
      <c r="AD205" s="38">
        <f>'Publication Table'!AB206/'Publication Table (%)'!AD$204</f>
        <v>7.0287539936102233E-2</v>
      </c>
      <c r="AE205" s="38">
        <f>'Publication Table'!AC206/'Publication Table (%)'!AE$204</f>
        <v>6.5000000000000002E-2</v>
      </c>
      <c r="AF205" s="38">
        <f>'Publication Table'!AD206/'Publication Table (%)'!AF$204</f>
        <v>7.0761014686248333E-2</v>
      </c>
      <c r="AG205" s="38">
        <f>'Publication Table'!AE206/'Publication Table (%)'!AG$204</f>
        <v>6.255506607929516E-2</v>
      </c>
      <c r="AH205" s="38">
        <f>'Publication Table'!AF206/'Publication Table (%)'!AH$204</f>
        <v>7.5381679389312978E-2</v>
      </c>
      <c r="AI205" s="38">
        <f>'Publication Table'!AG206/'Publication Table (%)'!AI$204</f>
        <v>7.0046082949308752E-2</v>
      </c>
      <c r="AJ205" s="38">
        <f>'Publication Table'!AH206/'Publication Table (%)'!AJ$204</f>
        <v>5.9027777777777776E-2</v>
      </c>
      <c r="AK205" s="38">
        <f>'Publication Table'!AI206/'Publication Table (%)'!AK$204</f>
        <v>9.2134831460674152E-2</v>
      </c>
      <c r="AL205" s="38">
        <f>'Publication Table'!AJ206/'Publication Table (%)'!AL$204</f>
        <v>6.8702290076335881E-2</v>
      </c>
      <c r="AM205" s="38">
        <f>'Publication Table'!AK206/'Publication Table (%)'!AM$204</f>
        <v>5.8185404339250492E-2</v>
      </c>
      <c r="AN205" s="38">
        <f>'Publication Table'!AL206/'Publication Table (%)'!AN$204</f>
        <v>8.4000000000000005E-2</v>
      </c>
      <c r="AO205" s="38">
        <f>'Publication Table'!AM206/'Publication Table (%)'!AO$204</f>
        <v>6.3736263736263732E-2</v>
      </c>
      <c r="AP205" s="38">
        <f>'Publication Table'!AN206/'Publication Table (%)'!AP$204</f>
        <v>5.1660516605166053E-2</v>
      </c>
      <c r="AQ205" s="38">
        <f>'Publication Table'!AO206/'Publication Table (%)'!AQ$204</f>
        <v>5.2268244575936887E-2</v>
      </c>
      <c r="AR205" s="38">
        <f>'Publication Table'!AP206/'Publication Table (%)'!AR$204</f>
        <v>4.7511312217194568E-2</v>
      </c>
      <c r="AS205" s="38">
        <f>'Publication Table'!AQ206/'Publication Table (%)'!AS$204</f>
        <v>7.5949367088607597E-2</v>
      </c>
      <c r="AT205" s="38">
        <f>'Publication Table'!AR206/'Publication Table (%)'!AT$204</f>
        <v>6.5346534653465349E-2</v>
      </c>
      <c r="AU205" s="38">
        <f>'Publication Table'!AS206/'Publication Table (%)'!AU$204</f>
        <v>5.733082706766917E-2</v>
      </c>
      <c r="AV205" s="38">
        <f>'Publication Table'!AT206/'Publication Table (%)'!AV$204</f>
        <v>0.16069699903194579</v>
      </c>
      <c r="AW205" s="38">
        <f>'Publication Table'!AU206/'Publication Table (%)'!AW$204</f>
        <v>7.4914869466515321E-2</v>
      </c>
      <c r="AX205" s="38">
        <f>'Publication Table'!AV206/'Publication Table (%)'!AX$204</f>
        <v>5.8106841611996252E-2</v>
      </c>
      <c r="AY205" s="38">
        <f>'Publication Table'!AW206/'Publication Table (%)'!AY$204</f>
        <v>6.030150753768844E-2</v>
      </c>
      <c r="AZ205" s="38">
        <f>'Publication Table'!AX206/'Publication Table (%)'!AZ$204</f>
        <v>5.7450628366247758E-2</v>
      </c>
      <c r="BA205" s="38">
        <f>'Publication Table'!AY206/'Publication Table (%)'!BA$204</f>
        <v>6.1791967044284246E-2</v>
      </c>
      <c r="BB205" s="38">
        <f>'Publication Table'!AZ206/'Publication Table (%)'!BB$204</f>
        <v>7.098765432098765E-2</v>
      </c>
      <c r="BC205" s="38">
        <f>'Publication Table'!BA206/'Publication Table (%)'!BC$204</f>
        <v>7.6411960132890366E-2</v>
      </c>
      <c r="BD205" s="38">
        <f>'Publication Table'!BB206/'Publication Table (%)'!BD$204</f>
        <v>5.5734190782422297E-2</v>
      </c>
      <c r="BE205" s="38">
        <f>'Publication Table'!BC206/'Publication Table (%)'!BE$204</f>
        <v>6.5000000000000002E-2</v>
      </c>
      <c r="BF205" s="38">
        <f>'Publication Table'!BD206/'Publication Table (%)'!BF$204</f>
        <v>6.0276679841897232E-2</v>
      </c>
      <c r="BG205" s="38">
        <f>'Publication Table'!BE206/'Publication Table (%)'!BG$204</f>
        <v>5.9615384615384619E-2</v>
      </c>
      <c r="BH205" s="38">
        <f>'Publication Table'!BF206/'Publication Table (%)'!BH$204</f>
        <v>8.8631984585741813E-2</v>
      </c>
      <c r="BI205" s="38">
        <f>'Publication Table'!BG206/'Publication Table (%)'!BI$204</f>
        <v>9.3301435406698566E-2</v>
      </c>
      <c r="BJ205" s="38">
        <f>'Publication Table'!BH206/'Publication Table (%)'!BJ$204</f>
        <v>8.15450643776824E-2</v>
      </c>
      <c r="BK205" s="38">
        <f>'Publication Table'!BI206/'Publication Table (%)'!BK$204</f>
        <v>6.7940552016985137E-2</v>
      </c>
      <c r="BL205" s="38">
        <f>'Publication Table'!BJ206/'Publication Table (%)'!BL$204</f>
        <v>8.797653958944282E-2</v>
      </c>
      <c r="BM205" s="38">
        <f>'Publication Table'!BK206/'Publication Table (%)'!BM$204</f>
        <v>0.14516129032258066</v>
      </c>
      <c r="BN205" s="38">
        <f>'Publication Table'!BL206/'Publication Table (%)'!BN$204</f>
        <v>2.1505376344086023E-2</v>
      </c>
      <c r="BO205" s="38">
        <f>'Publication Table'!BM206/'Publication Table (%)'!BO$204</f>
        <v>5.3191489361702128E-2</v>
      </c>
      <c r="BP205" s="38">
        <f>'Publication Table'!BN206/'Publication Table (%)'!BP$204</f>
        <v>5.9040590405904057E-2</v>
      </c>
      <c r="BQ205" s="38">
        <f>'Publication Table'!BO206/'Publication Table (%)'!BQ$204</f>
        <v>5.5172413793103448E-2</v>
      </c>
      <c r="BR205" s="38">
        <f>'Publication Table'!BP206/'Publication Table (%)'!BR$204</f>
        <v>4.3630017452006981E-2</v>
      </c>
      <c r="BS205" s="38">
        <f ca="1">'Publication Table'!BQ206/'Publication Table (%)'!BS$204</f>
        <v>5.6547619047619048E-2</v>
      </c>
    </row>
    <row r="206" spans="2:71" ht="15" hidden="1" customHeight="1" outlineLevel="2" x14ac:dyDescent="0.2">
      <c r="B206" s="84" t="str">
        <f t="shared" si="21"/>
        <v>Glasgow Royal InfirmaryCancellation based on clinical reason by hospital %</v>
      </c>
      <c r="C206" s="87" t="str">
        <f t="shared" si="29"/>
        <v>Glasgow Royal Infirmary</v>
      </c>
      <c r="D206" s="100"/>
      <c r="E206" s="39" t="s">
        <v>113</v>
      </c>
      <c r="F206" s="38">
        <f>'Publication Table'!D207/'Publication Table (%)'!F$204</f>
        <v>2.502606882168926E-2</v>
      </c>
      <c r="G206" s="38">
        <f>'Publication Table'!E207/'Publication Table (%)'!G$204</f>
        <v>2.9272898961284231E-2</v>
      </c>
      <c r="H206" s="38">
        <f>'Publication Table'!F207/'Publication Table (%)'!H$204</f>
        <v>4.7235023041474651E-2</v>
      </c>
      <c r="I206" s="38">
        <f>'Publication Table'!G207/'Publication Table (%)'!I$204</f>
        <v>3.8751345532831001E-2</v>
      </c>
      <c r="J206" s="94">
        <f>'Publication Table'!H207/'Publication Table (%)'!J$204</f>
        <v>3.3676333021515438E-2</v>
      </c>
      <c r="K206" s="38">
        <f>'Publication Table'!I207/'Publication Table (%)'!K$204</f>
        <v>2.8596187175043329E-2</v>
      </c>
      <c r="L206" s="38">
        <f>'Publication Table'!J207/'Publication Table (%)'!L$204</f>
        <v>3.762029746281715E-2</v>
      </c>
      <c r="M206" s="38">
        <f>'Publication Table'!K207/'Publication Table (%)'!M$204</f>
        <v>2.7515047291487533E-2</v>
      </c>
      <c r="N206" s="38">
        <f>'Publication Table'!L207/'Publication Table (%)'!N$204</f>
        <v>3.1408308004052685E-2</v>
      </c>
      <c r="O206" s="38">
        <f>'Publication Table'!M207/'Publication Table (%)'!O$204</f>
        <v>2.3992322456813819E-2</v>
      </c>
      <c r="P206" s="38">
        <f>'Publication Table'!N207/'Publication Table (%)'!P$204</f>
        <v>2.3914968999114262E-2</v>
      </c>
      <c r="Q206" s="38">
        <f>'Publication Table'!O207/'Publication Table (%)'!Q$204</f>
        <v>3.6608863198458574E-2</v>
      </c>
      <c r="R206" s="38">
        <f>'Publication Table'!P207/'Publication Table (%)'!R$204</f>
        <v>2.8741328047571853E-2</v>
      </c>
      <c r="S206" s="38">
        <f>'Publication Table'!Q207/'Publication Table (%)'!S$204</f>
        <v>2.6946107784431138E-2</v>
      </c>
      <c r="T206" s="38">
        <f>'Publication Table'!R207/'Publication Table (%)'!T$204</f>
        <v>2.6696329254727477E-2</v>
      </c>
      <c r="U206" s="38">
        <f>'Publication Table'!S207/'Publication Table (%)'!U$204</f>
        <v>3.0060120240480961E-2</v>
      </c>
      <c r="V206" s="38">
        <f>'Publication Table'!T207/'Publication Table (%)'!V$204</f>
        <v>2.9585798816568046E-2</v>
      </c>
      <c r="W206" s="38">
        <f>'Publication Table'!U207/'Publication Table (%)'!W$204</f>
        <v>2.7370478983382209E-2</v>
      </c>
      <c r="X206" s="38">
        <f>'Publication Table'!V207/'Publication Table (%)'!X$204</f>
        <v>2.5349650349650348E-2</v>
      </c>
      <c r="Y206" s="38">
        <f>'Publication Table'!W207/'Publication Table (%)'!Y$204</f>
        <v>3.5175879396984924E-2</v>
      </c>
      <c r="Z206" s="38">
        <f>'Publication Table'!X207/'Publication Table (%)'!Z$204</f>
        <v>2.2296544035674472E-2</v>
      </c>
      <c r="AA206" s="38">
        <f>'Publication Table'!Y207/'Publication Table (%)'!AA$204</f>
        <v>2.7149321266968326E-2</v>
      </c>
      <c r="AB206" s="38">
        <f>'Publication Table'!Z207/'Publication Table (%)'!AB$204</f>
        <v>3.7037037037037035E-2</v>
      </c>
      <c r="AC206" s="38">
        <f>'Publication Table'!AA207/'Publication Table (%)'!AC$204</f>
        <v>3.7868162692847124E-2</v>
      </c>
      <c r="AD206" s="38">
        <f>'Publication Table'!AB207/'Publication Table (%)'!AD$204</f>
        <v>2.8753993610223641E-2</v>
      </c>
      <c r="AE206" s="38">
        <f>'Publication Table'!AC207/'Publication Table (%)'!AE$204</f>
        <v>0.02</v>
      </c>
      <c r="AF206" s="38">
        <f>'Publication Table'!AD207/'Publication Table (%)'!AF$204</f>
        <v>2.0026702269692925E-2</v>
      </c>
      <c r="AG206" s="38">
        <f>'Publication Table'!AE207/'Publication Table (%)'!AG$204</f>
        <v>2.8193832599118944E-2</v>
      </c>
      <c r="AH206" s="38">
        <f>'Publication Table'!AF207/'Publication Table (%)'!AH$204</f>
        <v>3.4351145038167941E-2</v>
      </c>
      <c r="AI206" s="38">
        <f>'Publication Table'!AG207/'Publication Table (%)'!AI$204</f>
        <v>2.3041474654377881E-2</v>
      </c>
      <c r="AJ206" s="38">
        <f>'Publication Table'!AH207/'Publication Table (%)'!AJ$204</f>
        <v>2.4305555555555556E-2</v>
      </c>
      <c r="AK206" s="38">
        <f>'Publication Table'!AI207/'Publication Table (%)'!AK$204</f>
        <v>2.5842696629213482E-2</v>
      </c>
      <c r="AL206" s="38">
        <f>'Publication Table'!AJ207/'Publication Table (%)'!AL$204</f>
        <v>2.7262813522355506E-2</v>
      </c>
      <c r="AM206" s="38">
        <f>'Publication Table'!AK207/'Publication Table (%)'!AM$204</f>
        <v>1.282051282051282E-2</v>
      </c>
      <c r="AN206" s="38">
        <f>'Publication Table'!AL207/'Publication Table (%)'!AN$204</f>
        <v>2.9000000000000001E-2</v>
      </c>
      <c r="AO206" s="38">
        <f>'Publication Table'!AM207/'Publication Table (%)'!AO$204</f>
        <v>2.4175824175824177E-2</v>
      </c>
      <c r="AP206" s="38">
        <f>'Publication Table'!AN207/'Publication Table (%)'!AP$204</f>
        <v>1.5682656826568265E-2</v>
      </c>
      <c r="AQ206" s="38">
        <f>'Publication Table'!AO207/'Publication Table (%)'!AQ$204</f>
        <v>2.0710059171597635E-2</v>
      </c>
      <c r="AR206" s="38">
        <f>'Publication Table'!AP207/'Publication Table (%)'!AR$204</f>
        <v>1.5837104072398189E-2</v>
      </c>
      <c r="AS206" s="38">
        <f>'Publication Table'!AQ207/'Publication Table (%)'!AS$204</f>
        <v>3.5262206148282099E-2</v>
      </c>
      <c r="AT206" s="38">
        <f>'Publication Table'!AR207/'Publication Table (%)'!AT$204</f>
        <v>2.1782178217821781E-2</v>
      </c>
      <c r="AU206" s="38">
        <f>'Publication Table'!AS207/'Publication Table (%)'!AU$204</f>
        <v>2.6315789473684209E-2</v>
      </c>
      <c r="AV206" s="38">
        <f>'Publication Table'!AT207/'Publication Table (%)'!AV$204</f>
        <v>2.3233301064859633E-2</v>
      </c>
      <c r="AW206" s="38">
        <f>'Publication Table'!AU207/'Publication Table (%)'!AW$204</f>
        <v>3.4052213393870601E-2</v>
      </c>
      <c r="AX206" s="38">
        <f>'Publication Table'!AV207/'Publication Table (%)'!AX$204</f>
        <v>2.2492970946579195E-2</v>
      </c>
      <c r="AY206" s="38">
        <f>'Publication Table'!AW207/'Publication Table (%)'!AY$204</f>
        <v>2.8140703517587941E-2</v>
      </c>
      <c r="AZ206" s="38">
        <f>'Publication Table'!AX207/'Publication Table (%)'!AZ$204</f>
        <v>2.8725314183123879E-2</v>
      </c>
      <c r="BA206" s="38">
        <f>'Publication Table'!AY207/'Publication Table (%)'!BA$204</f>
        <v>2.0597322348094749E-2</v>
      </c>
      <c r="BB206" s="38">
        <f>'Publication Table'!AZ207/'Publication Table (%)'!BB$204</f>
        <v>2.7777777777777776E-2</v>
      </c>
      <c r="BC206" s="38">
        <f>'Publication Table'!BA207/'Publication Table (%)'!BC$204</f>
        <v>3.6544850498338874E-2</v>
      </c>
      <c r="BD206" s="38">
        <f>'Publication Table'!BB207/'Publication Table (%)'!BD$204</f>
        <v>3.4297963558413719E-2</v>
      </c>
      <c r="BE206" s="38">
        <f>'Publication Table'!BC207/'Publication Table (%)'!BE$204</f>
        <v>2.3E-2</v>
      </c>
      <c r="BF206" s="38">
        <f>'Publication Table'!BD207/'Publication Table (%)'!BF$204</f>
        <v>2.5691699604743084E-2</v>
      </c>
      <c r="BG206" s="38">
        <f>'Publication Table'!BE207/'Publication Table (%)'!BG$204</f>
        <v>2.1153846153846155E-2</v>
      </c>
      <c r="BH206" s="38">
        <f>'Publication Table'!BF207/'Publication Table (%)'!BH$204</f>
        <v>2.6974951830443159E-2</v>
      </c>
      <c r="BI206" s="38">
        <f>'Publication Table'!BG207/'Publication Table (%)'!BI$204</f>
        <v>3.2296650717703351E-2</v>
      </c>
      <c r="BJ206" s="38">
        <f>'Publication Table'!BH207/'Publication Table (%)'!BJ$204</f>
        <v>2.1459227467811159E-2</v>
      </c>
      <c r="BK206" s="38">
        <f>'Publication Table'!BI207/'Publication Table (%)'!BK$204</f>
        <v>3.3970276008492568E-2</v>
      </c>
      <c r="BL206" s="38">
        <f>'Publication Table'!BJ207/'Publication Table (%)'!BL$204</f>
        <v>4.2521994134897358E-2</v>
      </c>
      <c r="BM206" s="38">
        <f>'Publication Table'!BK207/'Publication Table (%)'!BM$204</f>
        <v>6.4516129032258063E-2</v>
      </c>
      <c r="BN206" s="38">
        <f>'Publication Table'!BL207/'Publication Table (%)'!BN$204</f>
        <v>1.0752688172043012E-2</v>
      </c>
      <c r="BO206" s="38">
        <f>'Publication Table'!BM207/'Publication Table (%)'!BO$204</f>
        <v>2.6595744680851064E-2</v>
      </c>
      <c r="BP206" s="38">
        <f>'Publication Table'!BN207/'Publication Table (%)'!BP$204</f>
        <v>2.9520295202952029E-2</v>
      </c>
      <c r="BQ206" s="38">
        <f>'Publication Table'!BO207/'Publication Table (%)'!BQ$204</f>
        <v>3.4482758620689655E-2</v>
      </c>
      <c r="BR206" s="38">
        <f>'Publication Table'!BP207/'Publication Table (%)'!BR$204</f>
        <v>2.7923211169284468E-2</v>
      </c>
      <c r="BS206" s="38">
        <f ca="1">'Publication Table'!BQ207/'Publication Table (%)'!BS$204</f>
        <v>8.9285714285714281E-3</v>
      </c>
    </row>
    <row r="207" spans="2:71" ht="15" hidden="1" customHeight="1" outlineLevel="2" x14ac:dyDescent="0.2">
      <c r="B207" s="84" t="str">
        <f t="shared" si="21"/>
        <v>Glasgow Royal InfirmaryCancellation based on capacity or non-clinical reason by hospital %</v>
      </c>
      <c r="C207" s="87" t="str">
        <f t="shared" si="29"/>
        <v>Glasgow Royal Infirmary</v>
      </c>
      <c r="D207" s="100"/>
      <c r="E207" s="39" t="s">
        <v>114</v>
      </c>
      <c r="F207" s="38">
        <f>'Publication Table'!D208/'Publication Table (%)'!F$204</f>
        <v>1.6684045881126174E-2</v>
      </c>
      <c r="G207" s="38">
        <f>'Publication Table'!E208/'Publication Table (%)'!G$204</f>
        <v>1.2275731822474031E-2</v>
      </c>
      <c r="H207" s="38">
        <f>'Publication Table'!F208/'Publication Table (%)'!H$204</f>
        <v>8.0645161290322578E-3</v>
      </c>
      <c r="I207" s="38">
        <f>'Publication Table'!G208/'Publication Table (%)'!I$204</f>
        <v>1.3993541442411194E-2</v>
      </c>
      <c r="J207" s="94">
        <f>'Publication Table'!H208/'Publication Table (%)'!J$204</f>
        <v>1.8709073900841908E-2</v>
      </c>
      <c r="K207" s="38">
        <f>'Publication Table'!I208/'Publication Table (%)'!K$204</f>
        <v>1.5597920277296361E-2</v>
      </c>
      <c r="L207" s="38">
        <f>'Publication Table'!J208/'Publication Table (%)'!L$204</f>
        <v>1.9247594050743656E-2</v>
      </c>
      <c r="M207" s="38">
        <f>'Publication Table'!K208/'Publication Table (%)'!M$204</f>
        <v>1.117798796216681E-2</v>
      </c>
      <c r="N207" s="38">
        <f>'Publication Table'!L208/'Publication Table (%)'!N$204</f>
        <v>1.7223910840932118E-2</v>
      </c>
      <c r="O207" s="38">
        <f>'Publication Table'!M208/'Publication Table (%)'!O$204</f>
        <v>1.9193857965451054E-2</v>
      </c>
      <c r="P207" s="38">
        <f>'Publication Table'!N208/'Publication Table (%)'!P$204</f>
        <v>1.9486271036315322E-2</v>
      </c>
      <c r="Q207" s="38">
        <f>'Publication Table'!O208/'Publication Table (%)'!Q$204</f>
        <v>1.6377649325626204E-2</v>
      </c>
      <c r="R207" s="38">
        <f>'Publication Table'!P208/'Publication Table (%)'!R$204</f>
        <v>1.7839444995044598E-2</v>
      </c>
      <c r="S207" s="38">
        <f>'Publication Table'!Q208/'Publication Table (%)'!S$204</f>
        <v>6.9860279441117763E-3</v>
      </c>
      <c r="T207" s="38">
        <f>'Publication Table'!R208/'Publication Table (%)'!T$204</f>
        <v>7.7864293659621799E-3</v>
      </c>
      <c r="U207" s="38">
        <f>'Publication Table'!S208/'Publication Table (%)'!U$204</f>
        <v>1.9038076152304611E-2</v>
      </c>
      <c r="V207" s="38">
        <f>'Publication Table'!T208/'Publication Table (%)'!V$204</f>
        <v>1.282051282051282E-2</v>
      </c>
      <c r="W207" s="38">
        <f>'Publication Table'!U208/'Publication Table (%)'!W$204</f>
        <v>1.3685239491691105E-2</v>
      </c>
      <c r="X207" s="38">
        <f>'Publication Table'!V208/'Publication Table (%)'!X$204</f>
        <v>8.7412587412587419E-3</v>
      </c>
      <c r="Y207" s="38">
        <f>'Publication Table'!W208/'Publication Table (%)'!Y$204</f>
        <v>1.3065326633165829E-2</v>
      </c>
      <c r="Z207" s="38">
        <f>'Publication Table'!X208/'Publication Table (%)'!Z$204</f>
        <v>2.7870680044593088E-2</v>
      </c>
      <c r="AA207" s="38">
        <f>'Publication Table'!Y208/'Publication Table (%)'!AA$204</f>
        <v>7.9185520361990946E-3</v>
      </c>
      <c r="AB207" s="38">
        <f>'Publication Table'!Z208/'Publication Table (%)'!AB$204</f>
        <v>5.1440329218106996E-3</v>
      </c>
      <c r="AC207" s="38">
        <f>'Publication Table'!AA208/'Publication Table (%)'!AC$204</f>
        <v>1.6830294530154277E-2</v>
      </c>
      <c r="AD207" s="38">
        <f>'Publication Table'!AB208/'Publication Table (%)'!AD$204</f>
        <v>1.5974440894568689E-2</v>
      </c>
      <c r="AE207" s="38">
        <f>'Publication Table'!AC208/'Publication Table (%)'!AE$204</f>
        <v>0.02</v>
      </c>
      <c r="AF207" s="38">
        <f>'Publication Table'!AD208/'Publication Table (%)'!AF$204</f>
        <v>2.0026702269692925E-2</v>
      </c>
      <c r="AG207" s="38">
        <f>'Publication Table'!AE208/'Publication Table (%)'!AG$204</f>
        <v>9.6916299559471359E-3</v>
      </c>
      <c r="AH207" s="38">
        <f>'Publication Table'!AF208/'Publication Table (%)'!AH$204</f>
        <v>7.6335877862595417E-3</v>
      </c>
      <c r="AI207" s="38">
        <f>'Publication Table'!AG208/'Publication Table (%)'!AI$204</f>
        <v>2.488479262672811E-2</v>
      </c>
      <c r="AJ207" s="38">
        <f>'Publication Table'!AH208/'Publication Table (%)'!AJ$204</f>
        <v>2.0833333333333332E-2</v>
      </c>
      <c r="AK207" s="38">
        <f>'Publication Table'!AI208/'Publication Table (%)'!AK$204</f>
        <v>3.1460674157303373E-2</v>
      </c>
      <c r="AL207" s="38">
        <f>'Publication Table'!AJ208/'Publication Table (%)'!AL$204</f>
        <v>1.6357688113413305E-2</v>
      </c>
      <c r="AM207" s="38">
        <f>'Publication Table'!AK208/'Publication Table (%)'!AM$204</f>
        <v>1.0848126232741617E-2</v>
      </c>
      <c r="AN207" s="38">
        <f>'Publication Table'!AL208/'Publication Table (%)'!AN$204</f>
        <v>8.9999999999999993E-3</v>
      </c>
      <c r="AO207" s="38">
        <f>'Publication Table'!AM208/'Publication Table (%)'!AO$204</f>
        <v>1.9780219780219779E-2</v>
      </c>
      <c r="AP207" s="38">
        <f>'Publication Table'!AN208/'Publication Table (%)'!AP$204</f>
        <v>1.107011070110701E-2</v>
      </c>
      <c r="AQ207" s="38">
        <f>'Publication Table'!AO208/'Publication Table (%)'!AQ$204</f>
        <v>6.9033530571992107E-3</v>
      </c>
      <c r="AR207" s="38">
        <f>'Publication Table'!AP208/'Publication Table (%)'!AR$204</f>
        <v>7.9185520361990946E-3</v>
      </c>
      <c r="AS207" s="38">
        <f>'Publication Table'!AQ208/'Publication Table (%)'!AS$204</f>
        <v>1.7179023508137433E-2</v>
      </c>
      <c r="AT207" s="38">
        <f>'Publication Table'!AR208/'Publication Table (%)'!AT$204</f>
        <v>1.9801980198019802E-2</v>
      </c>
      <c r="AU207" s="38">
        <f>'Publication Table'!AS208/'Publication Table (%)'!AU$204</f>
        <v>1.1278195488721804E-2</v>
      </c>
      <c r="AV207" s="38">
        <f>'Publication Table'!AT208/'Publication Table (%)'!AV$204</f>
        <v>0.12391093901258471</v>
      </c>
      <c r="AW207" s="38">
        <f>'Publication Table'!AU208/'Publication Table (%)'!AW$204</f>
        <v>2.043132803632236E-2</v>
      </c>
      <c r="AX207" s="38">
        <f>'Publication Table'!AV208/'Publication Table (%)'!AX$204</f>
        <v>1.0309278350515464E-2</v>
      </c>
      <c r="AY207" s="38">
        <f>'Publication Table'!AW208/'Publication Table (%)'!AY$204</f>
        <v>1.1055276381909548E-2</v>
      </c>
      <c r="AZ207" s="38">
        <f>'Publication Table'!AX208/'Publication Table (%)'!AZ$204</f>
        <v>9.8743267504488325E-3</v>
      </c>
      <c r="BA207" s="38">
        <f>'Publication Table'!AY208/'Publication Table (%)'!BA$204</f>
        <v>1.7507723995880537E-2</v>
      </c>
      <c r="BB207" s="38">
        <f>'Publication Table'!AZ208/'Publication Table (%)'!BB$204</f>
        <v>3.0864197530864196E-2</v>
      </c>
      <c r="BC207" s="38">
        <f>'Publication Table'!BA208/'Publication Table (%)'!BC$204</f>
        <v>8.8593576965669985E-3</v>
      </c>
      <c r="BD207" s="38">
        <f>'Publication Table'!BB208/'Publication Table (%)'!BD$204</f>
        <v>7.502679528403001E-3</v>
      </c>
      <c r="BE207" s="38">
        <f>'Publication Table'!BC208/'Publication Table (%)'!BE$204</f>
        <v>1.7999999999999999E-2</v>
      </c>
      <c r="BF207" s="38">
        <f>'Publication Table'!BD208/'Publication Table (%)'!BF$204</f>
        <v>1.1857707509881422E-2</v>
      </c>
      <c r="BG207" s="38">
        <f>'Publication Table'!BE208/'Publication Table (%)'!BG$204</f>
        <v>1.1538461538461539E-2</v>
      </c>
      <c r="BH207" s="38">
        <f>'Publication Table'!BF208/'Publication Table (%)'!BH$204</f>
        <v>3.8535645472061654E-2</v>
      </c>
      <c r="BI207" s="38">
        <f>'Publication Table'!BG208/'Publication Table (%)'!BI$204</f>
        <v>3.7081339712918659E-2</v>
      </c>
      <c r="BJ207" s="38">
        <f>'Publication Table'!BH208/'Publication Table (%)'!BJ$204</f>
        <v>4.3991416309012876E-2</v>
      </c>
      <c r="BK207" s="38">
        <f>'Publication Table'!BI208/'Publication Table (%)'!BK$204</f>
        <v>1.167728237791932E-2</v>
      </c>
      <c r="BL207" s="38">
        <f>'Publication Table'!BJ208/'Publication Table (%)'!BL$204</f>
        <v>2.932551319648094E-2</v>
      </c>
      <c r="BM207" s="38">
        <f>'Publication Table'!BK208/'Publication Table (%)'!BM$204</f>
        <v>4.8387096774193547E-2</v>
      </c>
      <c r="BN207" s="38">
        <f>'Publication Table'!BL208/'Publication Table (%)'!BN$204</f>
        <v>0</v>
      </c>
      <c r="BO207" s="38">
        <f>'Publication Table'!BM208/'Publication Table (%)'!BO$204</f>
        <v>1.5957446808510637E-2</v>
      </c>
      <c r="BP207" s="38">
        <f>'Publication Table'!BN208/'Publication Table (%)'!BP$204</f>
        <v>1.8450184501845018E-2</v>
      </c>
      <c r="BQ207" s="38">
        <f>'Publication Table'!BO208/'Publication Table (%)'!BQ$204</f>
        <v>1.1494252873563218E-2</v>
      </c>
      <c r="BR207" s="38">
        <f>'Publication Table'!BP208/'Publication Table (%)'!BR$204</f>
        <v>1.2216404886561954E-2</v>
      </c>
      <c r="BS207" s="38">
        <f ca="1">'Publication Table'!BQ208/'Publication Table (%)'!BS$204</f>
        <v>3.273809523809524E-2</v>
      </c>
    </row>
    <row r="208" spans="2:71" ht="15" hidden="1" customHeight="1" outlineLevel="2" x14ac:dyDescent="0.2">
      <c r="B208" s="84" t="str">
        <f t="shared" si="21"/>
        <v>Glasgow Royal InfirmaryCancelled by Patient %</v>
      </c>
      <c r="C208" s="87" t="str">
        <f t="shared" si="29"/>
        <v>Glasgow Royal Infirmary</v>
      </c>
      <c r="D208" s="100"/>
      <c r="E208" s="39" t="s">
        <v>115</v>
      </c>
      <c r="F208" s="38">
        <f>'Publication Table'!D209/'Publication Table (%)'!F$204</f>
        <v>2.1897810218978103E-2</v>
      </c>
      <c r="G208" s="38">
        <f>'Publication Table'!E209/'Publication Table (%)'!G$204</f>
        <v>2.0774315391879131E-2</v>
      </c>
      <c r="H208" s="38">
        <f>'Publication Table'!F209/'Publication Table (%)'!H$204</f>
        <v>1.4976958525345621E-2</v>
      </c>
      <c r="I208" s="38">
        <f>'Publication Table'!G209/'Publication Table (%)'!I$204</f>
        <v>1.7222820236813777E-2</v>
      </c>
      <c r="J208" s="94">
        <f>'Publication Table'!H209/'Publication Table (%)'!J$204</f>
        <v>2.05799812909261E-2</v>
      </c>
      <c r="K208" s="38">
        <f>'Publication Table'!I209/'Publication Table (%)'!K$204</f>
        <v>2.1663778162911613E-2</v>
      </c>
      <c r="L208" s="38">
        <f>'Publication Table'!J209/'Publication Table (%)'!L$204</f>
        <v>2.0997375328083989E-2</v>
      </c>
      <c r="M208" s="38">
        <f>'Publication Table'!K209/'Publication Table (%)'!M$204</f>
        <v>4.471195184866724E-2</v>
      </c>
      <c r="N208" s="38">
        <f>'Publication Table'!L209/'Publication Table (%)'!N$204</f>
        <v>2.5329280648429583E-2</v>
      </c>
      <c r="O208" s="38">
        <f>'Publication Table'!M209/'Publication Table (%)'!O$204</f>
        <v>2.1113243761996161E-2</v>
      </c>
      <c r="P208" s="38">
        <f>'Publication Table'!N209/'Publication Table (%)'!P$204</f>
        <v>3.454384410983171E-2</v>
      </c>
      <c r="Q208" s="38">
        <f>'Publication Table'!O209/'Publication Table (%)'!Q$204</f>
        <v>2.2157996146435453E-2</v>
      </c>
      <c r="R208" s="38">
        <f>'Publication Table'!P209/'Publication Table (%)'!R$204</f>
        <v>2.6759167492566897E-2</v>
      </c>
      <c r="S208" s="38">
        <f>'Publication Table'!Q209/'Publication Table (%)'!S$204</f>
        <v>3.2934131736526949E-2</v>
      </c>
      <c r="T208" s="38">
        <f>'Publication Table'!R209/'Publication Table (%)'!T$204</f>
        <v>3.0033370411568408E-2</v>
      </c>
      <c r="U208" s="38">
        <f>'Publication Table'!S209/'Publication Table (%)'!U$204</f>
        <v>2.6052104208416832E-2</v>
      </c>
      <c r="V208" s="38">
        <f>'Publication Table'!T209/'Publication Table (%)'!V$204</f>
        <v>2.465483234714004E-2</v>
      </c>
      <c r="W208" s="38">
        <f>'Publication Table'!U209/'Publication Table (%)'!W$204</f>
        <v>2.5415444770283482E-2</v>
      </c>
      <c r="X208" s="38">
        <f>'Publication Table'!V209/'Publication Table (%)'!X$204</f>
        <v>2.7972027972027972E-2</v>
      </c>
      <c r="Y208" s="38">
        <f>'Publication Table'!W209/'Publication Table (%)'!Y$204</f>
        <v>3.3165829145728645E-2</v>
      </c>
      <c r="Z208" s="38">
        <f>'Publication Table'!X209/'Publication Table (%)'!Z$204</f>
        <v>2.8985507246376812E-2</v>
      </c>
      <c r="AA208" s="38">
        <f>'Publication Table'!Y209/'Publication Table (%)'!AA$204</f>
        <v>2.1493212669683258E-2</v>
      </c>
      <c r="AB208" s="38">
        <f>'Publication Table'!Z209/'Publication Table (%)'!AB$204</f>
        <v>2.5720164609053499E-2</v>
      </c>
      <c r="AC208" s="38">
        <f>'Publication Table'!AA209/'Publication Table (%)'!AC$204</f>
        <v>2.9453015427769985E-2</v>
      </c>
      <c r="AD208" s="38">
        <f>'Publication Table'!AB209/'Publication Table (%)'!AD$204</f>
        <v>2.5559105431309903E-2</v>
      </c>
      <c r="AE208" s="38">
        <f>'Publication Table'!AC209/'Publication Table (%)'!AE$204</f>
        <v>2.4E-2</v>
      </c>
      <c r="AF208" s="38">
        <f>'Publication Table'!AD209/'Publication Table (%)'!AF$204</f>
        <v>2.9372496662216287E-2</v>
      </c>
      <c r="AG208" s="38">
        <f>'Publication Table'!AE209/'Publication Table (%)'!AG$204</f>
        <v>2.4669603524229075E-2</v>
      </c>
      <c r="AH208" s="38">
        <f>'Publication Table'!AF209/'Publication Table (%)'!AH$204</f>
        <v>3.2442748091603052E-2</v>
      </c>
      <c r="AI208" s="38">
        <f>'Publication Table'!AG209/'Publication Table (%)'!AI$204</f>
        <v>2.1198156682027649E-2</v>
      </c>
      <c r="AJ208" s="38">
        <f>'Publication Table'!AH209/'Publication Table (%)'!AJ$204</f>
        <v>1.3888888888888888E-2</v>
      </c>
      <c r="AK208" s="38">
        <f>'Publication Table'!AI209/'Publication Table (%)'!AK$204</f>
        <v>3.1460674157303373E-2</v>
      </c>
      <c r="AL208" s="38">
        <f>'Publication Table'!AJ209/'Publication Table (%)'!AL$204</f>
        <v>2.3991275899672846E-2</v>
      </c>
      <c r="AM208" s="38">
        <f>'Publication Table'!AK209/'Publication Table (%)'!AM$204</f>
        <v>2.465483234714004E-2</v>
      </c>
      <c r="AN208" s="38">
        <f>'Publication Table'!AL209/'Publication Table (%)'!AN$204</f>
        <v>0.02</v>
      </c>
      <c r="AO208" s="38">
        <f>'Publication Table'!AM209/'Publication Table (%)'!AO$204</f>
        <v>1.6483516483516484E-2</v>
      </c>
      <c r="AP208" s="38">
        <f>'Publication Table'!AN209/'Publication Table (%)'!AP$204</f>
        <v>2.3985239852398525E-2</v>
      </c>
      <c r="AQ208" s="38">
        <f>'Publication Table'!AO209/'Publication Table (%)'!AQ$204</f>
        <v>2.3668639053254437E-2</v>
      </c>
      <c r="AR208" s="38">
        <f>'Publication Table'!AP209/'Publication Table (%)'!AR$204</f>
        <v>2.3755656108597284E-2</v>
      </c>
      <c r="AS208" s="38">
        <f>'Publication Table'!AQ209/'Publication Table (%)'!AS$204</f>
        <v>2.0795660036166366E-2</v>
      </c>
      <c r="AT208" s="38">
        <f>'Publication Table'!AR209/'Publication Table (%)'!AT$204</f>
        <v>2.3762376237623763E-2</v>
      </c>
      <c r="AU208" s="38">
        <f>'Publication Table'!AS209/'Publication Table (%)'!AU$204</f>
        <v>1.8796992481203006E-2</v>
      </c>
      <c r="AV208" s="38">
        <f>'Publication Table'!AT209/'Publication Table (%)'!AV$204</f>
        <v>1.3552758954501452E-2</v>
      </c>
      <c r="AW208" s="38">
        <f>'Publication Table'!AU209/'Publication Table (%)'!AW$204</f>
        <v>2.043132803632236E-2</v>
      </c>
      <c r="AX208" s="38">
        <f>'Publication Table'!AV209/'Publication Table (%)'!AX$204</f>
        <v>2.0618556701030927E-2</v>
      </c>
      <c r="AY208" s="38">
        <f>'Publication Table'!AW209/'Publication Table (%)'!AY$204</f>
        <v>1.8090452261306532E-2</v>
      </c>
      <c r="AZ208" s="38">
        <f>'Publication Table'!AX209/'Publication Table (%)'!AZ$204</f>
        <v>1.8850987432675045E-2</v>
      </c>
      <c r="BA208" s="38">
        <f>'Publication Table'!AY209/'Publication Table (%)'!BA$204</f>
        <v>2.2657054582904221E-2</v>
      </c>
      <c r="BB208" s="38">
        <f>'Publication Table'!AZ209/'Publication Table (%)'!BB$204</f>
        <v>1.131687242798354E-2</v>
      </c>
      <c r="BC208" s="38">
        <f>'Publication Table'!BA209/'Publication Table (%)'!BC$204</f>
        <v>2.768549280177187E-2</v>
      </c>
      <c r="BD208" s="38">
        <f>'Publication Table'!BB209/'Publication Table (%)'!BD$204</f>
        <v>1.3933547695605574E-2</v>
      </c>
      <c r="BE208" s="38">
        <f>'Publication Table'!BC209/'Publication Table (%)'!BE$204</f>
        <v>1.9E-2</v>
      </c>
      <c r="BF208" s="38">
        <f>'Publication Table'!BD209/'Publication Table (%)'!BF$204</f>
        <v>2.2727272727272728E-2</v>
      </c>
      <c r="BG208" s="38">
        <f>'Publication Table'!BE209/'Publication Table (%)'!BG$204</f>
        <v>2.6923076923076925E-2</v>
      </c>
      <c r="BH208" s="38">
        <f>'Publication Table'!BF209/'Publication Table (%)'!BH$204</f>
        <v>2.119460500963391E-2</v>
      </c>
      <c r="BI208" s="38">
        <f>'Publication Table'!BG209/'Publication Table (%)'!BI$204</f>
        <v>2.3923444976076555E-2</v>
      </c>
      <c r="BJ208" s="38">
        <f>'Publication Table'!BH209/'Publication Table (%)'!BJ$204</f>
        <v>1.2875536480686695E-2</v>
      </c>
      <c r="BK208" s="38">
        <f>'Publication Table'!BI209/'Publication Table (%)'!BK$204</f>
        <v>2.0169851380042462E-2</v>
      </c>
      <c r="BL208" s="38">
        <f>'Publication Table'!BJ209/'Publication Table (%)'!BL$204</f>
        <v>1.1730205278592375E-2</v>
      </c>
      <c r="BM208" s="38">
        <f>'Publication Table'!BK209/'Publication Table (%)'!BM$204</f>
        <v>3.2258064516129031E-2</v>
      </c>
      <c r="BN208" s="38">
        <f>'Publication Table'!BL209/'Publication Table (%)'!BN$204</f>
        <v>1.0752688172043012E-2</v>
      </c>
      <c r="BO208" s="38">
        <f>'Publication Table'!BM209/'Publication Table (%)'!BO$204</f>
        <v>1.0638297872340425E-2</v>
      </c>
      <c r="BP208" s="38">
        <f>'Publication Table'!BN209/'Publication Table (%)'!BP$204</f>
        <v>1.107011070110701E-2</v>
      </c>
      <c r="BQ208" s="38">
        <f>'Publication Table'!BO209/'Publication Table (%)'!BQ$204</f>
        <v>6.8965517241379309E-3</v>
      </c>
      <c r="BR208" s="38">
        <f>'Publication Table'!BP209/'Publication Table (%)'!BR$204</f>
        <v>3.4904013961605585E-3</v>
      </c>
      <c r="BS208" s="38">
        <f ca="1">'Publication Table'!BQ209/'Publication Table (%)'!BS$204</f>
        <v>1.1904761904761904E-2</v>
      </c>
    </row>
    <row r="209" spans="1:71" ht="15" hidden="1" customHeight="1" outlineLevel="2" x14ac:dyDescent="0.2">
      <c r="B209" s="84" t="str">
        <f t="shared" si="21"/>
        <v>Glasgow Royal InfirmaryOther reason %</v>
      </c>
      <c r="C209" s="87" t="str">
        <f t="shared" si="29"/>
        <v>Glasgow Royal Infirmary</v>
      </c>
      <c r="D209" s="100"/>
      <c r="E209" s="39" t="s">
        <v>116</v>
      </c>
      <c r="F209" s="38">
        <f>'Publication Table'!D210/'Publication Table (%)'!F$204</f>
        <v>0</v>
      </c>
      <c r="G209" s="38">
        <f>'Publication Table'!E210/'Publication Table (%)'!G$204</f>
        <v>9.4428706326723328E-4</v>
      </c>
      <c r="H209" s="38">
        <f>'Publication Table'!F210/'Publication Table (%)'!H$204</f>
        <v>1.152073732718894E-3</v>
      </c>
      <c r="I209" s="38">
        <f>'Publication Table'!G210/'Publication Table (%)'!I$204</f>
        <v>2.1528525296017221E-3</v>
      </c>
      <c r="J209" s="94">
        <f>'Publication Table'!H210/'Publication Table (%)'!J$204</f>
        <v>1.8709073900841909E-3</v>
      </c>
      <c r="K209" s="38">
        <f>'Publication Table'!I210/'Publication Table (%)'!K$204</f>
        <v>0</v>
      </c>
      <c r="L209" s="38">
        <f>'Publication Table'!J210/'Publication Table (%)'!L$204</f>
        <v>0</v>
      </c>
      <c r="M209" s="38">
        <f>'Publication Table'!K210/'Publication Table (%)'!M$204</f>
        <v>1.7196904557179708E-3</v>
      </c>
      <c r="N209" s="38">
        <f>'Publication Table'!L210/'Publication Table (%)'!N$204</f>
        <v>2.0263424518743669E-3</v>
      </c>
      <c r="O209" s="38">
        <f>'Publication Table'!M210/'Publication Table (%)'!O$204</f>
        <v>9.5969289827255275E-4</v>
      </c>
      <c r="P209" s="38">
        <f>'Publication Table'!N210/'Publication Table (%)'!P$204</f>
        <v>1.7714791851195749E-3</v>
      </c>
      <c r="Q209" s="38">
        <f>'Publication Table'!O210/'Publication Table (%)'!Q$204</f>
        <v>9.6339113680154141E-4</v>
      </c>
      <c r="R209" s="38">
        <f>'Publication Table'!P210/'Publication Table (%)'!R$204</f>
        <v>0</v>
      </c>
      <c r="S209" s="38">
        <f>'Publication Table'!Q210/'Publication Table (%)'!S$204</f>
        <v>0</v>
      </c>
      <c r="T209" s="38">
        <f>'Publication Table'!R210/'Publication Table (%)'!T$204</f>
        <v>0</v>
      </c>
      <c r="U209" s="38">
        <f>'Publication Table'!S210/'Publication Table (%)'!U$204</f>
        <v>0</v>
      </c>
      <c r="V209" s="38">
        <f>'Publication Table'!T210/'Publication Table (%)'!V$204</f>
        <v>0</v>
      </c>
      <c r="W209" s="38">
        <f>'Publication Table'!U210/'Publication Table (%)'!W$204</f>
        <v>9.7751710654936461E-4</v>
      </c>
      <c r="X209" s="38">
        <f>'Publication Table'!V210/'Publication Table (%)'!X$204</f>
        <v>0</v>
      </c>
      <c r="Y209" s="38">
        <f>'Publication Table'!W210/'Publication Table (%)'!Y$204</f>
        <v>2.0100502512562816E-3</v>
      </c>
      <c r="Z209" s="38">
        <f>'Publication Table'!X210/'Publication Table (%)'!Z$204</f>
        <v>0</v>
      </c>
      <c r="AA209" s="38">
        <f>'Publication Table'!Y210/'Publication Table (%)'!AA$204</f>
        <v>0</v>
      </c>
      <c r="AB209" s="38">
        <f>'Publication Table'!Z210/'Publication Table (%)'!AB$204</f>
        <v>2.05761316872428E-3</v>
      </c>
      <c r="AC209" s="38">
        <f>'Publication Table'!AA210/'Publication Table (%)'!AC$204</f>
        <v>0</v>
      </c>
      <c r="AD209" s="38">
        <f>'Publication Table'!AB210/'Publication Table (%)'!AD$204</f>
        <v>0</v>
      </c>
      <c r="AE209" s="38">
        <f>'Publication Table'!AC210/'Publication Table (%)'!AE$204</f>
        <v>1E-3</v>
      </c>
      <c r="AF209" s="38">
        <f>'Publication Table'!AD210/'Publication Table (%)'!AF$204</f>
        <v>1.3351134846461949E-3</v>
      </c>
      <c r="AG209" s="38">
        <f>'Publication Table'!AE210/'Publication Table (%)'!AG$204</f>
        <v>0</v>
      </c>
      <c r="AH209" s="38">
        <f>'Publication Table'!AF210/'Publication Table (%)'!AH$204</f>
        <v>9.5419847328244271E-4</v>
      </c>
      <c r="AI209" s="38">
        <f>'Publication Table'!AG210/'Publication Table (%)'!AI$204</f>
        <v>9.2165898617511521E-4</v>
      </c>
      <c r="AJ209" s="38">
        <f>'Publication Table'!AH210/'Publication Table (%)'!AJ$204</f>
        <v>0</v>
      </c>
      <c r="AK209" s="38">
        <f>'Publication Table'!AI210/'Publication Table (%)'!AK$204</f>
        <v>3.3707865168539327E-3</v>
      </c>
      <c r="AL209" s="38">
        <f>'Publication Table'!AJ210/'Publication Table (%)'!AL$204</f>
        <v>1.0905125408942203E-3</v>
      </c>
      <c r="AM209" s="38">
        <f>'Publication Table'!AK210/'Publication Table (%)'!AM$204</f>
        <v>9.8619329388560158E-3</v>
      </c>
      <c r="AN209" s="38">
        <f>'Publication Table'!AL210/'Publication Table (%)'!AN$204</f>
        <v>2.5999999999999999E-2</v>
      </c>
      <c r="AO209" s="38">
        <f>'Publication Table'!AM210/'Publication Table (%)'!AO$204</f>
        <v>3.2967032967032967E-3</v>
      </c>
      <c r="AP209" s="38">
        <f>'Publication Table'!AN210/'Publication Table (%)'!AP$204</f>
        <v>9.225092250922509E-4</v>
      </c>
      <c r="AQ209" s="38">
        <f>'Publication Table'!AO210/'Publication Table (%)'!AQ$204</f>
        <v>9.8619329388560163E-4</v>
      </c>
      <c r="AR209" s="38">
        <f>'Publication Table'!AP210/'Publication Table (%)'!AR$204</f>
        <v>0</v>
      </c>
      <c r="AS209" s="38">
        <f>'Publication Table'!AQ210/'Publication Table (%)'!AS$204</f>
        <v>2.7124773960216998E-3</v>
      </c>
      <c r="AT209" s="38">
        <f>'Publication Table'!AR210/'Publication Table (%)'!AT$204</f>
        <v>0</v>
      </c>
      <c r="AU209" s="38">
        <f>'Publication Table'!AS210/'Publication Table (%)'!AU$204</f>
        <v>9.3984962406015032E-4</v>
      </c>
      <c r="AV209" s="38">
        <f>'Publication Table'!AT210/'Publication Table (%)'!AV$204</f>
        <v>0</v>
      </c>
      <c r="AW209" s="38">
        <f>'Publication Table'!AU210/'Publication Table (%)'!AW$204</f>
        <v>0</v>
      </c>
      <c r="AX209" s="38">
        <f>'Publication Table'!AV210/'Publication Table (%)'!AX$204</f>
        <v>4.6860356138706651E-3</v>
      </c>
      <c r="AY209" s="38">
        <f>'Publication Table'!AW210/'Publication Table (%)'!AY$204</f>
        <v>3.015075376884422E-3</v>
      </c>
      <c r="AZ209" s="38">
        <f>'Publication Table'!AX210/'Publication Table (%)'!AZ$204</f>
        <v>0</v>
      </c>
      <c r="BA209" s="38">
        <f>'Publication Table'!AY210/'Publication Table (%)'!BA$204</f>
        <v>1.0298661174047373E-3</v>
      </c>
      <c r="BB209" s="38">
        <f>'Publication Table'!AZ210/'Publication Table (%)'!BB$204</f>
        <v>1.02880658436214E-3</v>
      </c>
      <c r="BC209" s="38">
        <f>'Publication Table'!BA210/'Publication Table (%)'!BC$204</f>
        <v>3.3222591362126247E-3</v>
      </c>
      <c r="BD209" s="38">
        <f>'Publication Table'!BB210/'Publication Table (%)'!BD$204</f>
        <v>0</v>
      </c>
      <c r="BE209" s="38">
        <f>'Publication Table'!BC210/'Publication Table (%)'!BE$204</f>
        <v>5.0000000000000001E-3</v>
      </c>
      <c r="BF209" s="38">
        <f>'Publication Table'!BD210/'Publication Table (%)'!BF$204</f>
        <v>0</v>
      </c>
      <c r="BG209" s="38">
        <f>'Publication Table'!BE210/'Publication Table (%)'!BG$204</f>
        <v>0</v>
      </c>
      <c r="BH209" s="38">
        <f>'Publication Table'!BF210/'Publication Table (%)'!BH$204</f>
        <v>1.9267822736030828E-3</v>
      </c>
      <c r="BI209" s="38">
        <f>'Publication Table'!BG210/'Publication Table (%)'!BI$204</f>
        <v>0</v>
      </c>
      <c r="BJ209" s="38">
        <f>'Publication Table'!BH210/'Publication Table (%)'!BJ$204</f>
        <v>3.2188841201716738E-3</v>
      </c>
      <c r="BK209" s="38">
        <f>'Publication Table'!BI210/'Publication Table (%)'!BK$204</f>
        <v>2.1231422505307855E-3</v>
      </c>
      <c r="BL209" s="38">
        <f>'Publication Table'!BJ210/'Publication Table (%)'!BL$204</f>
        <v>4.3988269794721412E-3</v>
      </c>
      <c r="BM209" s="38">
        <f>'Publication Table'!BK210/'Publication Table (%)'!BM$204</f>
        <v>0</v>
      </c>
      <c r="BN209" s="38">
        <f>'Publication Table'!BL210/'Publication Table (%)'!BN$204</f>
        <v>0</v>
      </c>
      <c r="BO209" s="38">
        <f>'Publication Table'!BM210/'Publication Table (%)'!BO$204</f>
        <v>0</v>
      </c>
      <c r="BP209" s="38">
        <f>'Publication Table'!BN210/'Publication Table (%)'!BP$204</f>
        <v>0</v>
      </c>
      <c r="BQ209" s="38">
        <f>'Publication Table'!BO210/'Publication Table (%)'!BQ$204</f>
        <v>2.2988505747126436E-3</v>
      </c>
      <c r="BR209" s="38">
        <f>'Publication Table'!BP210/'Publication Table (%)'!BR$204</f>
        <v>0</v>
      </c>
      <c r="BS209" s="38">
        <f ca="1">'Publication Table'!BQ210/'Publication Table (%)'!BS$204</f>
        <v>2.976190476190476E-3</v>
      </c>
    </row>
    <row r="210" spans="1:71" ht="15" hidden="1" customHeight="1" outlineLevel="1" collapsed="1" x14ac:dyDescent="0.2">
      <c r="B210" s="84" t="str">
        <f t="shared" si="21"/>
        <v>New Stobhill HospitalNew Stobhill Hospital</v>
      </c>
      <c r="C210" s="87" t="str">
        <f>E210</f>
        <v>New Stobhill Hospital</v>
      </c>
      <c r="D210" s="100" t="s">
        <v>51</v>
      </c>
      <c r="E210" s="43" t="s">
        <v>504</v>
      </c>
      <c r="F210" s="14"/>
      <c r="G210" s="14"/>
      <c r="H210" s="14"/>
      <c r="I210" s="14"/>
      <c r="J210" s="14"/>
      <c r="K210" s="14"/>
      <c r="L210" s="14"/>
      <c r="M210" s="14"/>
      <c r="N210" s="14"/>
      <c r="O210" s="14"/>
      <c r="P210" s="14"/>
      <c r="Q210" s="14"/>
      <c r="R210" s="14"/>
      <c r="S210" s="14"/>
      <c r="T210" s="14"/>
      <c r="U210" s="14"/>
      <c r="V210" s="14"/>
      <c r="W210" s="14"/>
      <c r="X210" s="14"/>
      <c r="Y210" s="14"/>
      <c r="Z210" s="14"/>
      <c r="AA210" s="14"/>
      <c r="AB210" s="14"/>
      <c r="AC210" s="14"/>
      <c r="AD210" s="14"/>
      <c r="AE210" s="14"/>
      <c r="AF210" s="14"/>
      <c r="AG210" s="14"/>
      <c r="AH210" s="14"/>
      <c r="AI210" s="14"/>
      <c r="AJ210" s="14"/>
      <c r="AK210" s="14"/>
      <c r="AL210" s="14"/>
      <c r="AM210" s="14"/>
      <c r="AN210" s="14"/>
      <c r="AO210" s="14"/>
      <c r="AP210" s="14"/>
      <c r="AQ210" s="14"/>
      <c r="AR210" s="14"/>
      <c r="AS210" s="14"/>
      <c r="AT210" s="14"/>
      <c r="AU210" s="14"/>
      <c r="AV210" s="14"/>
      <c r="AW210" s="14"/>
      <c r="AX210" s="14"/>
      <c r="AY210" s="14"/>
      <c r="AZ210" s="14"/>
      <c r="BA210" s="14"/>
      <c r="BB210" s="14"/>
      <c r="BC210" s="14"/>
      <c r="BD210" s="14"/>
      <c r="BE210" s="14"/>
      <c r="BF210" s="14"/>
      <c r="BG210" s="14"/>
      <c r="BH210" s="14"/>
      <c r="BI210" s="14"/>
      <c r="BJ210" s="14"/>
      <c r="BK210" s="14"/>
      <c r="BL210" s="14"/>
      <c r="BM210" s="14"/>
      <c r="BN210" s="14"/>
      <c r="BO210" s="14"/>
      <c r="BP210" s="14"/>
      <c r="BQ210" s="14"/>
      <c r="BR210" s="14"/>
      <c r="BS210" s="14"/>
    </row>
    <row r="211" spans="1:71" ht="15" hidden="1" customHeight="1" outlineLevel="2" x14ac:dyDescent="0.2">
      <c r="B211" s="84" t="str">
        <f t="shared" ref="B211:B274" si="30">CONCATENATE(C211,E211)</f>
        <v>New Stobhill HospitalTotal Number of scheduled elective operations in theatre system</v>
      </c>
      <c r="C211" s="87" t="str">
        <f t="shared" ref="C211:C216" si="31">C210</f>
        <v>New Stobhill Hospital</v>
      </c>
      <c r="D211" s="100"/>
      <c r="E211" s="36" t="s">
        <v>3</v>
      </c>
      <c r="F211" s="17">
        <f>'Publication Table'!D212</f>
        <v>716</v>
      </c>
      <c r="G211" s="17">
        <f>'Publication Table'!E212</f>
        <v>694</v>
      </c>
      <c r="H211" s="17">
        <f>'Publication Table'!F212</f>
        <v>578</v>
      </c>
      <c r="I211" s="17">
        <f>'Publication Table'!G212</f>
        <v>669</v>
      </c>
      <c r="J211" s="93">
        <f>'Publication Table'!H212</f>
        <v>699</v>
      </c>
      <c r="K211" s="17">
        <f>'Publication Table'!I212</f>
        <v>837</v>
      </c>
      <c r="L211" s="17">
        <f>'Publication Table'!J212</f>
        <v>787</v>
      </c>
      <c r="M211" s="17">
        <f>'Publication Table'!K212</f>
        <v>707</v>
      </c>
      <c r="N211" s="17">
        <f>'Publication Table'!L212</f>
        <v>683</v>
      </c>
      <c r="O211" s="17">
        <f>'Publication Table'!M212</f>
        <v>643</v>
      </c>
      <c r="P211" s="17">
        <f>'Publication Table'!N212</f>
        <v>809</v>
      </c>
      <c r="Q211" s="17">
        <f>'Publication Table'!O212</f>
        <v>726</v>
      </c>
      <c r="R211" s="17">
        <f>'Publication Table'!P212</f>
        <v>762</v>
      </c>
      <c r="S211" s="17">
        <f>'Publication Table'!Q212</f>
        <v>753</v>
      </c>
      <c r="T211" s="17">
        <f>'Publication Table'!R212</f>
        <v>546</v>
      </c>
      <c r="U211" s="17">
        <f>'Publication Table'!S212</f>
        <v>728</v>
      </c>
      <c r="V211" s="17">
        <f>'Publication Table'!T212</f>
        <v>698</v>
      </c>
      <c r="W211" s="17">
        <f>'Publication Table'!U212</f>
        <v>701</v>
      </c>
      <c r="X211" s="17">
        <f>'Publication Table'!V212</f>
        <v>773</v>
      </c>
      <c r="Y211" s="17">
        <f>'Publication Table'!W212</f>
        <v>606</v>
      </c>
      <c r="Z211" s="17">
        <f>'Publication Table'!X212</f>
        <v>706</v>
      </c>
      <c r="AA211" s="17">
        <f>'Publication Table'!Y212</f>
        <v>617</v>
      </c>
      <c r="AB211" s="17">
        <f>'Publication Table'!Z212</f>
        <v>698</v>
      </c>
      <c r="AC211" s="17">
        <f>'Publication Table'!AA212</f>
        <v>515</v>
      </c>
      <c r="AD211" s="17">
        <f>'Publication Table'!AB212</f>
        <v>722</v>
      </c>
      <c r="AE211" s="17">
        <f>'Publication Table'!AC212</f>
        <v>654</v>
      </c>
      <c r="AF211" s="17">
        <f>'Publication Table'!AD212</f>
        <v>525</v>
      </c>
      <c r="AG211" s="17">
        <f>'Publication Table'!AE212</f>
        <v>682</v>
      </c>
      <c r="AH211" s="17">
        <f>'Publication Table'!AF212</f>
        <v>668</v>
      </c>
      <c r="AI211" s="17">
        <f>'Publication Table'!AG212</f>
        <v>664</v>
      </c>
      <c r="AJ211" s="17">
        <f>'Publication Table'!AH212</f>
        <v>681</v>
      </c>
      <c r="AK211" s="17">
        <f>'Publication Table'!AI212</f>
        <v>590</v>
      </c>
      <c r="AL211" s="17">
        <f>'Publication Table'!AJ212</f>
        <v>714</v>
      </c>
      <c r="AM211" s="17">
        <f>'Publication Table'!AK212</f>
        <v>650</v>
      </c>
      <c r="AN211" s="17">
        <f>'Publication Table'!AL212</f>
        <v>702</v>
      </c>
      <c r="AO211" s="17">
        <f>'Publication Table'!AM212</f>
        <v>623</v>
      </c>
      <c r="AP211" s="17">
        <f>'Publication Table'!AN212</f>
        <v>739</v>
      </c>
      <c r="AQ211" s="17">
        <f>'Publication Table'!AO212</f>
        <v>636</v>
      </c>
      <c r="AR211" s="17">
        <f>'Publication Table'!AP212</f>
        <v>556</v>
      </c>
      <c r="AS211" s="17">
        <f>'Publication Table'!AQ212</f>
        <v>740</v>
      </c>
      <c r="AT211" s="17">
        <f>'Publication Table'!AR212</f>
        <v>590</v>
      </c>
      <c r="AU211" s="17">
        <f>'Publication Table'!AS212</f>
        <v>690</v>
      </c>
      <c r="AV211" s="17">
        <f>'Publication Table'!AT212</f>
        <v>664</v>
      </c>
      <c r="AW211" s="17">
        <f>'Publication Table'!AU212</f>
        <v>559</v>
      </c>
      <c r="AX211" s="17">
        <f>'Publication Table'!AV212</f>
        <v>739</v>
      </c>
      <c r="AY211" s="17">
        <f>'Publication Table'!AW212</f>
        <v>638</v>
      </c>
      <c r="AZ211" s="17">
        <f>'Publication Table'!AX212</f>
        <v>657</v>
      </c>
      <c r="BA211" s="17">
        <f>'Publication Table'!AY212</f>
        <v>582</v>
      </c>
      <c r="BB211" s="17">
        <f>'Publication Table'!AZ212</f>
        <v>600</v>
      </c>
      <c r="BC211" s="17">
        <f>'Publication Table'!BA212</f>
        <v>558</v>
      </c>
      <c r="BD211" s="17">
        <f>'Publication Table'!BB212</f>
        <v>543</v>
      </c>
      <c r="BE211" s="17">
        <f>'Publication Table'!BC212</f>
        <v>593</v>
      </c>
      <c r="BF211" s="17">
        <f>'Publication Table'!BD212</f>
        <v>664</v>
      </c>
      <c r="BG211" s="17">
        <f>'Publication Table'!BE212</f>
        <v>658</v>
      </c>
      <c r="BH211" s="17">
        <f>'Publication Table'!BF212</f>
        <v>632</v>
      </c>
      <c r="BI211" s="17">
        <f>'Publication Table'!BG212</f>
        <v>549</v>
      </c>
      <c r="BJ211" s="17">
        <f>'Publication Table'!BH212</f>
        <v>655</v>
      </c>
      <c r="BK211" s="17">
        <f>'Publication Table'!BI212</f>
        <v>670</v>
      </c>
      <c r="BL211" s="17">
        <f>'Publication Table'!BJ212</f>
        <v>453</v>
      </c>
      <c r="BM211" s="17">
        <f>'Publication Table'!BK212</f>
        <v>0</v>
      </c>
      <c r="BN211" s="17">
        <f>'Publication Table'!BL212</f>
        <v>0</v>
      </c>
      <c r="BO211" s="17">
        <f>'Publication Table'!BM212</f>
        <v>38</v>
      </c>
      <c r="BP211" s="17">
        <f>'Publication Table'!BN212</f>
        <v>207</v>
      </c>
      <c r="BQ211" s="17">
        <f>'Publication Table'!BO212</f>
        <v>170</v>
      </c>
      <c r="BR211" s="17">
        <f>'Publication Table'!BP212</f>
        <v>286</v>
      </c>
      <c r="BS211" s="17">
        <f ca="1">'Publication Table'!BQ212</f>
        <v>496</v>
      </c>
    </row>
    <row r="212" spans="1:71" ht="15" hidden="1" customHeight="1" outlineLevel="2" x14ac:dyDescent="0.2">
      <c r="B212" s="84" t="str">
        <f t="shared" si="30"/>
        <v>New Stobhill HospitalPercent of total scheduled elective cancellations in theatre systems</v>
      </c>
      <c r="C212" s="87" t="str">
        <f t="shared" si="31"/>
        <v>New Stobhill Hospital</v>
      </c>
      <c r="D212" s="100"/>
      <c r="E212" s="37" t="s">
        <v>112</v>
      </c>
      <c r="F212" s="38">
        <f>'Publication Table'!D213/'Publication Table (%)'!F$211</f>
        <v>7.9608938547486033E-2</v>
      </c>
      <c r="G212" s="38">
        <f>'Publication Table'!E213/'Publication Table (%)'!G$211</f>
        <v>7.7809798270893377E-2</v>
      </c>
      <c r="H212" s="38">
        <f>'Publication Table'!F213/'Publication Table (%)'!H$211</f>
        <v>5.536332179930796E-2</v>
      </c>
      <c r="I212" s="38">
        <f>'Publication Table'!G213/'Publication Table (%)'!I$211</f>
        <v>7.623318385650224E-2</v>
      </c>
      <c r="J212" s="94">
        <f>'Publication Table'!H213/'Publication Table (%)'!J$211</f>
        <v>9.1559370529327611E-2</v>
      </c>
      <c r="K212" s="38">
        <f>'Publication Table'!I213/'Publication Table (%)'!K$211</f>
        <v>9.199522102747909E-2</v>
      </c>
      <c r="L212" s="38">
        <f>'Publication Table'!J213/'Publication Table (%)'!L$211</f>
        <v>8.3862770012706478E-2</v>
      </c>
      <c r="M212" s="38">
        <f>'Publication Table'!K213/'Publication Table (%)'!M$211</f>
        <v>8.3451202263083446E-2</v>
      </c>
      <c r="N212" s="38">
        <f>'Publication Table'!L213/'Publication Table (%)'!N$211</f>
        <v>9.6632503660322111E-2</v>
      </c>
      <c r="O212" s="38">
        <f>'Publication Table'!M213/'Publication Table (%)'!O$211</f>
        <v>8.8646967340590979E-2</v>
      </c>
      <c r="P212" s="38">
        <f>'Publication Table'!N213/'Publication Table (%)'!P$211</f>
        <v>0.10259579728059333</v>
      </c>
      <c r="Q212" s="38">
        <f>'Publication Table'!O213/'Publication Table (%)'!Q$211</f>
        <v>8.4022038567493115E-2</v>
      </c>
      <c r="R212" s="38">
        <f>'Publication Table'!P213/'Publication Table (%)'!R$211</f>
        <v>8.5301837270341213E-2</v>
      </c>
      <c r="S212" s="38">
        <f>'Publication Table'!Q213/'Publication Table (%)'!S$211</f>
        <v>7.1713147410358571E-2</v>
      </c>
      <c r="T212" s="38">
        <f>'Publication Table'!R213/'Publication Table (%)'!T$211</f>
        <v>6.5934065934065936E-2</v>
      </c>
      <c r="U212" s="38">
        <f>'Publication Table'!S213/'Publication Table (%)'!U$211</f>
        <v>6.8681318681318687E-2</v>
      </c>
      <c r="V212" s="38">
        <f>'Publication Table'!T213/'Publication Table (%)'!V$211</f>
        <v>6.5902578796561598E-2</v>
      </c>
      <c r="W212" s="38">
        <f>'Publication Table'!U213/'Publication Table (%)'!W$211</f>
        <v>8.4165477888730383E-2</v>
      </c>
      <c r="X212" s="38">
        <f>'Publication Table'!V213/'Publication Table (%)'!X$211</f>
        <v>0.10349288486416559</v>
      </c>
      <c r="Y212" s="38">
        <f>'Publication Table'!W213/'Publication Table (%)'!Y$211</f>
        <v>0.10396039603960396</v>
      </c>
      <c r="Z212" s="38">
        <f>'Publication Table'!X213/'Publication Table (%)'!Z$211</f>
        <v>7.3654390934844188E-2</v>
      </c>
      <c r="AA212" s="38">
        <f>'Publication Table'!Y213/'Publication Table (%)'!AA$211</f>
        <v>9.0761750405186387E-2</v>
      </c>
      <c r="AB212" s="38">
        <f>'Publication Table'!Z213/'Publication Table (%)'!AB$211</f>
        <v>9.5988538681948427E-2</v>
      </c>
      <c r="AC212" s="38">
        <f>'Publication Table'!AA213/'Publication Table (%)'!AC$211</f>
        <v>7.7669902912621352E-2</v>
      </c>
      <c r="AD212" s="38">
        <f>'Publication Table'!AB213/'Publication Table (%)'!AD$211</f>
        <v>7.6177285318559551E-2</v>
      </c>
      <c r="AE212" s="38">
        <f>'Publication Table'!AC213/'Publication Table (%)'!AE$211</f>
        <v>0.10397553516819572</v>
      </c>
      <c r="AF212" s="38">
        <f>'Publication Table'!AD213/'Publication Table (%)'!AF$211</f>
        <v>6.6666666666666666E-2</v>
      </c>
      <c r="AG212" s="38">
        <f>'Publication Table'!AE213/'Publication Table (%)'!AG$211</f>
        <v>7.4780058651026396E-2</v>
      </c>
      <c r="AH212" s="38">
        <f>'Publication Table'!AF213/'Publication Table (%)'!AH$211</f>
        <v>7.9341317365269462E-2</v>
      </c>
      <c r="AI212" s="38">
        <f>'Publication Table'!AG213/'Publication Table (%)'!AI$211</f>
        <v>8.7349397590361449E-2</v>
      </c>
      <c r="AJ212" s="38">
        <f>'Publication Table'!AH213/'Publication Table (%)'!AJ$211</f>
        <v>8.8105726872246701E-2</v>
      </c>
      <c r="AK212" s="38">
        <f>'Publication Table'!AI213/'Publication Table (%)'!AK$211</f>
        <v>9.3220338983050849E-2</v>
      </c>
      <c r="AL212" s="38">
        <f>'Publication Table'!AJ213/'Publication Table (%)'!AL$211</f>
        <v>0.13305322128851541</v>
      </c>
      <c r="AM212" s="38">
        <f>'Publication Table'!AK213/'Publication Table (%)'!AM$211</f>
        <v>0.1076923076923077</v>
      </c>
      <c r="AN212" s="38">
        <f>'Publication Table'!AL213/'Publication Table (%)'!AN$211</f>
        <v>0.16524216524216523</v>
      </c>
      <c r="AO212" s="38">
        <f>'Publication Table'!AM213/'Publication Table (%)'!AO$211</f>
        <v>9.4703049759229538E-2</v>
      </c>
      <c r="AP212" s="38">
        <f>'Publication Table'!AN213/'Publication Table (%)'!AP$211</f>
        <v>7.4424898511502025E-2</v>
      </c>
      <c r="AQ212" s="38">
        <f>'Publication Table'!AO213/'Publication Table (%)'!AQ$211</f>
        <v>9.5911949685534598E-2</v>
      </c>
      <c r="AR212" s="38">
        <f>'Publication Table'!AP213/'Publication Table (%)'!AR$211</f>
        <v>9.3525179856115109E-2</v>
      </c>
      <c r="AS212" s="38">
        <f>'Publication Table'!AQ213/'Publication Table (%)'!AS$211</f>
        <v>7.0270270270270274E-2</v>
      </c>
      <c r="AT212" s="38">
        <f>'Publication Table'!AR213/'Publication Table (%)'!AT$211</f>
        <v>7.9661016949152536E-2</v>
      </c>
      <c r="AU212" s="38">
        <f>'Publication Table'!AS213/'Publication Table (%)'!AU$211</f>
        <v>6.8115942028985507E-2</v>
      </c>
      <c r="AV212" s="38">
        <f>'Publication Table'!AT213/'Publication Table (%)'!AV$211</f>
        <v>0.24548192771084337</v>
      </c>
      <c r="AW212" s="38">
        <f>'Publication Table'!AU213/'Publication Table (%)'!AW$211</f>
        <v>7.8711985688729877E-2</v>
      </c>
      <c r="AX212" s="38">
        <f>'Publication Table'!AV213/'Publication Table (%)'!AX$211</f>
        <v>0.10419485791610285</v>
      </c>
      <c r="AY212" s="38">
        <f>'Publication Table'!AW213/'Publication Table (%)'!AY$211</f>
        <v>7.2100313479623826E-2</v>
      </c>
      <c r="AZ212" s="38">
        <f>'Publication Table'!AX213/'Publication Table (%)'!AZ$211</f>
        <v>8.9802130898021304E-2</v>
      </c>
      <c r="BA212" s="38">
        <f>'Publication Table'!AY213/'Publication Table (%)'!BA$211</f>
        <v>8.4192439862542962E-2</v>
      </c>
      <c r="BB212" s="38">
        <f>'Publication Table'!AZ213/'Publication Table (%)'!BB$211</f>
        <v>6.6666666666666666E-2</v>
      </c>
      <c r="BC212" s="38">
        <f>'Publication Table'!BA213/'Publication Table (%)'!BC$211</f>
        <v>7.8853046594982074E-2</v>
      </c>
      <c r="BD212" s="38">
        <f>'Publication Table'!BB213/'Publication Table (%)'!BD$211</f>
        <v>7.550644567219153E-2</v>
      </c>
      <c r="BE212" s="38">
        <f>'Publication Table'!BC213/'Publication Table (%)'!BE$211</f>
        <v>6.5767284991568295E-2</v>
      </c>
      <c r="BF212" s="38">
        <f>'Publication Table'!BD213/'Publication Table (%)'!BF$211</f>
        <v>8.2831325301204822E-2</v>
      </c>
      <c r="BG212" s="38">
        <f>'Publication Table'!BE213/'Publication Table (%)'!BG$211</f>
        <v>8.3586626139817627E-2</v>
      </c>
      <c r="BH212" s="38">
        <f>'Publication Table'!BF213/'Publication Table (%)'!BH$211</f>
        <v>8.7025316455696208E-2</v>
      </c>
      <c r="BI212" s="38">
        <f>'Publication Table'!BG213/'Publication Table (%)'!BI$211</f>
        <v>9.6539162112932606E-2</v>
      </c>
      <c r="BJ212" s="38">
        <f>'Publication Table'!BH213/'Publication Table (%)'!BJ$211</f>
        <v>9.3129770992366412E-2</v>
      </c>
      <c r="BK212" s="38">
        <f>'Publication Table'!BI213/'Publication Table (%)'!BK$211</f>
        <v>7.7611940298507459E-2</v>
      </c>
      <c r="BL212" s="38">
        <f>'Publication Table'!BJ213/'Publication Table (%)'!BL$211</f>
        <v>0.13245033112582782</v>
      </c>
      <c r="BM212" s="38" t="e">
        <f>'Publication Table'!BK213/'Publication Table (%)'!BM$211</f>
        <v>#DIV/0!</v>
      </c>
      <c r="BN212" s="38" t="e">
        <f>'Publication Table'!BL213/'Publication Table (%)'!BN$211</f>
        <v>#DIV/0!</v>
      </c>
      <c r="BO212" s="38">
        <f>'Publication Table'!BM213/'Publication Table (%)'!BO$211</f>
        <v>5.2631578947368418E-2</v>
      </c>
      <c r="BP212" s="38">
        <f>'Publication Table'!BN213/'Publication Table (%)'!BP$211</f>
        <v>3.864734299516908E-2</v>
      </c>
      <c r="BQ212" s="38">
        <f>'Publication Table'!BO213/'Publication Table (%)'!BQ$211</f>
        <v>8.8235294117647065E-2</v>
      </c>
      <c r="BR212" s="38">
        <f>'Publication Table'!BP213/'Publication Table (%)'!BR$211</f>
        <v>7.6923076923076927E-2</v>
      </c>
      <c r="BS212" s="38">
        <f ca="1">'Publication Table'!BQ213/'Publication Table (%)'!BS$211</f>
        <v>5.4435483870967742E-2</v>
      </c>
    </row>
    <row r="213" spans="1:71" ht="15" hidden="1" customHeight="1" outlineLevel="2" x14ac:dyDescent="0.2">
      <c r="B213" s="84" t="str">
        <f t="shared" si="30"/>
        <v>New Stobhill HospitalCancellation based on clinical reason by hospital %</v>
      </c>
      <c r="C213" s="87" t="str">
        <f t="shared" si="31"/>
        <v>New Stobhill Hospital</v>
      </c>
      <c r="D213" s="100"/>
      <c r="E213" s="39" t="s">
        <v>113</v>
      </c>
      <c r="F213" s="38">
        <f>'Publication Table'!D214/'Publication Table (%)'!F$211</f>
        <v>3.9106145251396648E-2</v>
      </c>
      <c r="G213" s="38">
        <f>'Publication Table'!E214/'Publication Table (%)'!G$211</f>
        <v>4.3227665706051875E-2</v>
      </c>
      <c r="H213" s="38">
        <f>'Publication Table'!F214/'Publication Table (%)'!H$211</f>
        <v>2.5951557093425604E-2</v>
      </c>
      <c r="I213" s="38">
        <f>'Publication Table'!G214/'Publication Table (%)'!I$211</f>
        <v>3.5874439461883408E-2</v>
      </c>
      <c r="J213" s="94">
        <f>'Publication Table'!H214/'Publication Table (%)'!J$211</f>
        <v>4.8640915593705293E-2</v>
      </c>
      <c r="K213" s="38">
        <f>'Publication Table'!I214/'Publication Table (%)'!K$211</f>
        <v>4.3010752688172046E-2</v>
      </c>
      <c r="L213" s="38">
        <f>'Publication Table'!J214/'Publication Table (%)'!L$211</f>
        <v>3.0495552731893267E-2</v>
      </c>
      <c r="M213" s="38">
        <f>'Publication Table'!K214/'Publication Table (%)'!M$211</f>
        <v>3.9603960396039604E-2</v>
      </c>
      <c r="N213" s="38">
        <f>'Publication Table'!L214/'Publication Table (%)'!N$211</f>
        <v>4.0995607613469986E-2</v>
      </c>
      <c r="O213" s="38">
        <f>'Publication Table'!M214/'Publication Table (%)'!O$211</f>
        <v>5.1321928460342149E-2</v>
      </c>
      <c r="P213" s="38">
        <f>'Publication Table'!N214/'Publication Table (%)'!P$211</f>
        <v>5.19159456118665E-2</v>
      </c>
      <c r="Q213" s="38">
        <f>'Publication Table'!O214/'Publication Table (%)'!Q$211</f>
        <v>4.1322314049586778E-2</v>
      </c>
      <c r="R213" s="38">
        <f>'Publication Table'!P214/'Publication Table (%)'!R$211</f>
        <v>4.1994750656167978E-2</v>
      </c>
      <c r="S213" s="38">
        <f>'Publication Table'!Q214/'Publication Table (%)'!S$211</f>
        <v>3.4528552456839307E-2</v>
      </c>
      <c r="T213" s="38">
        <f>'Publication Table'!R214/'Publication Table (%)'!T$211</f>
        <v>3.6630036630036632E-2</v>
      </c>
      <c r="U213" s="38">
        <f>'Publication Table'!S214/'Publication Table (%)'!U$211</f>
        <v>3.7087912087912088E-2</v>
      </c>
      <c r="V213" s="38">
        <f>'Publication Table'!T214/'Publication Table (%)'!V$211</f>
        <v>3.5816618911174783E-2</v>
      </c>
      <c r="W213" s="38">
        <f>'Publication Table'!U214/'Publication Table (%)'!W$211</f>
        <v>4.2796005706134094E-2</v>
      </c>
      <c r="X213" s="38">
        <f>'Publication Table'!V214/'Publication Table (%)'!X$211</f>
        <v>4.3984476067270378E-2</v>
      </c>
      <c r="Y213" s="38">
        <f>'Publication Table'!W214/'Publication Table (%)'!Y$211</f>
        <v>3.4653465346534656E-2</v>
      </c>
      <c r="Z213" s="38">
        <f>'Publication Table'!X214/'Publication Table (%)'!Z$211</f>
        <v>2.8328611898016998E-2</v>
      </c>
      <c r="AA213" s="38">
        <f>'Publication Table'!Y214/'Publication Table (%)'!AA$211</f>
        <v>3.8897893030794169E-2</v>
      </c>
      <c r="AB213" s="38">
        <f>'Publication Table'!Z214/'Publication Table (%)'!AB$211</f>
        <v>3.8681948424068767E-2</v>
      </c>
      <c r="AC213" s="38">
        <f>'Publication Table'!AA214/'Publication Table (%)'!AC$211</f>
        <v>4.2718446601941747E-2</v>
      </c>
      <c r="AD213" s="38">
        <f>'Publication Table'!AB214/'Publication Table (%)'!AD$211</f>
        <v>4.0166204986149583E-2</v>
      </c>
      <c r="AE213" s="38">
        <f>'Publication Table'!AC214/'Publication Table (%)'!AE$211</f>
        <v>4.7400611620795105E-2</v>
      </c>
      <c r="AF213" s="38">
        <f>'Publication Table'!AD214/'Publication Table (%)'!AF$211</f>
        <v>5.1428571428571428E-2</v>
      </c>
      <c r="AG213" s="38">
        <f>'Publication Table'!AE214/'Publication Table (%)'!AG$211</f>
        <v>3.6656891495601175E-2</v>
      </c>
      <c r="AH213" s="38">
        <f>'Publication Table'!AF214/'Publication Table (%)'!AH$211</f>
        <v>4.6407185628742513E-2</v>
      </c>
      <c r="AI213" s="38">
        <f>'Publication Table'!AG214/'Publication Table (%)'!AI$211</f>
        <v>4.6686746987951805E-2</v>
      </c>
      <c r="AJ213" s="38">
        <f>'Publication Table'!AH214/'Publication Table (%)'!AJ$211</f>
        <v>4.405286343612335E-2</v>
      </c>
      <c r="AK213" s="38">
        <f>'Publication Table'!AI214/'Publication Table (%)'!AK$211</f>
        <v>5.9322033898305086E-2</v>
      </c>
      <c r="AL213" s="38">
        <f>'Publication Table'!AJ214/'Publication Table (%)'!AL$211</f>
        <v>5.7422969187675067E-2</v>
      </c>
      <c r="AM213" s="38">
        <f>'Publication Table'!AK214/'Publication Table (%)'!AM$211</f>
        <v>3.5384615384615382E-2</v>
      </c>
      <c r="AN213" s="38">
        <f>'Publication Table'!AL214/'Publication Table (%)'!AN$211</f>
        <v>4.7008547008547008E-2</v>
      </c>
      <c r="AO213" s="38">
        <f>'Publication Table'!AM214/'Publication Table (%)'!AO$211</f>
        <v>5.4574638844301769E-2</v>
      </c>
      <c r="AP213" s="38">
        <f>'Publication Table'!AN214/'Publication Table (%)'!AP$211</f>
        <v>3.3829499323410013E-2</v>
      </c>
      <c r="AQ213" s="38">
        <f>'Publication Table'!AO214/'Publication Table (%)'!AQ$211</f>
        <v>4.40251572327044E-2</v>
      </c>
      <c r="AR213" s="38">
        <f>'Publication Table'!AP214/'Publication Table (%)'!AR$211</f>
        <v>4.3165467625899283E-2</v>
      </c>
      <c r="AS213" s="38">
        <f>'Publication Table'!AQ214/'Publication Table (%)'!AS$211</f>
        <v>4.1891891891891894E-2</v>
      </c>
      <c r="AT213" s="38">
        <f>'Publication Table'!AR214/'Publication Table (%)'!AT$211</f>
        <v>5.254237288135593E-2</v>
      </c>
      <c r="AU213" s="38">
        <f>'Publication Table'!AS214/'Publication Table (%)'!AU$211</f>
        <v>3.3333333333333333E-2</v>
      </c>
      <c r="AV213" s="38">
        <f>'Publication Table'!AT214/'Publication Table (%)'!AV$211</f>
        <v>3.0120481927710843E-2</v>
      </c>
      <c r="AW213" s="38">
        <f>'Publication Table'!AU214/'Publication Table (%)'!AW$211</f>
        <v>3.5778175313059032E-2</v>
      </c>
      <c r="AX213" s="38">
        <f>'Publication Table'!AV214/'Publication Table (%)'!AX$211</f>
        <v>4.7361299052774017E-2</v>
      </c>
      <c r="AY213" s="38">
        <f>'Publication Table'!AW214/'Publication Table (%)'!AY$211</f>
        <v>4.3887147335423198E-2</v>
      </c>
      <c r="AZ213" s="38">
        <f>'Publication Table'!AX214/'Publication Table (%)'!AZ$211</f>
        <v>4.8706240487062402E-2</v>
      </c>
      <c r="BA213" s="38">
        <f>'Publication Table'!AY214/'Publication Table (%)'!BA$211</f>
        <v>4.4673539518900345E-2</v>
      </c>
      <c r="BB213" s="38">
        <f>'Publication Table'!AZ214/'Publication Table (%)'!BB$211</f>
        <v>3.833333333333333E-2</v>
      </c>
      <c r="BC213" s="38">
        <f>'Publication Table'!BA214/'Publication Table (%)'!BC$211</f>
        <v>4.6594982078853049E-2</v>
      </c>
      <c r="BD213" s="38">
        <f>'Publication Table'!BB214/'Publication Table (%)'!BD$211</f>
        <v>2.7624309392265192E-2</v>
      </c>
      <c r="BE213" s="38">
        <f>'Publication Table'!BC214/'Publication Table (%)'!BE$211</f>
        <v>3.2040472175379427E-2</v>
      </c>
      <c r="BF213" s="38">
        <f>'Publication Table'!BD214/'Publication Table (%)'!BF$211</f>
        <v>4.0662650602409638E-2</v>
      </c>
      <c r="BG213" s="38">
        <f>'Publication Table'!BE214/'Publication Table (%)'!BG$211</f>
        <v>4.1033434650455926E-2</v>
      </c>
      <c r="BH213" s="38">
        <f>'Publication Table'!BF214/'Publication Table (%)'!BH$211</f>
        <v>4.4303797468354431E-2</v>
      </c>
      <c r="BI213" s="38">
        <f>'Publication Table'!BG214/'Publication Table (%)'!BI$211</f>
        <v>4.3715846994535519E-2</v>
      </c>
      <c r="BJ213" s="38">
        <f>'Publication Table'!BH214/'Publication Table (%)'!BJ$211</f>
        <v>5.3435114503816793E-2</v>
      </c>
      <c r="BK213" s="38">
        <f>'Publication Table'!BI214/'Publication Table (%)'!BK$211</f>
        <v>3.880597014925373E-2</v>
      </c>
      <c r="BL213" s="38">
        <f>'Publication Table'!BJ214/'Publication Table (%)'!BL$211</f>
        <v>4.6357615894039736E-2</v>
      </c>
      <c r="BM213" s="38" t="e">
        <f>'Publication Table'!BK214/'Publication Table (%)'!BM$211</f>
        <v>#DIV/0!</v>
      </c>
      <c r="BN213" s="38" t="e">
        <f>'Publication Table'!BL214/'Publication Table (%)'!BN$211</f>
        <v>#DIV/0!</v>
      </c>
      <c r="BO213" s="38">
        <f>'Publication Table'!BM214/'Publication Table (%)'!BO$211</f>
        <v>2.6315789473684209E-2</v>
      </c>
      <c r="BP213" s="38">
        <f>'Publication Table'!BN214/'Publication Table (%)'!BP$211</f>
        <v>2.8985507246376812E-2</v>
      </c>
      <c r="BQ213" s="38">
        <f>'Publication Table'!BO214/'Publication Table (%)'!BQ$211</f>
        <v>1.7647058823529412E-2</v>
      </c>
      <c r="BR213" s="38">
        <f>'Publication Table'!BP214/'Publication Table (%)'!BR$211</f>
        <v>5.5944055944055944E-2</v>
      </c>
      <c r="BS213" s="38">
        <f ca="1">'Publication Table'!BQ214/'Publication Table (%)'!BS$211</f>
        <v>3.2258064516129031E-2</v>
      </c>
    </row>
    <row r="214" spans="1:71" ht="15" hidden="1" customHeight="1" outlineLevel="2" x14ac:dyDescent="0.2">
      <c r="B214" s="84" t="str">
        <f t="shared" si="30"/>
        <v>New Stobhill HospitalCancellation based on capacity or non-clinical reason by hospital %</v>
      </c>
      <c r="C214" s="87" t="str">
        <f t="shared" si="31"/>
        <v>New Stobhill Hospital</v>
      </c>
      <c r="D214" s="100"/>
      <c r="E214" s="39" t="s">
        <v>114</v>
      </c>
      <c r="F214" s="38">
        <f>'Publication Table'!D215/'Publication Table (%)'!F$211</f>
        <v>0</v>
      </c>
      <c r="G214" s="38">
        <f>'Publication Table'!E215/'Publication Table (%)'!G$211</f>
        <v>0</v>
      </c>
      <c r="H214" s="38">
        <f>'Publication Table'!F215/'Publication Table (%)'!H$211</f>
        <v>1.0380622837370242E-2</v>
      </c>
      <c r="I214" s="38">
        <f>'Publication Table'!G215/'Publication Table (%)'!I$211</f>
        <v>0</v>
      </c>
      <c r="J214" s="94">
        <f>'Publication Table'!H215/'Publication Table (%)'!J$211</f>
        <v>1.4306151645207439E-3</v>
      </c>
      <c r="K214" s="38">
        <f>'Publication Table'!I215/'Publication Table (%)'!K$211</f>
        <v>2.3894862604540022E-3</v>
      </c>
      <c r="L214" s="38">
        <f>'Publication Table'!J215/'Publication Table (%)'!L$211</f>
        <v>1.2706480304955528E-3</v>
      </c>
      <c r="M214" s="38">
        <f>'Publication Table'!K215/'Publication Table (%)'!M$211</f>
        <v>0</v>
      </c>
      <c r="N214" s="38">
        <f>'Publication Table'!L215/'Publication Table (%)'!N$211</f>
        <v>5.8565153733528552E-3</v>
      </c>
      <c r="O214" s="38">
        <f>'Publication Table'!M215/'Publication Table (%)'!O$211</f>
        <v>0</v>
      </c>
      <c r="P214" s="38">
        <f>'Publication Table'!N215/'Publication Table (%)'!P$211</f>
        <v>1.2360939431396785E-3</v>
      </c>
      <c r="Q214" s="38">
        <f>'Publication Table'!O215/'Publication Table (%)'!Q$211</f>
        <v>2.7548209366391185E-3</v>
      </c>
      <c r="R214" s="38">
        <f>'Publication Table'!P215/'Publication Table (%)'!R$211</f>
        <v>0</v>
      </c>
      <c r="S214" s="38">
        <f>'Publication Table'!Q215/'Publication Table (%)'!S$211</f>
        <v>1.3280212483399733E-3</v>
      </c>
      <c r="T214" s="38">
        <f>'Publication Table'!R215/'Publication Table (%)'!T$211</f>
        <v>3.663003663003663E-3</v>
      </c>
      <c r="U214" s="38">
        <f>'Publication Table'!S215/'Publication Table (%)'!U$211</f>
        <v>2.7472527472527475E-3</v>
      </c>
      <c r="V214" s="38">
        <f>'Publication Table'!T215/'Publication Table (%)'!V$211</f>
        <v>2.8653295128939827E-3</v>
      </c>
      <c r="W214" s="38">
        <f>'Publication Table'!U215/'Publication Table (%)'!W$211</f>
        <v>0</v>
      </c>
      <c r="X214" s="38">
        <f>'Publication Table'!V215/'Publication Table (%)'!X$211</f>
        <v>1.29366106080207E-3</v>
      </c>
      <c r="Y214" s="38">
        <f>'Publication Table'!W215/'Publication Table (%)'!Y$211</f>
        <v>0</v>
      </c>
      <c r="Z214" s="38">
        <f>'Publication Table'!X215/'Publication Table (%)'!Z$211</f>
        <v>1.4164305949008499E-3</v>
      </c>
      <c r="AA214" s="38">
        <f>'Publication Table'!Y215/'Publication Table (%)'!AA$211</f>
        <v>6.4829821717990272E-3</v>
      </c>
      <c r="AB214" s="38">
        <f>'Publication Table'!Z215/'Publication Table (%)'!AB$211</f>
        <v>2.8653295128939827E-3</v>
      </c>
      <c r="AC214" s="38">
        <f>'Publication Table'!AA215/'Publication Table (%)'!AC$211</f>
        <v>3.8834951456310678E-3</v>
      </c>
      <c r="AD214" s="38">
        <f>'Publication Table'!AB215/'Publication Table (%)'!AD$211</f>
        <v>4.1551246537396124E-3</v>
      </c>
      <c r="AE214" s="38">
        <f>'Publication Table'!AC215/'Publication Table (%)'!AE$211</f>
        <v>1.5290519877675841E-3</v>
      </c>
      <c r="AF214" s="38">
        <f>'Publication Table'!AD215/'Publication Table (%)'!AF$211</f>
        <v>0</v>
      </c>
      <c r="AG214" s="38">
        <f>'Publication Table'!AE215/'Publication Table (%)'!AG$211</f>
        <v>2.9325513196480938E-3</v>
      </c>
      <c r="AH214" s="38">
        <f>'Publication Table'!AF215/'Publication Table (%)'!AH$211</f>
        <v>1.4970059880239522E-3</v>
      </c>
      <c r="AI214" s="38">
        <f>'Publication Table'!AG215/'Publication Table (%)'!AI$211</f>
        <v>1.5060240963855422E-3</v>
      </c>
      <c r="AJ214" s="38">
        <f>'Publication Table'!AH215/'Publication Table (%)'!AJ$211</f>
        <v>1.0279001468428781E-2</v>
      </c>
      <c r="AK214" s="38">
        <f>'Publication Table'!AI215/'Publication Table (%)'!AK$211</f>
        <v>0</v>
      </c>
      <c r="AL214" s="38">
        <f>'Publication Table'!AJ215/'Publication Table (%)'!AL$211</f>
        <v>1.2605042016806723E-2</v>
      </c>
      <c r="AM214" s="38">
        <f>'Publication Table'!AK215/'Publication Table (%)'!AM$211</f>
        <v>0</v>
      </c>
      <c r="AN214" s="38">
        <f>'Publication Table'!AL215/'Publication Table (%)'!AN$211</f>
        <v>0</v>
      </c>
      <c r="AO214" s="38">
        <f>'Publication Table'!AM215/'Publication Table (%)'!AO$211</f>
        <v>0</v>
      </c>
      <c r="AP214" s="38">
        <f>'Publication Table'!AN215/'Publication Table (%)'!AP$211</f>
        <v>0</v>
      </c>
      <c r="AQ214" s="38">
        <f>'Publication Table'!AO215/'Publication Table (%)'!AQ$211</f>
        <v>9.433962264150943E-3</v>
      </c>
      <c r="AR214" s="38">
        <f>'Publication Table'!AP215/'Publication Table (%)'!AR$211</f>
        <v>3.5971223021582736E-3</v>
      </c>
      <c r="AS214" s="38">
        <f>'Publication Table'!AQ215/'Publication Table (%)'!AS$211</f>
        <v>4.0540540540540543E-3</v>
      </c>
      <c r="AT214" s="38">
        <f>'Publication Table'!AR215/'Publication Table (%)'!AT$211</f>
        <v>0</v>
      </c>
      <c r="AU214" s="38">
        <f>'Publication Table'!AS215/'Publication Table (%)'!AU$211</f>
        <v>1.4492753623188406E-3</v>
      </c>
      <c r="AV214" s="38">
        <f>'Publication Table'!AT215/'Publication Table (%)'!AV$211</f>
        <v>0.18825301204819278</v>
      </c>
      <c r="AW214" s="38">
        <f>'Publication Table'!AU215/'Publication Table (%)'!AW$211</f>
        <v>1.4311270125223614E-2</v>
      </c>
      <c r="AX214" s="38">
        <f>'Publication Table'!AV215/'Publication Table (%)'!AX$211</f>
        <v>5.4127198917456026E-3</v>
      </c>
      <c r="AY214" s="38">
        <f>'Publication Table'!AW215/'Publication Table (%)'!AY$211</f>
        <v>0</v>
      </c>
      <c r="AZ214" s="38">
        <f>'Publication Table'!AX215/'Publication Table (%)'!AZ$211</f>
        <v>3.0441400304414001E-3</v>
      </c>
      <c r="BA214" s="38">
        <f>'Publication Table'!AY215/'Publication Table (%)'!BA$211</f>
        <v>3.4364261168384879E-3</v>
      </c>
      <c r="BB214" s="38">
        <f>'Publication Table'!AZ215/'Publication Table (%)'!BB$211</f>
        <v>1.6666666666666668E-3</v>
      </c>
      <c r="BC214" s="38">
        <f>'Publication Table'!BA215/'Publication Table (%)'!BC$211</f>
        <v>1.7921146953405018E-3</v>
      </c>
      <c r="BD214" s="38">
        <f>'Publication Table'!BB215/'Publication Table (%)'!BD$211</f>
        <v>1.4732965009208104E-2</v>
      </c>
      <c r="BE214" s="38">
        <f>'Publication Table'!BC215/'Publication Table (%)'!BE$211</f>
        <v>8.4317032040472171E-3</v>
      </c>
      <c r="BF214" s="38">
        <f>'Publication Table'!BD215/'Publication Table (%)'!BF$211</f>
        <v>0</v>
      </c>
      <c r="BG214" s="38">
        <f>'Publication Table'!BE215/'Publication Table (%)'!BG$211</f>
        <v>1.5197568389057751E-3</v>
      </c>
      <c r="BH214" s="38">
        <f>'Publication Table'!BF215/'Publication Table (%)'!BH$211</f>
        <v>1.5822784810126582E-3</v>
      </c>
      <c r="BI214" s="38">
        <f>'Publication Table'!BG215/'Publication Table (%)'!BI$211</f>
        <v>1.8214936247723133E-3</v>
      </c>
      <c r="BJ214" s="38">
        <f>'Publication Table'!BH215/'Publication Table (%)'!BJ$211</f>
        <v>0</v>
      </c>
      <c r="BK214" s="38">
        <f>'Publication Table'!BI215/'Publication Table (%)'!BK$211</f>
        <v>1.4925373134328358E-3</v>
      </c>
      <c r="BL214" s="38">
        <f>'Publication Table'!BJ215/'Publication Table (%)'!BL$211</f>
        <v>3.3112582781456956E-2</v>
      </c>
      <c r="BM214" s="38" t="e">
        <f>'Publication Table'!BK215/'Publication Table (%)'!BM$211</f>
        <v>#DIV/0!</v>
      </c>
      <c r="BN214" s="38" t="e">
        <f>'Publication Table'!BL215/'Publication Table (%)'!BN$211</f>
        <v>#DIV/0!</v>
      </c>
      <c r="BO214" s="38">
        <f>'Publication Table'!BM215/'Publication Table (%)'!BO$211</f>
        <v>0</v>
      </c>
      <c r="BP214" s="38">
        <f>'Publication Table'!BN215/'Publication Table (%)'!BP$211</f>
        <v>4.830917874396135E-3</v>
      </c>
      <c r="BQ214" s="38">
        <f>'Publication Table'!BO215/'Publication Table (%)'!BQ$211</f>
        <v>3.5294117647058823E-2</v>
      </c>
      <c r="BR214" s="38">
        <f>'Publication Table'!BP215/'Publication Table (%)'!BR$211</f>
        <v>6.993006993006993E-3</v>
      </c>
      <c r="BS214" s="38">
        <f ca="1">'Publication Table'!BQ215/'Publication Table (%)'!BS$211</f>
        <v>1.6129032258064516E-2</v>
      </c>
    </row>
    <row r="215" spans="1:71" ht="15" hidden="1" customHeight="1" outlineLevel="2" x14ac:dyDescent="0.2">
      <c r="B215" s="84" t="str">
        <f t="shared" si="30"/>
        <v>New Stobhill HospitalCancelled by Patient %</v>
      </c>
      <c r="C215" s="87" t="str">
        <f t="shared" si="31"/>
        <v>New Stobhill Hospital</v>
      </c>
      <c r="D215" s="100"/>
      <c r="E215" s="39" t="s">
        <v>115</v>
      </c>
      <c r="F215" s="38">
        <f>'Publication Table'!D216/'Publication Table (%)'!F$211</f>
        <v>4.0502793296089384E-2</v>
      </c>
      <c r="G215" s="38">
        <f>'Publication Table'!E216/'Publication Table (%)'!G$211</f>
        <v>3.4582132564841501E-2</v>
      </c>
      <c r="H215" s="38">
        <f>'Publication Table'!F216/'Publication Table (%)'!H$211</f>
        <v>1.9031141868512111E-2</v>
      </c>
      <c r="I215" s="38">
        <f>'Publication Table'!G216/'Publication Table (%)'!I$211</f>
        <v>3.7369207772795218E-2</v>
      </c>
      <c r="J215" s="94">
        <f>'Publication Table'!H216/'Publication Table (%)'!J$211</f>
        <v>4.005722460658083E-2</v>
      </c>
      <c r="K215" s="38">
        <f>'Publication Table'!I216/'Publication Table (%)'!K$211</f>
        <v>4.5400238948626048E-2</v>
      </c>
      <c r="L215" s="38">
        <f>'Publication Table'!J216/'Publication Table (%)'!L$211</f>
        <v>5.0825921219822108E-2</v>
      </c>
      <c r="M215" s="38">
        <f>'Publication Table'!K216/'Publication Table (%)'!M$211</f>
        <v>4.2432814710042434E-2</v>
      </c>
      <c r="N215" s="38">
        <f>'Publication Table'!L216/'Publication Table (%)'!N$211</f>
        <v>4.9780380673499269E-2</v>
      </c>
      <c r="O215" s="38">
        <f>'Publication Table'!M216/'Publication Table (%)'!O$211</f>
        <v>3.5769828926905133E-2</v>
      </c>
      <c r="P215" s="38">
        <f>'Publication Table'!N216/'Publication Table (%)'!P$211</f>
        <v>4.8207663782447466E-2</v>
      </c>
      <c r="Q215" s="38">
        <f>'Publication Table'!O216/'Publication Table (%)'!Q$211</f>
        <v>3.8567493112947659E-2</v>
      </c>
      <c r="R215" s="38">
        <f>'Publication Table'!P216/'Publication Table (%)'!R$211</f>
        <v>4.0682414698162729E-2</v>
      </c>
      <c r="S215" s="38">
        <f>'Publication Table'!Q216/'Publication Table (%)'!S$211</f>
        <v>3.4528552456839307E-2</v>
      </c>
      <c r="T215" s="38">
        <f>'Publication Table'!R216/'Publication Table (%)'!T$211</f>
        <v>2.564102564102564E-2</v>
      </c>
      <c r="U215" s="38">
        <f>'Publication Table'!S216/'Publication Table (%)'!U$211</f>
        <v>2.8846153846153848E-2</v>
      </c>
      <c r="V215" s="38">
        <f>'Publication Table'!T216/'Publication Table (%)'!V$211</f>
        <v>2.7220630372492838E-2</v>
      </c>
      <c r="W215" s="38">
        <f>'Publication Table'!U216/'Publication Table (%)'!W$211</f>
        <v>3.9942938659058486E-2</v>
      </c>
      <c r="X215" s="38">
        <f>'Publication Table'!V216/'Publication Table (%)'!X$211</f>
        <v>4.7865459249676584E-2</v>
      </c>
      <c r="Y215" s="38">
        <f>'Publication Table'!W216/'Publication Table (%)'!Y$211</f>
        <v>5.6105610561056105E-2</v>
      </c>
      <c r="Z215" s="38">
        <f>'Publication Table'!X216/'Publication Table (%)'!Z$211</f>
        <v>4.1076487252124649E-2</v>
      </c>
      <c r="AA215" s="38">
        <f>'Publication Table'!Y216/'Publication Table (%)'!AA$211</f>
        <v>3.2414910858995137E-2</v>
      </c>
      <c r="AB215" s="38">
        <f>'Publication Table'!Z216/'Publication Table (%)'!AB$211</f>
        <v>5.0143266475644696E-2</v>
      </c>
      <c r="AC215" s="38">
        <f>'Publication Table'!AA216/'Publication Table (%)'!AC$211</f>
        <v>3.1067961165048542E-2</v>
      </c>
      <c r="AD215" s="38">
        <f>'Publication Table'!AB216/'Publication Table (%)'!AD$211</f>
        <v>3.1855955678670361E-2</v>
      </c>
      <c r="AE215" s="38">
        <f>'Publication Table'!AC216/'Publication Table (%)'!AE$211</f>
        <v>4.5871559633027525E-2</v>
      </c>
      <c r="AF215" s="38">
        <f>'Publication Table'!AD216/'Publication Table (%)'!AF$211</f>
        <v>1.5238095238095238E-2</v>
      </c>
      <c r="AG215" s="38">
        <f>'Publication Table'!AE216/'Publication Table (%)'!AG$211</f>
        <v>3.519061583577713E-2</v>
      </c>
      <c r="AH215" s="38">
        <f>'Publication Table'!AF216/'Publication Table (%)'!AH$211</f>
        <v>2.9940119760479042E-2</v>
      </c>
      <c r="AI215" s="38">
        <f>'Publication Table'!AG216/'Publication Table (%)'!AI$211</f>
        <v>3.1626506024096383E-2</v>
      </c>
      <c r="AJ215" s="38">
        <f>'Publication Table'!AH216/'Publication Table (%)'!AJ$211</f>
        <v>3.3773861967694566E-2</v>
      </c>
      <c r="AK215" s="38">
        <f>'Publication Table'!AI216/'Publication Table (%)'!AK$211</f>
        <v>3.3898305084745763E-2</v>
      </c>
      <c r="AL215" s="38">
        <f>'Publication Table'!AJ216/'Publication Table (%)'!AL$211</f>
        <v>5.3221288515406161E-2</v>
      </c>
      <c r="AM215" s="38">
        <f>'Publication Table'!AK216/'Publication Table (%)'!AM$211</f>
        <v>5.5384615384615386E-2</v>
      </c>
      <c r="AN215" s="38">
        <f>'Publication Table'!AL216/'Publication Table (%)'!AN$211</f>
        <v>4.843304843304843E-2</v>
      </c>
      <c r="AO215" s="38">
        <f>'Publication Table'!AM216/'Publication Table (%)'!AO$211</f>
        <v>3.8523274478330656E-2</v>
      </c>
      <c r="AP215" s="38">
        <f>'Publication Table'!AN216/'Publication Table (%)'!AP$211</f>
        <v>3.9242219215155617E-2</v>
      </c>
      <c r="AQ215" s="38">
        <f>'Publication Table'!AO216/'Publication Table (%)'!AQ$211</f>
        <v>4.2452830188679243E-2</v>
      </c>
      <c r="AR215" s="38">
        <f>'Publication Table'!AP216/'Publication Table (%)'!AR$211</f>
        <v>4.6762589928057555E-2</v>
      </c>
      <c r="AS215" s="38">
        <f>'Publication Table'!AQ216/'Publication Table (%)'!AS$211</f>
        <v>2.2972972972972974E-2</v>
      </c>
      <c r="AT215" s="38">
        <f>'Publication Table'!AR216/'Publication Table (%)'!AT$211</f>
        <v>2.3728813559322035E-2</v>
      </c>
      <c r="AU215" s="38">
        <f>'Publication Table'!AS216/'Publication Table (%)'!AU$211</f>
        <v>3.1884057971014491E-2</v>
      </c>
      <c r="AV215" s="38">
        <f>'Publication Table'!AT216/'Publication Table (%)'!AV$211</f>
        <v>2.710843373493976E-2</v>
      </c>
      <c r="AW215" s="38">
        <f>'Publication Table'!AU216/'Publication Table (%)'!AW$211</f>
        <v>2.8622540250447227E-2</v>
      </c>
      <c r="AX215" s="38">
        <f>'Publication Table'!AV216/'Publication Table (%)'!AX$211</f>
        <v>4.6008119079837616E-2</v>
      </c>
      <c r="AY215" s="38">
        <f>'Publication Table'!AW216/'Publication Table (%)'!AY$211</f>
        <v>2.664576802507837E-2</v>
      </c>
      <c r="AZ215" s="38">
        <f>'Publication Table'!AX216/'Publication Table (%)'!AZ$211</f>
        <v>3.6529680365296802E-2</v>
      </c>
      <c r="BA215" s="38">
        <f>'Publication Table'!AY216/'Publication Table (%)'!BA$211</f>
        <v>3.4364261168384883E-2</v>
      </c>
      <c r="BB215" s="38">
        <f>'Publication Table'!AZ216/'Publication Table (%)'!BB$211</f>
        <v>2.6666666666666668E-2</v>
      </c>
      <c r="BC215" s="38">
        <f>'Publication Table'!BA216/'Publication Table (%)'!BC$211</f>
        <v>3.046594982078853E-2</v>
      </c>
      <c r="BD215" s="38">
        <f>'Publication Table'!BB216/'Publication Table (%)'!BD$211</f>
        <v>3.3149171270718231E-2</v>
      </c>
      <c r="BE215" s="38">
        <f>'Publication Table'!BC216/'Publication Table (%)'!BE$211</f>
        <v>2.5295109612141653E-2</v>
      </c>
      <c r="BF215" s="38">
        <f>'Publication Table'!BD216/'Publication Table (%)'!BF$211</f>
        <v>3.1626506024096383E-2</v>
      </c>
      <c r="BG215" s="38">
        <f>'Publication Table'!BE216/'Publication Table (%)'!BG$211</f>
        <v>4.1033434650455926E-2</v>
      </c>
      <c r="BH215" s="38">
        <f>'Publication Table'!BF216/'Publication Table (%)'!BH$211</f>
        <v>4.1139240506329111E-2</v>
      </c>
      <c r="BI215" s="38">
        <f>'Publication Table'!BG216/'Publication Table (%)'!BI$211</f>
        <v>3.825136612021858E-2</v>
      </c>
      <c r="BJ215" s="38">
        <f>'Publication Table'!BH216/'Publication Table (%)'!BJ$211</f>
        <v>2.9007633587786259E-2</v>
      </c>
      <c r="BK215" s="38">
        <f>'Publication Table'!BI216/'Publication Table (%)'!BK$211</f>
        <v>2.9850746268656716E-2</v>
      </c>
      <c r="BL215" s="38">
        <f>'Publication Table'!BJ216/'Publication Table (%)'!BL$211</f>
        <v>5.2980132450331126E-2</v>
      </c>
      <c r="BM215" s="38" t="e">
        <f>'Publication Table'!BK216/'Publication Table (%)'!BM$211</f>
        <v>#DIV/0!</v>
      </c>
      <c r="BN215" s="38" t="e">
        <f>'Publication Table'!BL216/'Publication Table (%)'!BN$211</f>
        <v>#DIV/0!</v>
      </c>
      <c r="BO215" s="38">
        <f>'Publication Table'!BM216/'Publication Table (%)'!BO$211</f>
        <v>2.6315789473684209E-2</v>
      </c>
      <c r="BP215" s="38">
        <f>'Publication Table'!BN216/'Publication Table (%)'!BP$211</f>
        <v>4.830917874396135E-3</v>
      </c>
      <c r="BQ215" s="38">
        <f>'Publication Table'!BO216/'Publication Table (%)'!BQ$211</f>
        <v>3.5294117647058823E-2</v>
      </c>
      <c r="BR215" s="38">
        <f>'Publication Table'!BP216/'Publication Table (%)'!BR$211</f>
        <v>1.3986013986013986E-2</v>
      </c>
      <c r="BS215" s="38">
        <f ca="1">'Publication Table'!BQ216/'Publication Table (%)'!BS$211</f>
        <v>6.0483870967741934E-3</v>
      </c>
    </row>
    <row r="216" spans="1:71" ht="15" hidden="1" customHeight="1" outlineLevel="2" x14ac:dyDescent="0.2">
      <c r="B216" s="84" t="str">
        <f t="shared" si="30"/>
        <v>New Stobhill HospitalOther reason %</v>
      </c>
      <c r="C216" s="87" t="str">
        <f t="shared" si="31"/>
        <v>New Stobhill Hospital</v>
      </c>
      <c r="D216" s="100"/>
      <c r="E216" s="39" t="s">
        <v>116</v>
      </c>
      <c r="F216" s="38">
        <f>'Publication Table'!D217/'Publication Table (%)'!F$211</f>
        <v>0</v>
      </c>
      <c r="G216" s="38">
        <f>'Publication Table'!E217/'Publication Table (%)'!G$211</f>
        <v>0</v>
      </c>
      <c r="H216" s="38">
        <f>'Publication Table'!F217/'Publication Table (%)'!H$211</f>
        <v>0</v>
      </c>
      <c r="I216" s="38">
        <f>'Publication Table'!G217/'Publication Table (%)'!I$211</f>
        <v>2.9895366218236174E-3</v>
      </c>
      <c r="J216" s="94">
        <f>'Publication Table'!H217/'Publication Table (%)'!J$211</f>
        <v>1.4306151645207439E-3</v>
      </c>
      <c r="K216" s="38">
        <f>'Publication Table'!I217/'Publication Table (%)'!K$211</f>
        <v>1.1947431302270011E-3</v>
      </c>
      <c r="L216" s="38">
        <f>'Publication Table'!J217/'Publication Table (%)'!L$211</f>
        <v>1.2706480304955528E-3</v>
      </c>
      <c r="M216" s="38">
        <f>'Publication Table'!K217/'Publication Table (%)'!M$211</f>
        <v>1.4144271570014145E-3</v>
      </c>
      <c r="N216" s="38">
        <f>'Publication Table'!L217/'Publication Table (%)'!N$211</f>
        <v>0</v>
      </c>
      <c r="O216" s="38">
        <f>'Publication Table'!M217/'Publication Table (%)'!O$211</f>
        <v>1.5552099533437014E-3</v>
      </c>
      <c r="P216" s="38">
        <f>'Publication Table'!N217/'Publication Table (%)'!P$211</f>
        <v>1.2360939431396785E-3</v>
      </c>
      <c r="Q216" s="38">
        <f>'Publication Table'!O217/'Publication Table (%)'!Q$211</f>
        <v>1.3774104683195593E-3</v>
      </c>
      <c r="R216" s="38">
        <f>'Publication Table'!P217/'Publication Table (%)'!R$211</f>
        <v>2.6246719160104987E-3</v>
      </c>
      <c r="S216" s="38">
        <f>'Publication Table'!Q217/'Publication Table (%)'!S$211</f>
        <v>1.3280212483399733E-3</v>
      </c>
      <c r="T216" s="38">
        <f>'Publication Table'!R217/'Publication Table (%)'!T$211</f>
        <v>0</v>
      </c>
      <c r="U216" s="38">
        <f>'Publication Table'!S217/'Publication Table (%)'!U$211</f>
        <v>0</v>
      </c>
      <c r="V216" s="38">
        <f>'Publication Table'!T217/'Publication Table (%)'!V$211</f>
        <v>0</v>
      </c>
      <c r="W216" s="38">
        <f>'Publication Table'!U217/'Publication Table (%)'!W$211</f>
        <v>1.4265335235378032E-3</v>
      </c>
      <c r="X216" s="38">
        <f>'Publication Table'!V217/'Publication Table (%)'!X$211</f>
        <v>1.034928848641656E-2</v>
      </c>
      <c r="Y216" s="38">
        <f>'Publication Table'!W217/'Publication Table (%)'!Y$211</f>
        <v>1.3201320132013201E-2</v>
      </c>
      <c r="Z216" s="38">
        <f>'Publication Table'!X217/'Publication Table (%)'!Z$211</f>
        <v>2.8328611898016999E-3</v>
      </c>
      <c r="AA216" s="38">
        <f>'Publication Table'!Y217/'Publication Table (%)'!AA$211</f>
        <v>1.2965964343598054E-2</v>
      </c>
      <c r="AB216" s="38">
        <f>'Publication Table'!Z217/'Publication Table (%)'!AB$211</f>
        <v>4.2979942693409743E-3</v>
      </c>
      <c r="AC216" s="38">
        <f>'Publication Table'!AA217/'Publication Table (%)'!AC$211</f>
        <v>0</v>
      </c>
      <c r="AD216" s="38">
        <f>'Publication Table'!AB217/'Publication Table (%)'!AD$211</f>
        <v>0</v>
      </c>
      <c r="AE216" s="38">
        <f>'Publication Table'!AC217/'Publication Table (%)'!AE$211</f>
        <v>9.1743119266055051E-3</v>
      </c>
      <c r="AF216" s="38">
        <f>'Publication Table'!AD217/'Publication Table (%)'!AF$211</f>
        <v>0</v>
      </c>
      <c r="AG216" s="38">
        <f>'Publication Table'!AE217/'Publication Table (%)'!AG$211</f>
        <v>0</v>
      </c>
      <c r="AH216" s="38">
        <f>'Publication Table'!AF217/'Publication Table (%)'!AH$211</f>
        <v>1.4970059880239522E-3</v>
      </c>
      <c r="AI216" s="38">
        <f>'Publication Table'!AG217/'Publication Table (%)'!AI$211</f>
        <v>7.5301204819277108E-3</v>
      </c>
      <c r="AJ216" s="38">
        <f>'Publication Table'!AH217/'Publication Table (%)'!AJ$211</f>
        <v>0</v>
      </c>
      <c r="AK216" s="38">
        <f>'Publication Table'!AI217/'Publication Table (%)'!AK$211</f>
        <v>0</v>
      </c>
      <c r="AL216" s="38">
        <f>'Publication Table'!AJ217/'Publication Table (%)'!AL$211</f>
        <v>9.8039215686274508E-3</v>
      </c>
      <c r="AM216" s="38">
        <f>'Publication Table'!AK217/'Publication Table (%)'!AM$211</f>
        <v>1.6923076923076923E-2</v>
      </c>
      <c r="AN216" s="38">
        <f>'Publication Table'!AL217/'Publication Table (%)'!AN$211</f>
        <v>6.9800569800569798E-2</v>
      </c>
      <c r="AO216" s="38">
        <f>'Publication Table'!AM217/'Publication Table (%)'!AO$211</f>
        <v>1.6051364365971107E-3</v>
      </c>
      <c r="AP216" s="38">
        <f>'Publication Table'!AN217/'Publication Table (%)'!AP$211</f>
        <v>1.3531799729364006E-3</v>
      </c>
      <c r="AQ216" s="38">
        <f>'Publication Table'!AO217/'Publication Table (%)'!AQ$211</f>
        <v>0</v>
      </c>
      <c r="AR216" s="38">
        <f>'Publication Table'!AP217/'Publication Table (%)'!AR$211</f>
        <v>0</v>
      </c>
      <c r="AS216" s="38">
        <f>'Publication Table'!AQ217/'Publication Table (%)'!AS$211</f>
        <v>1.3513513513513514E-3</v>
      </c>
      <c r="AT216" s="38">
        <f>'Publication Table'!AR217/'Publication Table (%)'!AT$211</f>
        <v>3.3898305084745762E-3</v>
      </c>
      <c r="AU216" s="38">
        <f>'Publication Table'!AS217/'Publication Table (%)'!AU$211</f>
        <v>1.4492753623188406E-3</v>
      </c>
      <c r="AV216" s="38">
        <f>'Publication Table'!AT217/'Publication Table (%)'!AV$211</f>
        <v>0</v>
      </c>
      <c r="AW216" s="38">
        <f>'Publication Table'!AU217/'Publication Table (%)'!AW$211</f>
        <v>0</v>
      </c>
      <c r="AX216" s="38">
        <f>'Publication Table'!AV217/'Publication Table (%)'!AX$211</f>
        <v>5.4127198917456026E-3</v>
      </c>
      <c r="AY216" s="38">
        <f>'Publication Table'!AW217/'Publication Table (%)'!AY$211</f>
        <v>1.567398119122257E-3</v>
      </c>
      <c r="AZ216" s="38">
        <f>'Publication Table'!AX217/'Publication Table (%)'!AZ$211</f>
        <v>1.5220700152207001E-3</v>
      </c>
      <c r="BA216" s="38">
        <f>'Publication Table'!AY217/'Publication Table (%)'!BA$211</f>
        <v>1.718213058419244E-3</v>
      </c>
      <c r="BB216" s="38">
        <f>'Publication Table'!AZ217/'Publication Table (%)'!BB$211</f>
        <v>0</v>
      </c>
      <c r="BC216" s="38">
        <f>'Publication Table'!BA217/'Publication Table (%)'!BC$211</f>
        <v>0</v>
      </c>
      <c r="BD216" s="38">
        <f>'Publication Table'!BB217/'Publication Table (%)'!BD$211</f>
        <v>0</v>
      </c>
      <c r="BE216" s="38">
        <f>'Publication Table'!BC217/'Publication Table (%)'!BE$211</f>
        <v>0</v>
      </c>
      <c r="BF216" s="38">
        <f>'Publication Table'!BD217/'Publication Table (%)'!BF$211</f>
        <v>1.0542168674698794E-2</v>
      </c>
      <c r="BG216" s="38">
        <f>'Publication Table'!BE217/'Publication Table (%)'!BG$211</f>
        <v>0</v>
      </c>
      <c r="BH216" s="38">
        <f>'Publication Table'!BF217/'Publication Table (%)'!BH$211</f>
        <v>0</v>
      </c>
      <c r="BI216" s="38">
        <f>'Publication Table'!BG217/'Publication Table (%)'!BI$211</f>
        <v>1.2750455373406194E-2</v>
      </c>
      <c r="BJ216" s="38">
        <f>'Publication Table'!BH217/'Publication Table (%)'!BJ$211</f>
        <v>1.0687022900763359E-2</v>
      </c>
      <c r="BK216" s="38">
        <f>'Publication Table'!BI217/'Publication Table (%)'!BK$211</f>
        <v>7.462686567164179E-3</v>
      </c>
      <c r="BL216" s="38">
        <f>'Publication Table'!BJ217/'Publication Table (%)'!BL$211</f>
        <v>0</v>
      </c>
      <c r="BM216" s="38" t="e">
        <f>'Publication Table'!BK217/'Publication Table (%)'!BM$211</f>
        <v>#DIV/0!</v>
      </c>
      <c r="BN216" s="38" t="e">
        <f>'Publication Table'!BL217/'Publication Table (%)'!BN$211</f>
        <v>#DIV/0!</v>
      </c>
      <c r="BO216" s="38">
        <f>'Publication Table'!BM217/'Publication Table (%)'!BO$211</f>
        <v>0</v>
      </c>
      <c r="BP216" s="38">
        <f>'Publication Table'!BN217/'Publication Table (%)'!BP$211</f>
        <v>0</v>
      </c>
      <c r="BQ216" s="38">
        <f>'Publication Table'!BO217/'Publication Table (%)'!BQ$211</f>
        <v>0</v>
      </c>
      <c r="BR216" s="38">
        <f>'Publication Table'!BP217/'Publication Table (%)'!BR$211</f>
        <v>0</v>
      </c>
      <c r="BS216" s="38">
        <f ca="1">'Publication Table'!BQ217/'Publication Table (%)'!BS$211</f>
        <v>0</v>
      </c>
    </row>
    <row r="217" spans="1:71" ht="15" hidden="1" customHeight="1" outlineLevel="1" collapsed="1" x14ac:dyDescent="0.2">
      <c r="B217" s="84" t="str">
        <f t="shared" si="30"/>
        <v>New Victoria InfirmaryNew Victoria Infirmary</v>
      </c>
      <c r="C217" s="87" t="str">
        <f>E217</f>
        <v>New Victoria Infirmary</v>
      </c>
      <c r="D217" s="100" t="s">
        <v>52</v>
      </c>
      <c r="E217" s="43" t="s">
        <v>505</v>
      </c>
      <c r="F217" s="14"/>
      <c r="G217" s="14"/>
      <c r="H217" s="14"/>
      <c r="I217" s="14"/>
      <c r="J217" s="14"/>
      <c r="K217" s="14"/>
      <c r="L217" s="14"/>
      <c r="M217" s="14"/>
      <c r="N217" s="14"/>
      <c r="O217" s="14"/>
      <c r="P217" s="14"/>
      <c r="Q217" s="14"/>
      <c r="R217" s="14"/>
      <c r="S217" s="14"/>
      <c r="T217" s="14"/>
      <c r="U217" s="14"/>
      <c r="V217" s="14"/>
      <c r="W217" s="14"/>
      <c r="X217" s="14"/>
      <c r="Y217" s="14"/>
      <c r="Z217" s="14"/>
      <c r="AA217" s="14"/>
      <c r="AB217" s="14"/>
      <c r="AC217" s="14"/>
      <c r="AD217" s="14"/>
      <c r="AE217" s="14"/>
      <c r="AF217" s="14"/>
      <c r="AG217" s="14"/>
      <c r="AH217" s="14"/>
      <c r="AI217" s="14"/>
      <c r="AJ217" s="14"/>
      <c r="AK217" s="14"/>
      <c r="AL217" s="14"/>
      <c r="AM217" s="14"/>
      <c r="AN217" s="14"/>
      <c r="AO217" s="14"/>
      <c r="AP217" s="14"/>
      <c r="AQ217" s="14"/>
      <c r="AR217" s="14"/>
      <c r="AS217" s="14"/>
      <c r="AT217" s="14"/>
      <c r="AU217" s="14"/>
      <c r="AV217" s="14"/>
      <c r="AW217" s="14"/>
      <c r="AX217" s="14"/>
      <c r="AY217" s="14"/>
      <c r="AZ217" s="14"/>
      <c r="BA217" s="14"/>
      <c r="BB217" s="14"/>
      <c r="BC217" s="14"/>
      <c r="BD217" s="14"/>
      <c r="BE217" s="14"/>
      <c r="BF217" s="14"/>
      <c r="BG217" s="14"/>
      <c r="BH217" s="14"/>
      <c r="BI217" s="14"/>
      <c r="BJ217" s="14"/>
      <c r="BK217" s="14"/>
      <c r="BL217" s="14"/>
      <c r="BM217" s="14"/>
      <c r="BN217" s="14"/>
      <c r="BO217" s="14"/>
      <c r="BP217" s="14"/>
      <c r="BQ217" s="14"/>
      <c r="BR217" s="14"/>
      <c r="BS217" s="14"/>
    </row>
    <row r="218" spans="1:71" ht="15" hidden="1" customHeight="1" outlineLevel="2" x14ac:dyDescent="0.2">
      <c r="A218" s="152"/>
      <c r="B218" s="84" t="str">
        <f t="shared" si="30"/>
        <v>New Victoria InfirmaryTotal Number of scheduled elective operations in theatre system</v>
      </c>
      <c r="C218" s="87" t="str">
        <f t="shared" ref="C218:C223" si="32">C217</f>
        <v>New Victoria Infirmary</v>
      </c>
      <c r="D218" s="100"/>
      <c r="E218" s="36" t="s">
        <v>3</v>
      </c>
      <c r="F218" s="17">
        <f>'Publication Table'!D219</f>
        <v>637</v>
      </c>
      <c r="G218" s="17">
        <f>'Publication Table'!E219</f>
        <v>782</v>
      </c>
      <c r="H218" s="17">
        <f>'Publication Table'!F219</f>
        <v>621</v>
      </c>
      <c r="I218" s="17">
        <f>'Publication Table'!G219</f>
        <v>710</v>
      </c>
      <c r="J218" s="93">
        <f>'Publication Table'!H219</f>
        <v>787</v>
      </c>
      <c r="K218" s="17">
        <f>'Publication Table'!I219</f>
        <v>865</v>
      </c>
      <c r="L218" s="17">
        <f>'Publication Table'!J219</f>
        <v>818</v>
      </c>
      <c r="M218" s="17">
        <f>'Publication Table'!K219</f>
        <v>766</v>
      </c>
      <c r="N218" s="17">
        <f>'Publication Table'!L219</f>
        <v>761</v>
      </c>
      <c r="O218" s="17">
        <f>'Publication Table'!M219</f>
        <v>871</v>
      </c>
      <c r="P218" s="17">
        <f>'Publication Table'!N219</f>
        <v>879</v>
      </c>
      <c r="Q218" s="17">
        <f>'Publication Table'!O219</f>
        <v>735</v>
      </c>
      <c r="R218" s="17">
        <f>'Publication Table'!P219</f>
        <v>827</v>
      </c>
      <c r="S218" s="17">
        <f>'Publication Table'!Q219</f>
        <v>774</v>
      </c>
      <c r="T218" s="17">
        <f>'Publication Table'!R219</f>
        <v>649</v>
      </c>
      <c r="U218" s="17">
        <f>'Publication Table'!S219</f>
        <v>878</v>
      </c>
      <c r="V218" s="17">
        <f>'Publication Table'!T219</f>
        <v>820</v>
      </c>
      <c r="W218" s="17">
        <f>'Publication Table'!U219</f>
        <v>803</v>
      </c>
      <c r="X218" s="17">
        <f>'Publication Table'!V219</f>
        <v>881</v>
      </c>
      <c r="Y218" s="17">
        <f>'Publication Table'!W219</f>
        <v>705</v>
      </c>
      <c r="Z218" s="17">
        <f>'Publication Table'!X219</f>
        <v>779</v>
      </c>
      <c r="AA218" s="17">
        <f>'Publication Table'!Y219</f>
        <v>774</v>
      </c>
      <c r="AB218" s="17">
        <f>'Publication Table'!Z219</f>
        <v>846</v>
      </c>
      <c r="AC218" s="17">
        <f>'Publication Table'!AA219</f>
        <v>627</v>
      </c>
      <c r="AD218" s="17">
        <f>'Publication Table'!AB219</f>
        <v>845</v>
      </c>
      <c r="AE218" s="17">
        <f>'Publication Table'!AC219</f>
        <v>839</v>
      </c>
      <c r="AF218" s="17">
        <f>'Publication Table'!AD219</f>
        <v>618</v>
      </c>
      <c r="AG218" s="17">
        <f>'Publication Table'!AE219</f>
        <v>898</v>
      </c>
      <c r="AH218" s="17">
        <f>'Publication Table'!AF219</f>
        <v>838</v>
      </c>
      <c r="AI218" s="17">
        <f>'Publication Table'!AG219</f>
        <v>805</v>
      </c>
      <c r="AJ218" s="17">
        <f>'Publication Table'!AH219</f>
        <v>916</v>
      </c>
      <c r="AK218" s="17">
        <f>'Publication Table'!AI219</f>
        <v>714</v>
      </c>
      <c r="AL218" s="17">
        <f>'Publication Table'!AJ219</f>
        <v>849</v>
      </c>
      <c r="AM218" s="17">
        <f>'Publication Table'!AK219</f>
        <v>780</v>
      </c>
      <c r="AN218" s="17">
        <f>'Publication Table'!AL219</f>
        <v>815</v>
      </c>
      <c r="AO218" s="17">
        <f>'Publication Table'!AM219</f>
        <v>711</v>
      </c>
      <c r="AP218" s="17">
        <f>'Publication Table'!AN219</f>
        <v>934</v>
      </c>
      <c r="AQ218" s="17">
        <f>'Publication Table'!AO219</f>
        <v>791</v>
      </c>
      <c r="AR218" s="17">
        <f>'Publication Table'!AP219</f>
        <v>694</v>
      </c>
      <c r="AS218" s="17">
        <f>'Publication Table'!AQ219</f>
        <v>859</v>
      </c>
      <c r="AT218" s="17">
        <f>'Publication Table'!AR219</f>
        <v>752</v>
      </c>
      <c r="AU218" s="17">
        <f>'Publication Table'!AS219</f>
        <v>870</v>
      </c>
      <c r="AV218" s="17">
        <f>'Publication Table'!AT219</f>
        <v>760</v>
      </c>
      <c r="AW218" s="17">
        <f>'Publication Table'!AU219</f>
        <v>608</v>
      </c>
      <c r="AX218" s="17">
        <f>'Publication Table'!AV219</f>
        <v>769</v>
      </c>
      <c r="AY218" s="17">
        <f>'Publication Table'!AW219</f>
        <v>731</v>
      </c>
      <c r="AZ218" s="17">
        <f>'Publication Table'!AX219</f>
        <v>794</v>
      </c>
      <c r="BA218" s="17">
        <f>'Publication Table'!AY219</f>
        <v>712</v>
      </c>
      <c r="BB218" s="17">
        <f>'Publication Table'!AZ219</f>
        <v>651</v>
      </c>
      <c r="BC218" s="17">
        <f>'Publication Table'!BA219</f>
        <v>655</v>
      </c>
      <c r="BD218" s="17">
        <f>'Publication Table'!BB219</f>
        <v>749</v>
      </c>
      <c r="BE218" s="17">
        <f>'Publication Table'!BC219</f>
        <v>777</v>
      </c>
      <c r="BF218" s="17">
        <f>'Publication Table'!BD219</f>
        <v>747</v>
      </c>
      <c r="BG218" s="17">
        <f>'Publication Table'!BE219</f>
        <v>839</v>
      </c>
      <c r="BH218" s="17">
        <f>'Publication Table'!BF219</f>
        <v>836</v>
      </c>
      <c r="BI218" s="17">
        <f>'Publication Table'!BG219</f>
        <v>723</v>
      </c>
      <c r="BJ218" s="17">
        <f>'Publication Table'!BH219</f>
        <v>807</v>
      </c>
      <c r="BK218" s="17">
        <f>'Publication Table'!BI219</f>
        <v>741</v>
      </c>
      <c r="BL218" s="17">
        <f>'Publication Table'!BJ219</f>
        <v>472</v>
      </c>
      <c r="BM218" s="17">
        <f>'Publication Table'!BK219</f>
        <v>0</v>
      </c>
      <c r="BN218" s="17">
        <f>'Publication Table'!BL219</f>
        <v>0</v>
      </c>
      <c r="BO218" s="17">
        <f>'Publication Table'!BM219</f>
        <v>0</v>
      </c>
      <c r="BP218" s="17">
        <f>'Publication Table'!BN219</f>
        <v>282</v>
      </c>
      <c r="BQ218" s="17">
        <f>'Publication Table'!BO219</f>
        <v>539</v>
      </c>
      <c r="BR218" s="17">
        <f>'Publication Table'!BP219</f>
        <v>640</v>
      </c>
      <c r="BS218" s="17">
        <f ca="1">'Publication Table'!BQ219</f>
        <v>657</v>
      </c>
    </row>
    <row r="219" spans="1:71" ht="15" hidden="1" customHeight="1" outlineLevel="2" x14ac:dyDescent="0.2">
      <c r="A219" s="152"/>
      <c r="B219" s="84" t="str">
        <f t="shared" si="30"/>
        <v>New Victoria InfirmaryPercent of total scheduled elective cancellations in theatre systems</v>
      </c>
      <c r="C219" s="87" t="str">
        <f t="shared" si="32"/>
        <v>New Victoria Infirmary</v>
      </c>
      <c r="D219" s="100"/>
      <c r="E219" s="37" t="s">
        <v>112</v>
      </c>
      <c r="F219" s="38">
        <f>'Publication Table'!D220/'Publication Table (%)'!F$218</f>
        <v>6.907378335949764E-2</v>
      </c>
      <c r="G219" s="38">
        <f>'Publication Table'!E220/'Publication Table (%)'!G$218</f>
        <v>6.5217391304347824E-2</v>
      </c>
      <c r="H219" s="38">
        <f>'Publication Table'!F220/'Publication Table (%)'!H$218</f>
        <v>7.7294685990338161E-2</v>
      </c>
      <c r="I219" s="38">
        <f>'Publication Table'!G220/'Publication Table (%)'!I$218</f>
        <v>6.7605633802816895E-2</v>
      </c>
      <c r="J219" s="94">
        <f>'Publication Table'!H220/'Publication Table (%)'!J$218</f>
        <v>8.6404066073697591E-2</v>
      </c>
      <c r="K219" s="38">
        <f>'Publication Table'!I220/'Publication Table (%)'!K$218</f>
        <v>9.7109826589595369E-2</v>
      </c>
      <c r="L219" s="38">
        <f>'Publication Table'!J220/'Publication Table (%)'!L$218</f>
        <v>0.10880195599022005</v>
      </c>
      <c r="M219" s="38">
        <f>'Publication Table'!K220/'Publication Table (%)'!M$218</f>
        <v>9.2689295039164496E-2</v>
      </c>
      <c r="N219" s="38">
        <f>'Publication Table'!L220/'Publication Table (%)'!N$218</f>
        <v>0.10906701708278581</v>
      </c>
      <c r="O219" s="38">
        <f>'Publication Table'!M220/'Publication Table (%)'!O$218</f>
        <v>0.11021814006888633</v>
      </c>
      <c r="P219" s="38">
        <f>'Publication Table'!N220/'Publication Table (%)'!P$218</f>
        <v>0.10580204778156997</v>
      </c>
      <c r="Q219" s="38">
        <f>'Publication Table'!O220/'Publication Table (%)'!Q$218</f>
        <v>9.2517006802721083E-2</v>
      </c>
      <c r="R219" s="38">
        <f>'Publication Table'!P220/'Publication Table (%)'!R$218</f>
        <v>8.8270858524788387E-2</v>
      </c>
      <c r="S219" s="38">
        <f>'Publication Table'!Q220/'Publication Table (%)'!S$218</f>
        <v>8.9147286821705432E-2</v>
      </c>
      <c r="T219" s="38">
        <f>'Publication Table'!R220/'Publication Table (%)'!T$218</f>
        <v>8.3204930662557783E-2</v>
      </c>
      <c r="U219" s="38">
        <f>'Publication Table'!S220/'Publication Table (%)'!U$218</f>
        <v>8.5421412300683369E-2</v>
      </c>
      <c r="V219" s="38">
        <f>'Publication Table'!T220/'Publication Table (%)'!V$218</f>
        <v>0.11585365853658537</v>
      </c>
      <c r="W219" s="38">
        <f>'Publication Table'!U220/'Publication Table (%)'!W$218</f>
        <v>8.4682440846824414E-2</v>
      </c>
      <c r="X219" s="38">
        <f>'Publication Table'!V220/'Publication Table (%)'!X$218</f>
        <v>7.1509648127128261E-2</v>
      </c>
      <c r="Y219" s="38">
        <f>'Publication Table'!W220/'Publication Table (%)'!Y$218</f>
        <v>8.2269503546099285E-2</v>
      </c>
      <c r="Z219" s="38">
        <f>'Publication Table'!X220/'Publication Table (%)'!Z$218</f>
        <v>7.8305519897304235E-2</v>
      </c>
      <c r="AA219" s="38">
        <f>'Publication Table'!Y220/'Publication Table (%)'!AA$218</f>
        <v>9.6899224806201556E-2</v>
      </c>
      <c r="AB219" s="38">
        <f>'Publication Table'!Z220/'Publication Table (%)'!AB$218</f>
        <v>7.0921985815602842E-2</v>
      </c>
      <c r="AC219" s="38">
        <f>'Publication Table'!AA220/'Publication Table (%)'!AC$218</f>
        <v>9.4098883572567779E-2</v>
      </c>
      <c r="AD219" s="38">
        <f>'Publication Table'!AB220/'Publication Table (%)'!AD$218</f>
        <v>8.9940828402366862E-2</v>
      </c>
      <c r="AE219" s="38">
        <f>'Publication Table'!AC220/'Publication Table (%)'!AE$218</f>
        <v>8.1048867699642438E-2</v>
      </c>
      <c r="AF219" s="38">
        <f>'Publication Table'!AD220/'Publication Table (%)'!AF$218</f>
        <v>8.7378640776699032E-2</v>
      </c>
      <c r="AG219" s="38">
        <f>'Publication Table'!AE220/'Publication Table (%)'!AG$218</f>
        <v>0.10022271714922049</v>
      </c>
      <c r="AH219" s="38">
        <f>'Publication Table'!AF220/'Publication Table (%)'!AH$218</f>
        <v>8.7112171837708835E-2</v>
      </c>
      <c r="AI219" s="38">
        <f>'Publication Table'!AG220/'Publication Table (%)'!AI$218</f>
        <v>7.9503105590062115E-2</v>
      </c>
      <c r="AJ219" s="38">
        <f>'Publication Table'!AH220/'Publication Table (%)'!AJ$218</f>
        <v>9.4978165938864628E-2</v>
      </c>
      <c r="AK219" s="38">
        <f>'Publication Table'!AI220/'Publication Table (%)'!AK$218</f>
        <v>0.13585434173669467</v>
      </c>
      <c r="AL219" s="38">
        <f>'Publication Table'!AJ220/'Publication Table (%)'!AL$218</f>
        <v>0.12014134275618374</v>
      </c>
      <c r="AM219" s="38">
        <f>'Publication Table'!AK220/'Publication Table (%)'!AM$218</f>
        <v>0.10384615384615385</v>
      </c>
      <c r="AN219" s="38">
        <f>'Publication Table'!AL220/'Publication Table (%)'!AN$218</f>
        <v>0.13496932515337423</v>
      </c>
      <c r="AO219" s="38">
        <f>'Publication Table'!AM220/'Publication Table (%)'!AO$218</f>
        <v>7.8762306610407881E-2</v>
      </c>
      <c r="AP219" s="38">
        <f>'Publication Table'!AN220/'Publication Table (%)'!AP$218</f>
        <v>6.9593147751605994E-2</v>
      </c>
      <c r="AQ219" s="38">
        <f>'Publication Table'!AO220/'Publication Table (%)'!AQ$218</f>
        <v>9.9873577749683945E-2</v>
      </c>
      <c r="AR219" s="38">
        <f>'Publication Table'!AP220/'Publication Table (%)'!AR$218</f>
        <v>7.6368876080691636E-2</v>
      </c>
      <c r="AS219" s="38">
        <f>'Publication Table'!AQ220/'Publication Table (%)'!AS$218</f>
        <v>0.10128055878928988</v>
      </c>
      <c r="AT219" s="38">
        <f>'Publication Table'!AR220/'Publication Table (%)'!AT$218</f>
        <v>9.7074468085106377E-2</v>
      </c>
      <c r="AU219" s="38">
        <f>'Publication Table'!AS220/'Publication Table (%)'!AU$218</f>
        <v>8.39080459770115E-2</v>
      </c>
      <c r="AV219" s="38">
        <f>'Publication Table'!AT220/'Publication Table (%)'!AV$218</f>
        <v>0.16447368421052633</v>
      </c>
      <c r="AW219" s="38">
        <f>'Publication Table'!AU220/'Publication Table (%)'!AW$218</f>
        <v>7.7302631578947373E-2</v>
      </c>
      <c r="AX219" s="38">
        <f>'Publication Table'!AV220/'Publication Table (%)'!AX$218</f>
        <v>0.10273081924577374</v>
      </c>
      <c r="AY219" s="38">
        <f>'Publication Table'!AW220/'Publication Table (%)'!AY$218</f>
        <v>9.4391244870041038E-2</v>
      </c>
      <c r="AZ219" s="38">
        <f>'Publication Table'!AX220/'Publication Table (%)'!AZ$218</f>
        <v>9.06801007556675E-2</v>
      </c>
      <c r="BA219" s="38">
        <f>'Publication Table'!AY220/'Publication Table (%)'!BA$218</f>
        <v>7.3033707865168537E-2</v>
      </c>
      <c r="BB219" s="38">
        <f>'Publication Table'!AZ220/'Publication Table (%)'!BB$218</f>
        <v>7.8341013824884786E-2</v>
      </c>
      <c r="BC219" s="38">
        <f>'Publication Table'!BA220/'Publication Table (%)'!BC$218</f>
        <v>6.1068702290076333E-2</v>
      </c>
      <c r="BD219" s="38">
        <f>'Publication Table'!BB220/'Publication Table (%)'!BD$218</f>
        <v>7.3431241655540727E-2</v>
      </c>
      <c r="BE219" s="38">
        <f>'Publication Table'!BC220/'Publication Table (%)'!BE$218</f>
        <v>8.8803088803088806E-2</v>
      </c>
      <c r="BF219" s="38">
        <f>'Publication Table'!BD220/'Publication Table (%)'!BF$218</f>
        <v>7.7643908969210168E-2</v>
      </c>
      <c r="BG219" s="38">
        <f>'Publication Table'!BE220/'Publication Table (%)'!BG$218</f>
        <v>9.8927294398092974E-2</v>
      </c>
      <c r="BH219" s="38">
        <f>'Publication Table'!BF220/'Publication Table (%)'!BH$218</f>
        <v>8.0143540669856461E-2</v>
      </c>
      <c r="BI219" s="38">
        <f>'Publication Table'!BG220/'Publication Table (%)'!BI$218</f>
        <v>0.10235131396957123</v>
      </c>
      <c r="BJ219" s="38">
        <f>'Publication Table'!BH220/'Publication Table (%)'!BJ$218</f>
        <v>9.541511771995044E-2</v>
      </c>
      <c r="BK219" s="38">
        <f>'Publication Table'!BI220/'Publication Table (%)'!BK$218</f>
        <v>9.041835357624832E-2</v>
      </c>
      <c r="BL219" s="38">
        <f>'Publication Table'!BJ220/'Publication Table (%)'!BL$218</f>
        <v>0.10805084745762712</v>
      </c>
      <c r="BM219" s="38" t="e">
        <f>'Publication Table'!BK220/'Publication Table (%)'!BM$218</f>
        <v>#DIV/0!</v>
      </c>
      <c r="BN219" s="38" t="e">
        <f>'Publication Table'!BL220/'Publication Table (%)'!BN$218</f>
        <v>#DIV/0!</v>
      </c>
      <c r="BO219" s="38" t="e">
        <f>'Publication Table'!BM220/'Publication Table (%)'!BO$218</f>
        <v>#DIV/0!</v>
      </c>
      <c r="BP219" s="38">
        <f>'Publication Table'!BN220/'Publication Table (%)'!BP$218</f>
        <v>5.3191489361702128E-2</v>
      </c>
      <c r="BQ219" s="38">
        <f>'Publication Table'!BO220/'Publication Table (%)'!BQ$218</f>
        <v>0.11317254174397032</v>
      </c>
      <c r="BR219" s="38">
        <f>'Publication Table'!BP220/'Publication Table (%)'!BR$218</f>
        <v>6.4062499999999994E-2</v>
      </c>
      <c r="BS219" s="38">
        <f ca="1">'Publication Table'!BQ220/'Publication Table (%)'!BS$218</f>
        <v>0.1019786910197869</v>
      </c>
    </row>
    <row r="220" spans="1:71" ht="15" hidden="1" customHeight="1" outlineLevel="2" x14ac:dyDescent="0.2">
      <c r="A220" s="152"/>
      <c r="B220" s="84" t="str">
        <f t="shared" si="30"/>
        <v>New Victoria InfirmaryCancellation based on clinical reason by hospital %</v>
      </c>
      <c r="C220" s="87" t="str">
        <f t="shared" si="32"/>
        <v>New Victoria Infirmary</v>
      </c>
      <c r="D220" s="100"/>
      <c r="E220" s="39" t="s">
        <v>113</v>
      </c>
      <c r="F220" s="38">
        <f>'Publication Table'!D221/'Publication Table (%)'!F$218</f>
        <v>2.6687598116169546E-2</v>
      </c>
      <c r="G220" s="38">
        <f>'Publication Table'!E221/'Publication Table (%)'!G$218</f>
        <v>3.8363171355498722E-2</v>
      </c>
      <c r="H220" s="38">
        <f>'Publication Table'!F221/'Publication Table (%)'!H$218</f>
        <v>3.7037037037037035E-2</v>
      </c>
      <c r="I220" s="38">
        <f>'Publication Table'!G221/'Publication Table (%)'!I$218</f>
        <v>3.2394366197183097E-2</v>
      </c>
      <c r="J220" s="94">
        <f>'Publication Table'!H221/'Publication Table (%)'!J$218</f>
        <v>4.9555273189326558E-2</v>
      </c>
      <c r="K220" s="38">
        <f>'Publication Table'!I221/'Publication Table (%)'!K$218</f>
        <v>4.046242774566474E-2</v>
      </c>
      <c r="L220" s="38">
        <f>'Publication Table'!J221/'Publication Table (%)'!L$218</f>
        <v>4.4009779951100246E-2</v>
      </c>
      <c r="M220" s="38">
        <f>'Publication Table'!K221/'Publication Table (%)'!M$218</f>
        <v>4.3080939947780679E-2</v>
      </c>
      <c r="N220" s="38">
        <f>'Publication Table'!L221/'Publication Table (%)'!N$218</f>
        <v>5.1248357424441525E-2</v>
      </c>
      <c r="O220" s="38">
        <f>'Publication Table'!M221/'Publication Table (%)'!O$218</f>
        <v>6.0849598163030996E-2</v>
      </c>
      <c r="P220" s="38">
        <f>'Publication Table'!N221/'Publication Table (%)'!P$218</f>
        <v>3.981797497155859E-2</v>
      </c>
      <c r="Q220" s="38">
        <f>'Publication Table'!O221/'Publication Table (%)'!Q$218</f>
        <v>4.2176870748299317E-2</v>
      </c>
      <c r="R220" s="38">
        <f>'Publication Table'!P221/'Publication Table (%)'!R$218</f>
        <v>3.7484885126964934E-2</v>
      </c>
      <c r="S220" s="38">
        <f>'Publication Table'!Q221/'Publication Table (%)'!S$218</f>
        <v>5.0387596899224806E-2</v>
      </c>
      <c r="T220" s="38">
        <f>'Publication Table'!R221/'Publication Table (%)'!T$218</f>
        <v>4.1602465331278891E-2</v>
      </c>
      <c r="U220" s="38">
        <f>'Publication Table'!S221/'Publication Table (%)'!U$218</f>
        <v>2.847380410022779E-2</v>
      </c>
      <c r="V220" s="38">
        <f>'Publication Table'!T221/'Publication Table (%)'!V$218</f>
        <v>6.3414634146341464E-2</v>
      </c>
      <c r="W220" s="38">
        <f>'Publication Table'!U221/'Publication Table (%)'!W$218</f>
        <v>3.8605230386052306E-2</v>
      </c>
      <c r="X220" s="38">
        <f>'Publication Table'!V221/'Publication Table (%)'!X$218</f>
        <v>4.3132803632236094E-2</v>
      </c>
      <c r="Y220" s="38">
        <f>'Publication Table'!W221/'Publication Table (%)'!Y$218</f>
        <v>3.4042553191489362E-2</v>
      </c>
      <c r="Z220" s="38">
        <f>'Publication Table'!X221/'Publication Table (%)'!Z$218</f>
        <v>3.7227214377406934E-2</v>
      </c>
      <c r="AA220" s="38">
        <f>'Publication Table'!Y221/'Publication Table (%)'!AA$218</f>
        <v>5.1679586563307491E-2</v>
      </c>
      <c r="AB220" s="38">
        <f>'Publication Table'!Z221/'Publication Table (%)'!AB$218</f>
        <v>3.664302600472813E-2</v>
      </c>
      <c r="AC220" s="38">
        <f>'Publication Table'!AA221/'Publication Table (%)'!AC$218</f>
        <v>3.9872408293460927E-2</v>
      </c>
      <c r="AD220" s="38">
        <f>'Publication Table'!AB221/'Publication Table (%)'!AD$218</f>
        <v>4.9704142011834318E-2</v>
      </c>
      <c r="AE220" s="38">
        <f>'Publication Table'!AC221/'Publication Table (%)'!AE$218</f>
        <v>4.2908224076281289E-2</v>
      </c>
      <c r="AF220" s="38">
        <f>'Publication Table'!AD221/'Publication Table (%)'!AF$218</f>
        <v>3.8834951456310676E-2</v>
      </c>
      <c r="AG220" s="38">
        <f>'Publication Table'!AE221/'Publication Table (%)'!AG$218</f>
        <v>4.7884187082405348E-2</v>
      </c>
      <c r="AH220" s="38">
        <f>'Publication Table'!AF221/'Publication Table (%)'!AH$218</f>
        <v>4.5346062052505964E-2</v>
      </c>
      <c r="AI220" s="38">
        <f>'Publication Table'!AG221/'Publication Table (%)'!AI$218</f>
        <v>4.5962732919254658E-2</v>
      </c>
      <c r="AJ220" s="38">
        <f>'Publication Table'!AH221/'Publication Table (%)'!AJ$218</f>
        <v>6.3318777292576414E-2</v>
      </c>
      <c r="AK220" s="38">
        <f>'Publication Table'!AI221/'Publication Table (%)'!AK$218</f>
        <v>6.1624649859943981E-2</v>
      </c>
      <c r="AL220" s="38">
        <f>'Publication Table'!AJ221/'Publication Table (%)'!AL$218</f>
        <v>7.8916372202591289E-2</v>
      </c>
      <c r="AM220" s="38">
        <f>'Publication Table'!AK221/'Publication Table (%)'!AM$218</f>
        <v>0.05</v>
      </c>
      <c r="AN220" s="38">
        <f>'Publication Table'!AL221/'Publication Table (%)'!AN$218</f>
        <v>5.3987730061349694E-2</v>
      </c>
      <c r="AO220" s="38">
        <f>'Publication Table'!AM221/'Publication Table (%)'!AO$218</f>
        <v>3.6568213783403657E-2</v>
      </c>
      <c r="AP220" s="38">
        <f>'Publication Table'!AN221/'Publication Table (%)'!AP$218</f>
        <v>3.2119914346895075E-2</v>
      </c>
      <c r="AQ220" s="38">
        <f>'Publication Table'!AO221/'Publication Table (%)'!AQ$218</f>
        <v>5.3097345132743362E-2</v>
      </c>
      <c r="AR220" s="38">
        <f>'Publication Table'!AP221/'Publication Table (%)'!AR$218</f>
        <v>3.3141210374639768E-2</v>
      </c>
      <c r="AS220" s="38">
        <f>'Publication Table'!AQ221/'Publication Table (%)'!AS$218</f>
        <v>4.6565774155995346E-2</v>
      </c>
      <c r="AT220" s="38">
        <f>'Publication Table'!AR221/'Publication Table (%)'!AT$218</f>
        <v>5.0531914893617018E-2</v>
      </c>
      <c r="AU220" s="38">
        <f>'Publication Table'!AS221/'Publication Table (%)'!AU$218</f>
        <v>4.8275862068965517E-2</v>
      </c>
      <c r="AV220" s="38">
        <f>'Publication Table'!AT221/'Publication Table (%)'!AV$218</f>
        <v>3.4210526315789476E-2</v>
      </c>
      <c r="AW220" s="38">
        <f>'Publication Table'!AU221/'Publication Table (%)'!AW$218</f>
        <v>2.7960526315789474E-2</v>
      </c>
      <c r="AX220" s="38">
        <f>'Publication Table'!AV221/'Publication Table (%)'!AX$218</f>
        <v>5.2015604681404419E-2</v>
      </c>
      <c r="AY220" s="38">
        <f>'Publication Table'!AW221/'Publication Table (%)'!AY$218</f>
        <v>4.1039671682626538E-2</v>
      </c>
      <c r="AZ220" s="38">
        <f>'Publication Table'!AX221/'Publication Table (%)'!AZ$218</f>
        <v>4.7858942065491183E-2</v>
      </c>
      <c r="BA220" s="38">
        <f>'Publication Table'!AY221/'Publication Table (%)'!BA$218</f>
        <v>4.3539325842696631E-2</v>
      </c>
      <c r="BB220" s="38">
        <f>'Publication Table'!AZ221/'Publication Table (%)'!BB$218</f>
        <v>3.2258064516129031E-2</v>
      </c>
      <c r="BC220" s="38">
        <f>'Publication Table'!BA221/'Publication Table (%)'!BC$218</f>
        <v>2.5954198473282442E-2</v>
      </c>
      <c r="BD220" s="38">
        <f>'Publication Table'!BB221/'Publication Table (%)'!BD$218</f>
        <v>3.7383177570093455E-2</v>
      </c>
      <c r="BE220" s="38">
        <f>'Publication Table'!BC221/'Publication Table (%)'!BE$218</f>
        <v>3.7323037323037322E-2</v>
      </c>
      <c r="BF220" s="38">
        <f>'Publication Table'!BD221/'Publication Table (%)'!BF$218</f>
        <v>3.4805890227576977E-2</v>
      </c>
      <c r="BG220" s="38">
        <f>'Publication Table'!BE221/'Publication Table (%)'!BG$218</f>
        <v>5.0059594755661505E-2</v>
      </c>
      <c r="BH220" s="38">
        <f>'Publication Table'!BF221/'Publication Table (%)'!BH$218</f>
        <v>3.4688995215311005E-2</v>
      </c>
      <c r="BI220" s="38">
        <f>'Publication Table'!BG221/'Publication Table (%)'!BI$218</f>
        <v>4.7026279391424619E-2</v>
      </c>
      <c r="BJ220" s="38">
        <f>'Publication Table'!BH221/'Publication Table (%)'!BJ$218</f>
        <v>3.8413878562577448E-2</v>
      </c>
      <c r="BK220" s="38">
        <f>'Publication Table'!BI221/'Publication Table (%)'!BK$218</f>
        <v>4.1835357624831308E-2</v>
      </c>
      <c r="BL220" s="38">
        <f>'Publication Table'!BJ221/'Publication Table (%)'!BL$218</f>
        <v>4.4491525423728813E-2</v>
      </c>
      <c r="BM220" s="38" t="e">
        <f>'Publication Table'!BK221/'Publication Table (%)'!BM$218</f>
        <v>#DIV/0!</v>
      </c>
      <c r="BN220" s="38" t="e">
        <f>'Publication Table'!BL221/'Publication Table (%)'!BN$218</f>
        <v>#DIV/0!</v>
      </c>
      <c r="BO220" s="38" t="e">
        <f>'Publication Table'!BM221/'Publication Table (%)'!BO$218</f>
        <v>#DIV/0!</v>
      </c>
      <c r="BP220" s="38">
        <f>'Publication Table'!BN221/'Publication Table (%)'!BP$218</f>
        <v>2.8368794326241134E-2</v>
      </c>
      <c r="BQ220" s="38">
        <f>'Publication Table'!BO221/'Publication Table (%)'!BQ$218</f>
        <v>3.896103896103896E-2</v>
      </c>
      <c r="BR220" s="38">
        <f>'Publication Table'!BP221/'Publication Table (%)'!BR$218</f>
        <v>2.1874999999999999E-2</v>
      </c>
      <c r="BS220" s="38">
        <f ca="1">'Publication Table'!BQ221/'Publication Table (%)'!BS$218</f>
        <v>5.7838660578386603E-2</v>
      </c>
    </row>
    <row r="221" spans="1:71" ht="15" hidden="1" customHeight="1" outlineLevel="2" x14ac:dyDescent="0.2">
      <c r="A221" s="152"/>
      <c r="B221" s="84" t="str">
        <f t="shared" si="30"/>
        <v>New Victoria InfirmaryCancellation based on capacity or non-clinical reason by hospital %</v>
      </c>
      <c r="C221" s="87" t="str">
        <f t="shared" si="32"/>
        <v>New Victoria Infirmary</v>
      </c>
      <c r="D221" s="100"/>
      <c r="E221" s="39" t="s">
        <v>114</v>
      </c>
      <c r="F221" s="38">
        <f>'Publication Table'!D222/'Publication Table (%)'!F$218</f>
        <v>1.5698587127158557E-3</v>
      </c>
      <c r="G221" s="38">
        <f>'Publication Table'!E222/'Publication Table (%)'!G$218</f>
        <v>0</v>
      </c>
      <c r="H221" s="38">
        <f>'Publication Table'!F222/'Publication Table (%)'!H$218</f>
        <v>6.4412238325281803E-3</v>
      </c>
      <c r="I221" s="38">
        <f>'Publication Table'!G222/'Publication Table (%)'!I$218</f>
        <v>4.2253521126760559E-3</v>
      </c>
      <c r="J221" s="94">
        <f>'Publication Table'!H222/'Publication Table (%)'!J$218</f>
        <v>1.2706480304955528E-3</v>
      </c>
      <c r="K221" s="38">
        <f>'Publication Table'!I222/'Publication Table (%)'!K$218</f>
        <v>3.4682080924855491E-3</v>
      </c>
      <c r="L221" s="38">
        <f>'Publication Table'!J222/'Publication Table (%)'!L$218</f>
        <v>1.1002444987775062E-2</v>
      </c>
      <c r="M221" s="38">
        <f>'Publication Table'!K222/'Publication Table (%)'!M$218</f>
        <v>0</v>
      </c>
      <c r="N221" s="38">
        <f>'Publication Table'!L222/'Publication Table (%)'!N$218</f>
        <v>5.2562417871222077E-3</v>
      </c>
      <c r="O221" s="38">
        <f>'Publication Table'!M222/'Publication Table (%)'!O$218</f>
        <v>3.4443168771526979E-3</v>
      </c>
      <c r="P221" s="38">
        <f>'Publication Table'!N222/'Publication Table (%)'!P$218</f>
        <v>1.1376564277588168E-3</v>
      </c>
      <c r="Q221" s="38">
        <f>'Publication Table'!O222/'Publication Table (%)'!Q$218</f>
        <v>2.7210884353741495E-3</v>
      </c>
      <c r="R221" s="38">
        <f>'Publication Table'!P222/'Publication Table (%)'!R$218</f>
        <v>0</v>
      </c>
      <c r="S221" s="38">
        <f>'Publication Table'!Q222/'Publication Table (%)'!S$218</f>
        <v>1.2919896640826874E-3</v>
      </c>
      <c r="T221" s="38">
        <f>'Publication Table'!R222/'Publication Table (%)'!T$218</f>
        <v>1.5408320493066256E-3</v>
      </c>
      <c r="U221" s="38">
        <f>'Publication Table'!S222/'Publication Table (%)'!U$218</f>
        <v>1.1389521640091116E-3</v>
      </c>
      <c r="V221" s="38">
        <f>'Publication Table'!T222/'Publication Table (%)'!V$218</f>
        <v>1.2195121951219512E-3</v>
      </c>
      <c r="W221" s="38">
        <f>'Publication Table'!U222/'Publication Table (%)'!W$218</f>
        <v>1.2453300124533001E-3</v>
      </c>
      <c r="X221" s="38">
        <f>'Publication Table'!V222/'Publication Table (%)'!X$218</f>
        <v>0</v>
      </c>
      <c r="Y221" s="38">
        <f>'Publication Table'!W222/'Publication Table (%)'!Y$218</f>
        <v>5.6737588652482273E-3</v>
      </c>
      <c r="Z221" s="38">
        <f>'Publication Table'!X222/'Publication Table (%)'!Z$218</f>
        <v>0</v>
      </c>
      <c r="AA221" s="38">
        <f>'Publication Table'!Y222/'Publication Table (%)'!AA$218</f>
        <v>0</v>
      </c>
      <c r="AB221" s="38">
        <f>'Publication Table'!Z222/'Publication Table (%)'!AB$218</f>
        <v>1.1820330969267139E-3</v>
      </c>
      <c r="AC221" s="38">
        <f>'Publication Table'!AA222/'Publication Table (%)'!AC$218</f>
        <v>0</v>
      </c>
      <c r="AD221" s="38">
        <f>'Publication Table'!AB222/'Publication Table (%)'!AD$218</f>
        <v>2.3668639053254438E-3</v>
      </c>
      <c r="AE221" s="38">
        <f>'Publication Table'!AC222/'Publication Table (%)'!AE$218</f>
        <v>1.1918951132300357E-3</v>
      </c>
      <c r="AF221" s="38">
        <f>'Publication Table'!AD222/'Publication Table (%)'!AF$218</f>
        <v>6.4724919093851136E-3</v>
      </c>
      <c r="AG221" s="38">
        <f>'Publication Table'!AE222/'Publication Table (%)'!AG$218</f>
        <v>1.1135857461024498E-3</v>
      </c>
      <c r="AH221" s="38">
        <f>'Publication Table'!AF222/'Publication Table (%)'!AH$218</f>
        <v>1.1933174224343676E-3</v>
      </c>
      <c r="AI221" s="38">
        <f>'Publication Table'!AG222/'Publication Table (%)'!AI$218</f>
        <v>0</v>
      </c>
      <c r="AJ221" s="38">
        <f>'Publication Table'!AH222/'Publication Table (%)'!AJ$218</f>
        <v>2.1834061135371178E-3</v>
      </c>
      <c r="AK221" s="38">
        <f>'Publication Table'!AI222/'Publication Table (%)'!AK$218</f>
        <v>2.100840336134454E-2</v>
      </c>
      <c r="AL221" s="38">
        <f>'Publication Table'!AJ222/'Publication Table (%)'!AL$218</f>
        <v>0</v>
      </c>
      <c r="AM221" s="38">
        <f>'Publication Table'!AK222/'Publication Table (%)'!AM$218</f>
        <v>0</v>
      </c>
      <c r="AN221" s="38">
        <f>'Publication Table'!AL222/'Publication Table (%)'!AN$218</f>
        <v>1.2269938650306749E-3</v>
      </c>
      <c r="AO221" s="38">
        <f>'Publication Table'!AM222/'Publication Table (%)'!AO$218</f>
        <v>1.4064697609001407E-3</v>
      </c>
      <c r="AP221" s="38">
        <f>'Publication Table'!AN222/'Publication Table (%)'!AP$218</f>
        <v>1.0706638115631692E-3</v>
      </c>
      <c r="AQ221" s="38">
        <f>'Publication Table'!AO222/'Publication Table (%)'!AQ$218</f>
        <v>2.5284450063211127E-3</v>
      </c>
      <c r="AR221" s="38">
        <f>'Publication Table'!AP222/'Publication Table (%)'!AR$218</f>
        <v>0</v>
      </c>
      <c r="AS221" s="38">
        <f>'Publication Table'!AQ222/'Publication Table (%)'!AS$218</f>
        <v>1.0477299185098952E-2</v>
      </c>
      <c r="AT221" s="38">
        <f>'Publication Table'!AR222/'Publication Table (%)'!AT$218</f>
        <v>1.3297872340425532E-3</v>
      </c>
      <c r="AU221" s="38">
        <f>'Publication Table'!AS222/'Publication Table (%)'!AU$218</f>
        <v>1.1494252873563218E-3</v>
      </c>
      <c r="AV221" s="38">
        <f>'Publication Table'!AT222/'Publication Table (%)'!AV$218</f>
        <v>9.3421052631578946E-2</v>
      </c>
      <c r="AW221" s="38">
        <f>'Publication Table'!AU222/'Publication Table (%)'!AW$218</f>
        <v>3.2894736842105261E-3</v>
      </c>
      <c r="AX221" s="38">
        <f>'Publication Table'!AV222/'Publication Table (%)'!AX$218</f>
        <v>2.6007802340702211E-3</v>
      </c>
      <c r="AY221" s="38">
        <f>'Publication Table'!AW222/'Publication Table (%)'!AY$218</f>
        <v>4.1039671682626538E-3</v>
      </c>
      <c r="AZ221" s="38">
        <f>'Publication Table'!AX222/'Publication Table (%)'!AZ$218</f>
        <v>1.2594458438287153E-3</v>
      </c>
      <c r="BA221" s="38">
        <f>'Publication Table'!AY222/'Publication Table (%)'!BA$218</f>
        <v>2.8089887640449437E-3</v>
      </c>
      <c r="BB221" s="38">
        <f>'Publication Table'!AZ222/'Publication Table (%)'!BB$218</f>
        <v>1.0752688172043012E-2</v>
      </c>
      <c r="BC221" s="38">
        <f>'Publication Table'!BA222/'Publication Table (%)'!BC$218</f>
        <v>1.5267175572519084E-3</v>
      </c>
      <c r="BD221" s="38">
        <f>'Publication Table'!BB222/'Publication Table (%)'!BD$218</f>
        <v>6.6755674232309749E-3</v>
      </c>
      <c r="BE221" s="38">
        <f>'Publication Table'!BC222/'Publication Table (%)'!BE$218</f>
        <v>2.5740025740025739E-3</v>
      </c>
      <c r="BF221" s="38">
        <f>'Publication Table'!BD222/'Publication Table (%)'!BF$218</f>
        <v>6.6934404283801874E-3</v>
      </c>
      <c r="BG221" s="38">
        <f>'Publication Table'!BE222/'Publication Table (%)'!BG$218</f>
        <v>1.1918951132300357E-3</v>
      </c>
      <c r="BH221" s="38">
        <f>'Publication Table'!BF222/'Publication Table (%)'!BH$218</f>
        <v>3.5885167464114833E-3</v>
      </c>
      <c r="BI221" s="38">
        <f>'Publication Table'!BG222/'Publication Table (%)'!BI$218</f>
        <v>1.3831258644536654E-3</v>
      </c>
      <c r="BJ221" s="38">
        <f>'Publication Table'!BH222/'Publication Table (%)'!BJ$218</f>
        <v>3.7174721189591076E-3</v>
      </c>
      <c r="BK221" s="38">
        <f>'Publication Table'!BI222/'Publication Table (%)'!BK$218</f>
        <v>1.3495276653171389E-3</v>
      </c>
      <c r="BL221" s="38">
        <f>'Publication Table'!BJ222/'Publication Table (%)'!BL$218</f>
        <v>0</v>
      </c>
      <c r="BM221" s="38" t="e">
        <f>'Publication Table'!BK222/'Publication Table (%)'!BM$218</f>
        <v>#DIV/0!</v>
      </c>
      <c r="BN221" s="38" t="e">
        <f>'Publication Table'!BL222/'Publication Table (%)'!BN$218</f>
        <v>#DIV/0!</v>
      </c>
      <c r="BO221" s="38" t="e">
        <f>'Publication Table'!BM222/'Publication Table (%)'!BO$218</f>
        <v>#DIV/0!</v>
      </c>
      <c r="BP221" s="38">
        <f>'Publication Table'!BN222/'Publication Table (%)'!BP$218</f>
        <v>0</v>
      </c>
      <c r="BQ221" s="38">
        <f>'Publication Table'!BO222/'Publication Table (%)'!BQ$218</f>
        <v>0</v>
      </c>
      <c r="BR221" s="38">
        <f>'Publication Table'!BP222/'Publication Table (%)'!BR$218</f>
        <v>9.3749999999999997E-3</v>
      </c>
      <c r="BS221" s="38">
        <f ca="1">'Publication Table'!BQ222/'Publication Table (%)'!BS$218</f>
        <v>1.3698630136986301E-2</v>
      </c>
    </row>
    <row r="222" spans="1:71" ht="15" hidden="1" customHeight="1" outlineLevel="2" x14ac:dyDescent="0.2">
      <c r="A222" s="152"/>
      <c r="B222" s="84" t="str">
        <f t="shared" si="30"/>
        <v>New Victoria InfirmaryCancelled by Patient %</v>
      </c>
      <c r="C222" s="87" t="str">
        <f t="shared" si="32"/>
        <v>New Victoria Infirmary</v>
      </c>
      <c r="D222" s="100"/>
      <c r="E222" s="39" t="s">
        <v>115</v>
      </c>
      <c r="F222" s="38">
        <f>'Publication Table'!D223/'Publication Table (%)'!F$218</f>
        <v>3.7676609105180531E-2</v>
      </c>
      <c r="G222" s="38">
        <f>'Publication Table'!E223/'Publication Table (%)'!G$218</f>
        <v>2.557544757033248E-2</v>
      </c>
      <c r="H222" s="38">
        <f>'Publication Table'!F223/'Publication Table (%)'!H$218</f>
        <v>3.2206119162640899E-2</v>
      </c>
      <c r="I222" s="38">
        <f>'Publication Table'!G223/'Publication Table (%)'!I$218</f>
        <v>3.0985915492957747E-2</v>
      </c>
      <c r="J222" s="94">
        <f>'Publication Table'!H223/'Publication Table (%)'!J$218</f>
        <v>3.303684879288437E-2</v>
      </c>
      <c r="K222" s="38">
        <f>'Publication Table'!I223/'Publication Table (%)'!K$218</f>
        <v>5.3179190751445088E-2</v>
      </c>
      <c r="L222" s="38">
        <f>'Publication Table'!J223/'Publication Table (%)'!L$218</f>
        <v>4.7677261613691929E-2</v>
      </c>
      <c r="M222" s="38">
        <f>'Publication Table'!K223/'Publication Table (%)'!M$218</f>
        <v>4.4386422976501305E-2</v>
      </c>
      <c r="N222" s="38">
        <f>'Publication Table'!L223/'Publication Table (%)'!N$218</f>
        <v>5.2562417871222074E-2</v>
      </c>
      <c r="O222" s="38">
        <f>'Publication Table'!M223/'Publication Table (%)'!O$218</f>
        <v>4.5924225028702644E-2</v>
      </c>
      <c r="P222" s="38">
        <f>'Publication Table'!N223/'Publication Table (%)'!P$218</f>
        <v>6.3708759954493738E-2</v>
      </c>
      <c r="Q222" s="38">
        <f>'Publication Table'!O223/'Publication Table (%)'!Q$218</f>
        <v>4.6258503401360541E-2</v>
      </c>
      <c r="R222" s="38">
        <f>'Publication Table'!P223/'Publication Table (%)'!R$218</f>
        <v>4.4740024183796856E-2</v>
      </c>
      <c r="S222" s="38">
        <f>'Publication Table'!Q223/'Publication Table (%)'!S$218</f>
        <v>3.6175710594315243E-2</v>
      </c>
      <c r="T222" s="38">
        <f>'Publication Table'!R223/'Publication Table (%)'!T$218</f>
        <v>4.0061633281972264E-2</v>
      </c>
      <c r="U222" s="38">
        <f>'Publication Table'!S223/'Publication Table (%)'!U$218</f>
        <v>4.7835990888382689E-2</v>
      </c>
      <c r="V222" s="38">
        <f>'Publication Table'!T223/'Publication Table (%)'!V$218</f>
        <v>0.05</v>
      </c>
      <c r="W222" s="38">
        <f>'Publication Table'!U223/'Publication Table (%)'!W$218</f>
        <v>4.4831880448318803E-2</v>
      </c>
      <c r="X222" s="38">
        <f>'Publication Table'!V223/'Publication Table (%)'!X$218</f>
        <v>2.7241770715096481E-2</v>
      </c>
      <c r="Y222" s="38">
        <f>'Publication Table'!W223/'Publication Table (%)'!Y$218</f>
        <v>4.2553191489361701E-2</v>
      </c>
      <c r="Z222" s="38">
        <f>'Publication Table'!X223/'Publication Table (%)'!Z$218</f>
        <v>3.3376123234916559E-2</v>
      </c>
      <c r="AA222" s="38">
        <f>'Publication Table'!Y223/'Publication Table (%)'!AA$218</f>
        <v>3.875968992248062E-2</v>
      </c>
      <c r="AB222" s="38">
        <f>'Publication Table'!Z223/'Publication Table (%)'!AB$218</f>
        <v>3.309692671394799E-2</v>
      </c>
      <c r="AC222" s="38">
        <f>'Publication Table'!AA223/'Publication Table (%)'!AC$218</f>
        <v>5.2631578947368418E-2</v>
      </c>
      <c r="AD222" s="38">
        <f>'Publication Table'!AB223/'Publication Table (%)'!AD$218</f>
        <v>3.7869822485207101E-2</v>
      </c>
      <c r="AE222" s="38">
        <f>'Publication Table'!AC223/'Publication Table (%)'!AE$218</f>
        <v>2.9797377830750895E-2</v>
      </c>
      <c r="AF222" s="38">
        <f>'Publication Table'!AD223/'Publication Table (%)'!AF$218</f>
        <v>4.0453074433656956E-2</v>
      </c>
      <c r="AG222" s="38">
        <f>'Publication Table'!AE223/'Publication Table (%)'!AG$218</f>
        <v>4.7884187082405348E-2</v>
      </c>
      <c r="AH222" s="38">
        <f>'Publication Table'!AF223/'Publication Table (%)'!AH$218</f>
        <v>4.0572792362768499E-2</v>
      </c>
      <c r="AI222" s="38">
        <f>'Publication Table'!AG223/'Publication Table (%)'!AI$218</f>
        <v>3.354037267080745E-2</v>
      </c>
      <c r="AJ222" s="38">
        <f>'Publication Table'!AH223/'Publication Table (%)'!AJ$218</f>
        <v>2.5109170305676855E-2</v>
      </c>
      <c r="AK222" s="38">
        <f>'Publication Table'!AI223/'Publication Table (%)'!AK$218</f>
        <v>4.9019607843137254E-2</v>
      </c>
      <c r="AL222" s="38">
        <f>'Publication Table'!AJ223/'Publication Table (%)'!AL$218</f>
        <v>3.8869257950530034E-2</v>
      </c>
      <c r="AM222" s="38">
        <f>'Publication Table'!AK223/'Publication Table (%)'!AM$218</f>
        <v>3.9743589743589741E-2</v>
      </c>
      <c r="AN222" s="38">
        <f>'Publication Table'!AL223/'Publication Table (%)'!AN$218</f>
        <v>3.9263803680981597E-2</v>
      </c>
      <c r="AO222" s="38">
        <f>'Publication Table'!AM223/'Publication Table (%)'!AO$218</f>
        <v>3.9381153305203941E-2</v>
      </c>
      <c r="AP222" s="38">
        <f>'Publication Table'!AN223/'Publication Table (%)'!AP$218</f>
        <v>3.6402569593147749E-2</v>
      </c>
      <c r="AQ222" s="38">
        <f>'Publication Table'!AO223/'Publication Table (%)'!AQ$218</f>
        <v>3.5398230088495575E-2</v>
      </c>
      <c r="AR222" s="38">
        <f>'Publication Table'!AP223/'Publication Table (%)'!AR$218</f>
        <v>4.1786743515850142E-2</v>
      </c>
      <c r="AS222" s="38">
        <f>'Publication Table'!AQ223/'Publication Table (%)'!AS$218</f>
        <v>4.307334109429569E-2</v>
      </c>
      <c r="AT222" s="38">
        <f>'Publication Table'!AR223/'Publication Table (%)'!AT$218</f>
        <v>4.5212765957446811E-2</v>
      </c>
      <c r="AU222" s="38">
        <f>'Publication Table'!AS223/'Publication Table (%)'!AU$218</f>
        <v>2.7586206896551724E-2</v>
      </c>
      <c r="AV222" s="38">
        <f>'Publication Table'!AT223/'Publication Table (%)'!AV$218</f>
        <v>3.0263157894736843E-2</v>
      </c>
      <c r="AW222" s="38">
        <f>'Publication Table'!AU223/'Publication Table (%)'!AW$218</f>
        <v>3.7828947368421052E-2</v>
      </c>
      <c r="AX222" s="38">
        <f>'Publication Table'!AV223/'Publication Table (%)'!AX$218</f>
        <v>4.4213263979193757E-2</v>
      </c>
      <c r="AY222" s="38">
        <f>'Publication Table'!AW223/'Publication Table (%)'!AY$218</f>
        <v>4.1039671682626538E-2</v>
      </c>
      <c r="AZ222" s="38">
        <f>'Publication Table'!AX223/'Publication Table (%)'!AZ$218</f>
        <v>3.6523929471032744E-2</v>
      </c>
      <c r="BA222" s="38">
        <f>'Publication Table'!AY223/'Publication Table (%)'!BA$218</f>
        <v>2.247191011235955E-2</v>
      </c>
      <c r="BB222" s="38">
        <f>'Publication Table'!AZ223/'Publication Table (%)'!BB$218</f>
        <v>3.3794162826420893E-2</v>
      </c>
      <c r="BC222" s="38">
        <f>'Publication Table'!BA223/'Publication Table (%)'!BC$218</f>
        <v>3.2061068702290078E-2</v>
      </c>
      <c r="BD222" s="38">
        <f>'Publication Table'!BB223/'Publication Table (%)'!BD$218</f>
        <v>2.8037383177570093E-2</v>
      </c>
      <c r="BE222" s="38">
        <f>'Publication Table'!BC223/'Publication Table (%)'!BE$218</f>
        <v>4.7619047619047616E-2</v>
      </c>
      <c r="BF222" s="38">
        <f>'Publication Table'!BD223/'Publication Table (%)'!BF$218</f>
        <v>3.614457831325301E-2</v>
      </c>
      <c r="BG222" s="38">
        <f>'Publication Table'!BE223/'Publication Table (%)'!BG$218</f>
        <v>4.7675804529201428E-2</v>
      </c>
      <c r="BH222" s="38">
        <f>'Publication Table'!BF223/'Publication Table (%)'!BH$218</f>
        <v>4.1866028708133975E-2</v>
      </c>
      <c r="BI222" s="38">
        <f>'Publication Table'!BG223/'Publication Table (%)'!BI$218</f>
        <v>4.8409405255878286E-2</v>
      </c>
      <c r="BJ222" s="38">
        <f>'Publication Table'!BH223/'Publication Table (%)'!BJ$218</f>
        <v>4.2131350681536554E-2</v>
      </c>
      <c r="BK222" s="38">
        <f>'Publication Table'!BI223/'Publication Table (%)'!BK$218</f>
        <v>4.3184885290148446E-2</v>
      </c>
      <c r="BL222" s="38">
        <f>'Publication Table'!BJ223/'Publication Table (%)'!BL$218</f>
        <v>4.8728813559322036E-2</v>
      </c>
      <c r="BM222" s="38" t="e">
        <f>'Publication Table'!BK223/'Publication Table (%)'!BM$218</f>
        <v>#DIV/0!</v>
      </c>
      <c r="BN222" s="38" t="e">
        <f>'Publication Table'!BL223/'Publication Table (%)'!BN$218</f>
        <v>#DIV/0!</v>
      </c>
      <c r="BO222" s="38" t="e">
        <f>'Publication Table'!BM223/'Publication Table (%)'!BO$218</f>
        <v>#DIV/0!</v>
      </c>
      <c r="BP222" s="38">
        <f>'Publication Table'!BN223/'Publication Table (%)'!BP$218</f>
        <v>2.4822695035460994E-2</v>
      </c>
      <c r="BQ222" s="38">
        <f>'Publication Table'!BO223/'Publication Table (%)'!BQ$218</f>
        <v>4.6382189239332093E-2</v>
      </c>
      <c r="BR222" s="38">
        <f>'Publication Table'!BP223/'Publication Table (%)'!BR$218</f>
        <v>3.2812500000000001E-2</v>
      </c>
      <c r="BS222" s="38">
        <f ca="1">'Publication Table'!BQ223/'Publication Table (%)'!BS$218</f>
        <v>2.8919330289193301E-2</v>
      </c>
    </row>
    <row r="223" spans="1:71" ht="15" hidden="1" customHeight="1" outlineLevel="2" x14ac:dyDescent="0.2">
      <c r="A223" s="152"/>
      <c r="B223" s="84" t="str">
        <f t="shared" si="30"/>
        <v>New Victoria InfirmaryOther reason %</v>
      </c>
      <c r="C223" s="87" t="str">
        <f t="shared" si="32"/>
        <v>New Victoria Infirmary</v>
      </c>
      <c r="D223" s="100"/>
      <c r="E223" s="39" t="s">
        <v>116</v>
      </c>
      <c r="F223" s="38">
        <f>'Publication Table'!D224/'Publication Table (%)'!F$218</f>
        <v>3.1397174254317113E-3</v>
      </c>
      <c r="G223" s="38">
        <f>'Publication Table'!E224/'Publication Table (%)'!G$218</f>
        <v>1.2787723785166241E-3</v>
      </c>
      <c r="H223" s="38">
        <f>'Publication Table'!F224/'Publication Table (%)'!H$218</f>
        <v>1.6103059581320451E-3</v>
      </c>
      <c r="I223" s="38">
        <f>'Publication Table'!G224/'Publication Table (%)'!I$218</f>
        <v>0</v>
      </c>
      <c r="J223" s="94">
        <f>'Publication Table'!H224/'Publication Table (%)'!J$218</f>
        <v>2.5412960609911056E-3</v>
      </c>
      <c r="K223" s="38">
        <f>'Publication Table'!I224/'Publication Table (%)'!K$218</f>
        <v>0</v>
      </c>
      <c r="L223" s="38">
        <f>'Publication Table'!J224/'Publication Table (%)'!L$218</f>
        <v>6.1124694376528121E-3</v>
      </c>
      <c r="M223" s="38">
        <f>'Publication Table'!K224/'Publication Table (%)'!M$218</f>
        <v>5.2219321148825066E-3</v>
      </c>
      <c r="N223" s="38">
        <f>'Publication Table'!L224/'Publication Table (%)'!N$218</f>
        <v>0</v>
      </c>
      <c r="O223" s="38">
        <f>'Publication Table'!M224/'Publication Table (%)'!O$218</f>
        <v>0</v>
      </c>
      <c r="P223" s="38">
        <f>'Publication Table'!N224/'Publication Table (%)'!P$218</f>
        <v>1.1376564277588168E-3</v>
      </c>
      <c r="Q223" s="38">
        <f>'Publication Table'!O224/'Publication Table (%)'!Q$218</f>
        <v>1.3605442176870747E-3</v>
      </c>
      <c r="R223" s="38">
        <f>'Publication Table'!P224/'Publication Table (%)'!R$218</f>
        <v>6.0459492140266021E-3</v>
      </c>
      <c r="S223" s="38">
        <f>'Publication Table'!Q224/'Publication Table (%)'!S$218</f>
        <v>1.2919896640826874E-3</v>
      </c>
      <c r="T223" s="38">
        <f>'Publication Table'!R224/'Publication Table (%)'!T$218</f>
        <v>0</v>
      </c>
      <c r="U223" s="38">
        <f>'Publication Table'!S224/'Publication Table (%)'!U$218</f>
        <v>7.972665148063782E-3</v>
      </c>
      <c r="V223" s="38">
        <f>'Publication Table'!T224/'Publication Table (%)'!V$218</f>
        <v>1.2195121951219512E-3</v>
      </c>
      <c r="W223" s="38">
        <f>'Publication Table'!U224/'Publication Table (%)'!W$218</f>
        <v>0</v>
      </c>
      <c r="X223" s="38">
        <f>'Publication Table'!V224/'Publication Table (%)'!X$218</f>
        <v>1.1350737797956867E-3</v>
      </c>
      <c r="Y223" s="38">
        <f>'Publication Table'!W224/'Publication Table (%)'!Y$218</f>
        <v>0</v>
      </c>
      <c r="Z223" s="38">
        <f>'Publication Table'!X224/'Publication Table (%)'!Z$218</f>
        <v>7.7021822849807449E-3</v>
      </c>
      <c r="AA223" s="38">
        <f>'Publication Table'!Y224/'Publication Table (%)'!AA$218</f>
        <v>6.4599483204134363E-3</v>
      </c>
      <c r="AB223" s="38">
        <f>'Publication Table'!Z224/'Publication Table (%)'!AB$218</f>
        <v>0</v>
      </c>
      <c r="AC223" s="38">
        <f>'Publication Table'!AA224/'Publication Table (%)'!AC$218</f>
        <v>1.594896331738437E-3</v>
      </c>
      <c r="AD223" s="38">
        <f>'Publication Table'!AB224/'Publication Table (%)'!AD$218</f>
        <v>0</v>
      </c>
      <c r="AE223" s="38">
        <f>'Publication Table'!AC224/'Publication Table (%)'!AE$218</f>
        <v>7.1513706793802142E-3</v>
      </c>
      <c r="AF223" s="38">
        <f>'Publication Table'!AD224/'Publication Table (%)'!AF$218</f>
        <v>1.6181229773462784E-3</v>
      </c>
      <c r="AG223" s="38">
        <f>'Publication Table'!AE224/'Publication Table (%)'!AG$218</f>
        <v>3.3407572383073497E-3</v>
      </c>
      <c r="AH223" s="38">
        <f>'Publication Table'!AF224/'Publication Table (%)'!AH$218</f>
        <v>0</v>
      </c>
      <c r="AI223" s="38">
        <f>'Publication Table'!AG224/'Publication Table (%)'!AI$218</f>
        <v>0</v>
      </c>
      <c r="AJ223" s="38">
        <f>'Publication Table'!AH224/'Publication Table (%)'!AJ$218</f>
        <v>4.3668122270742356E-3</v>
      </c>
      <c r="AK223" s="38">
        <f>'Publication Table'!AI224/'Publication Table (%)'!AK$218</f>
        <v>4.2016806722689074E-3</v>
      </c>
      <c r="AL223" s="38">
        <f>'Publication Table'!AJ224/'Publication Table (%)'!AL$218</f>
        <v>2.3557126030624262E-3</v>
      </c>
      <c r="AM223" s="38">
        <f>'Publication Table'!AK224/'Publication Table (%)'!AM$218</f>
        <v>1.4102564102564103E-2</v>
      </c>
      <c r="AN223" s="38">
        <f>'Publication Table'!AL224/'Publication Table (%)'!AN$218</f>
        <v>4.0490797546012272E-2</v>
      </c>
      <c r="AO223" s="38">
        <f>'Publication Table'!AM224/'Publication Table (%)'!AO$218</f>
        <v>1.4064697609001407E-3</v>
      </c>
      <c r="AP223" s="38">
        <f>'Publication Table'!AN224/'Publication Table (%)'!AP$218</f>
        <v>0</v>
      </c>
      <c r="AQ223" s="38">
        <f>'Publication Table'!AO224/'Publication Table (%)'!AQ$218</f>
        <v>8.8495575221238937E-3</v>
      </c>
      <c r="AR223" s="38">
        <f>'Publication Table'!AP224/'Publication Table (%)'!AR$218</f>
        <v>1.440922190201729E-3</v>
      </c>
      <c r="AS223" s="38">
        <f>'Publication Table'!AQ224/'Publication Table (%)'!AS$218</f>
        <v>1.1641443538998836E-3</v>
      </c>
      <c r="AT223" s="38">
        <f>'Publication Table'!AR224/'Publication Table (%)'!AT$218</f>
        <v>0</v>
      </c>
      <c r="AU223" s="38">
        <f>'Publication Table'!AS224/'Publication Table (%)'!AU$218</f>
        <v>6.8965517241379309E-3</v>
      </c>
      <c r="AV223" s="38">
        <f>'Publication Table'!AT224/'Publication Table (%)'!AV$218</f>
        <v>6.5789473684210523E-3</v>
      </c>
      <c r="AW223" s="38">
        <f>'Publication Table'!AU224/'Publication Table (%)'!AW$218</f>
        <v>8.2236842105263153E-3</v>
      </c>
      <c r="AX223" s="38">
        <f>'Publication Table'!AV224/'Publication Table (%)'!AX$218</f>
        <v>3.9011703511053317E-3</v>
      </c>
      <c r="AY223" s="38">
        <f>'Publication Table'!AW224/'Publication Table (%)'!AY$218</f>
        <v>8.2079343365253077E-3</v>
      </c>
      <c r="AZ223" s="38">
        <f>'Publication Table'!AX224/'Publication Table (%)'!AZ$218</f>
        <v>5.0377833753148613E-3</v>
      </c>
      <c r="BA223" s="38">
        <f>'Publication Table'!AY224/'Publication Table (%)'!BA$218</f>
        <v>4.2134831460674156E-3</v>
      </c>
      <c r="BB223" s="38">
        <f>'Publication Table'!AZ224/'Publication Table (%)'!BB$218</f>
        <v>1.5360983102918587E-3</v>
      </c>
      <c r="BC223" s="38">
        <f>'Publication Table'!BA224/'Publication Table (%)'!BC$218</f>
        <v>1.5267175572519084E-3</v>
      </c>
      <c r="BD223" s="38">
        <f>'Publication Table'!BB224/'Publication Table (%)'!BD$218</f>
        <v>1.3351134846461949E-3</v>
      </c>
      <c r="BE223" s="38">
        <f>'Publication Table'!BC224/'Publication Table (%)'!BE$218</f>
        <v>1.287001287001287E-3</v>
      </c>
      <c r="BF223" s="38">
        <f>'Publication Table'!BD224/'Publication Table (%)'!BF$218</f>
        <v>0</v>
      </c>
      <c r="BG223" s="38">
        <f>'Publication Table'!BE224/'Publication Table (%)'!BG$218</f>
        <v>0</v>
      </c>
      <c r="BH223" s="38">
        <f>'Publication Table'!BF224/'Publication Table (%)'!BH$218</f>
        <v>0</v>
      </c>
      <c r="BI223" s="38">
        <f>'Publication Table'!BG224/'Publication Table (%)'!BI$218</f>
        <v>5.5325034578146614E-3</v>
      </c>
      <c r="BJ223" s="38">
        <f>'Publication Table'!BH224/'Publication Table (%)'!BJ$218</f>
        <v>1.1152416356877323E-2</v>
      </c>
      <c r="BK223" s="38">
        <f>'Publication Table'!BI224/'Publication Table (%)'!BK$218</f>
        <v>4.048582995951417E-3</v>
      </c>
      <c r="BL223" s="38">
        <f>'Publication Table'!BJ224/'Publication Table (%)'!BL$218</f>
        <v>1.4830508474576272E-2</v>
      </c>
      <c r="BM223" s="38" t="e">
        <f>'Publication Table'!BK224/'Publication Table (%)'!BM$218</f>
        <v>#DIV/0!</v>
      </c>
      <c r="BN223" s="38" t="e">
        <f>'Publication Table'!BL224/'Publication Table (%)'!BN$218</f>
        <v>#DIV/0!</v>
      </c>
      <c r="BO223" s="38" t="e">
        <f>'Publication Table'!BM224/'Publication Table (%)'!BO$218</f>
        <v>#DIV/0!</v>
      </c>
      <c r="BP223" s="38">
        <f>'Publication Table'!BN224/'Publication Table (%)'!BP$218</f>
        <v>0</v>
      </c>
      <c r="BQ223" s="38">
        <f>'Publication Table'!BO224/'Publication Table (%)'!BQ$218</f>
        <v>2.7829313543599257E-2</v>
      </c>
      <c r="BR223" s="38">
        <f>'Publication Table'!BP224/'Publication Table (%)'!BR$218</f>
        <v>0</v>
      </c>
      <c r="BS223" s="38">
        <f ca="1">'Publication Table'!BQ224/'Publication Table (%)'!BS$218</f>
        <v>1.5220700152207001E-3</v>
      </c>
    </row>
    <row r="224" spans="1:71" ht="15" hidden="1" customHeight="1" outlineLevel="1" collapsed="1" x14ac:dyDescent="0.2">
      <c r="B224" s="84" t="str">
        <f t="shared" si="30"/>
        <v>Queen Elizabeth University HospitalQueen Elizabeth University Hospital</v>
      </c>
      <c r="C224" s="87" t="str">
        <f>E224</f>
        <v>Queen Elizabeth University Hospital</v>
      </c>
      <c r="D224" s="100" t="s">
        <v>53</v>
      </c>
      <c r="E224" s="43" t="s">
        <v>54</v>
      </c>
      <c r="F224" s="14"/>
      <c r="G224" s="14"/>
      <c r="H224" s="14"/>
      <c r="I224" s="14"/>
      <c r="J224" s="14"/>
      <c r="K224" s="14"/>
      <c r="L224" s="14"/>
      <c r="M224" s="14"/>
      <c r="N224" s="14"/>
      <c r="O224" s="14"/>
      <c r="P224" s="14"/>
      <c r="Q224" s="14"/>
      <c r="R224" s="14"/>
      <c r="S224" s="14"/>
      <c r="T224" s="14"/>
      <c r="U224" s="14"/>
      <c r="V224" s="14"/>
      <c r="W224" s="14"/>
      <c r="X224" s="14"/>
      <c r="Y224" s="14"/>
      <c r="Z224" s="14"/>
      <c r="AA224" s="14"/>
      <c r="AB224" s="14"/>
      <c r="AC224" s="14"/>
      <c r="AD224" s="14"/>
      <c r="AE224" s="14"/>
      <c r="AF224" s="14"/>
      <c r="AG224" s="14"/>
      <c r="AH224" s="14"/>
      <c r="AI224" s="14"/>
      <c r="AJ224" s="14"/>
      <c r="AK224" s="14"/>
      <c r="AL224" s="14"/>
      <c r="AM224" s="14"/>
      <c r="AN224" s="14"/>
      <c r="AO224" s="14"/>
      <c r="AP224" s="14"/>
      <c r="AQ224" s="14"/>
      <c r="AR224" s="14"/>
      <c r="AS224" s="14"/>
      <c r="AT224" s="14"/>
      <c r="AU224" s="14"/>
      <c r="AV224" s="14"/>
      <c r="AW224" s="14"/>
      <c r="AX224" s="14"/>
      <c r="AY224" s="14"/>
      <c r="AZ224" s="14"/>
      <c r="BA224" s="14"/>
      <c r="BB224" s="14"/>
      <c r="BC224" s="14"/>
      <c r="BD224" s="14"/>
      <c r="BE224" s="14"/>
      <c r="BF224" s="14"/>
      <c r="BG224" s="14"/>
      <c r="BH224" s="14"/>
      <c r="BI224" s="14"/>
      <c r="BJ224" s="14"/>
      <c r="BK224" s="14"/>
      <c r="BL224" s="14"/>
      <c r="BM224" s="14"/>
      <c r="BN224" s="14"/>
      <c r="BO224" s="14"/>
      <c r="BP224" s="14"/>
      <c r="BQ224" s="14"/>
      <c r="BR224" s="14"/>
      <c r="BS224" s="14"/>
    </row>
    <row r="225" spans="2:71" ht="15" hidden="1" customHeight="1" outlineLevel="2" x14ac:dyDescent="0.2">
      <c r="B225" s="84" t="str">
        <f t="shared" si="30"/>
        <v>Queen Elizabeth University HospitalTotal Number of scheduled elective operations in theatre system</v>
      </c>
      <c r="C225" s="87" t="str">
        <f t="shared" ref="C225:C230" si="33">C224</f>
        <v>Queen Elizabeth University Hospital</v>
      </c>
      <c r="D225" s="100"/>
      <c r="E225" s="36" t="s">
        <v>3</v>
      </c>
      <c r="F225" s="17">
        <f>'Publication Table'!D226</f>
        <v>794</v>
      </c>
      <c r="G225" s="17">
        <f>'Publication Table'!E226</f>
        <v>1152</v>
      </c>
      <c r="H225" s="17">
        <f>'Publication Table'!F226</f>
        <v>924</v>
      </c>
      <c r="I225" s="17">
        <f>'Publication Table'!G226</f>
        <v>1042</v>
      </c>
      <c r="J225" s="93">
        <f>'Publication Table'!H226</f>
        <v>1143</v>
      </c>
      <c r="K225" s="17">
        <f>'Publication Table'!I226</f>
        <v>1254</v>
      </c>
      <c r="L225" s="17">
        <f>'Publication Table'!J226</f>
        <v>1249</v>
      </c>
      <c r="M225" s="17">
        <f>'Publication Table'!K226</f>
        <v>1200</v>
      </c>
      <c r="N225" s="17">
        <f>'Publication Table'!L226</f>
        <v>1084</v>
      </c>
      <c r="O225" s="17">
        <f>'Publication Table'!M226</f>
        <v>1201</v>
      </c>
      <c r="P225" s="17">
        <f>'Publication Table'!N226</f>
        <v>1132</v>
      </c>
      <c r="Q225" s="17">
        <f>'Publication Table'!O226</f>
        <v>1119</v>
      </c>
      <c r="R225" s="17">
        <f>'Publication Table'!P226</f>
        <v>973</v>
      </c>
      <c r="S225" s="17">
        <f>'Publication Table'!Q226</f>
        <v>1235</v>
      </c>
      <c r="T225" s="17">
        <f>'Publication Table'!R226</f>
        <v>877</v>
      </c>
      <c r="U225" s="17">
        <f>'Publication Table'!S226</f>
        <v>1191</v>
      </c>
      <c r="V225" s="17">
        <f>'Publication Table'!T226</f>
        <v>1180</v>
      </c>
      <c r="W225" s="17">
        <f>'Publication Table'!U226</f>
        <v>1155</v>
      </c>
      <c r="X225" s="17">
        <f>'Publication Table'!V226</f>
        <v>1171</v>
      </c>
      <c r="Y225" s="17">
        <f>'Publication Table'!W226</f>
        <v>945</v>
      </c>
      <c r="Z225" s="17">
        <f>'Publication Table'!X226</f>
        <v>925</v>
      </c>
      <c r="AA225" s="17">
        <f>'Publication Table'!Y226</f>
        <v>953</v>
      </c>
      <c r="AB225" s="17">
        <f>'Publication Table'!Z226</f>
        <v>1206</v>
      </c>
      <c r="AC225" s="17">
        <f>'Publication Table'!AA226</f>
        <v>859</v>
      </c>
      <c r="AD225" s="17">
        <f>'Publication Table'!AB226</f>
        <v>1113</v>
      </c>
      <c r="AE225" s="17">
        <f>'Publication Table'!AC226</f>
        <v>1088</v>
      </c>
      <c r="AF225" s="17">
        <f>'Publication Table'!AD226</f>
        <v>912</v>
      </c>
      <c r="AG225" s="17">
        <f>'Publication Table'!AE226</f>
        <v>1111</v>
      </c>
      <c r="AH225" s="17">
        <f>'Publication Table'!AF226</f>
        <v>981</v>
      </c>
      <c r="AI225" s="17">
        <f>'Publication Table'!AG226</f>
        <v>1088</v>
      </c>
      <c r="AJ225" s="17">
        <f>'Publication Table'!AH226</f>
        <v>1130</v>
      </c>
      <c r="AK225" s="17">
        <f>'Publication Table'!AI226</f>
        <v>908</v>
      </c>
      <c r="AL225" s="17">
        <f>'Publication Table'!AJ226</f>
        <v>959</v>
      </c>
      <c r="AM225" s="17">
        <f>'Publication Table'!AK226</f>
        <v>964</v>
      </c>
      <c r="AN225" s="17">
        <f>'Publication Table'!AL226</f>
        <v>1039</v>
      </c>
      <c r="AO225" s="17">
        <f>'Publication Table'!AM226</f>
        <v>922</v>
      </c>
      <c r="AP225" s="17">
        <f>'Publication Table'!AN226</f>
        <v>1069</v>
      </c>
      <c r="AQ225" s="17">
        <f>'Publication Table'!AO226</f>
        <v>941</v>
      </c>
      <c r="AR225" s="17">
        <f>'Publication Table'!AP226</f>
        <v>951</v>
      </c>
      <c r="AS225" s="17">
        <f>'Publication Table'!AQ226</f>
        <v>1157</v>
      </c>
      <c r="AT225" s="17">
        <f>'Publication Table'!AR226</f>
        <v>1001</v>
      </c>
      <c r="AU225" s="17">
        <f>'Publication Table'!AS226</f>
        <v>1109</v>
      </c>
      <c r="AV225" s="17">
        <f>'Publication Table'!AT226</f>
        <v>926</v>
      </c>
      <c r="AW225" s="17">
        <f>'Publication Table'!AU226</f>
        <v>823</v>
      </c>
      <c r="AX225" s="17">
        <f>'Publication Table'!AV226</f>
        <v>989</v>
      </c>
      <c r="AY225" s="17">
        <f>'Publication Table'!AW226</f>
        <v>1055</v>
      </c>
      <c r="AZ225" s="17">
        <f>'Publication Table'!AX226</f>
        <v>1108</v>
      </c>
      <c r="BA225" s="17">
        <f>'Publication Table'!AY226</f>
        <v>1004</v>
      </c>
      <c r="BB225" s="17">
        <f>'Publication Table'!AZ226</f>
        <v>1037</v>
      </c>
      <c r="BC225" s="17">
        <f>'Publication Table'!BA226</f>
        <v>1028</v>
      </c>
      <c r="BD225" s="17">
        <f>'Publication Table'!BB226</f>
        <v>1043</v>
      </c>
      <c r="BE225" s="17">
        <f>'Publication Table'!BC226</f>
        <v>1061</v>
      </c>
      <c r="BF225" s="17">
        <f>'Publication Table'!BD226</f>
        <v>1080</v>
      </c>
      <c r="BG225" s="17">
        <f>'Publication Table'!BE226</f>
        <v>1069</v>
      </c>
      <c r="BH225" s="17">
        <f>'Publication Table'!BF226</f>
        <v>1038</v>
      </c>
      <c r="BI225" s="17">
        <f>'Publication Table'!BG226</f>
        <v>808</v>
      </c>
      <c r="BJ225" s="17">
        <f>'Publication Table'!BH226</f>
        <v>865</v>
      </c>
      <c r="BK225" s="17">
        <f>'Publication Table'!BI226</f>
        <v>1002</v>
      </c>
      <c r="BL225" s="17">
        <f>'Publication Table'!BJ226</f>
        <v>674</v>
      </c>
      <c r="BM225" s="17">
        <f>'Publication Table'!BK226</f>
        <v>161</v>
      </c>
      <c r="BN225" s="17">
        <f>'Publication Table'!BL226</f>
        <v>213</v>
      </c>
      <c r="BO225" s="17">
        <f>'Publication Table'!BM226</f>
        <v>376</v>
      </c>
      <c r="BP225" s="17">
        <f>'Publication Table'!BN226</f>
        <v>484</v>
      </c>
      <c r="BQ225" s="17">
        <f>'Publication Table'!BO226</f>
        <v>540</v>
      </c>
      <c r="BR225" s="17">
        <f>'Publication Table'!BP226</f>
        <v>730</v>
      </c>
      <c r="BS225" s="17">
        <f ca="1">'Publication Table'!BQ226</f>
        <v>647</v>
      </c>
    </row>
    <row r="226" spans="2:71" ht="15" hidden="1" customHeight="1" outlineLevel="2" x14ac:dyDescent="0.2">
      <c r="B226" s="84" t="str">
        <f t="shared" si="30"/>
        <v>Queen Elizabeth University HospitalPercent of total scheduled elective cancellations in theatre systems</v>
      </c>
      <c r="C226" s="87" t="str">
        <f t="shared" si="33"/>
        <v>Queen Elizabeth University Hospital</v>
      </c>
      <c r="D226" s="100"/>
      <c r="E226" s="37" t="s">
        <v>112</v>
      </c>
      <c r="F226" s="38">
        <f>'Publication Table'!D227/'Publication Table (%)'!F$225</f>
        <v>8.6901763224181361E-2</v>
      </c>
      <c r="G226" s="38">
        <f>'Publication Table'!E227/'Publication Table (%)'!G$225</f>
        <v>7.03125E-2</v>
      </c>
      <c r="H226" s="38">
        <f>'Publication Table'!F227/'Publication Table (%)'!H$225</f>
        <v>9.4155844155844159E-2</v>
      </c>
      <c r="I226" s="38">
        <f>'Publication Table'!G227/'Publication Table (%)'!I$225</f>
        <v>8.5412667946257195E-2</v>
      </c>
      <c r="J226" s="94">
        <f>'Publication Table'!H227/'Publication Table (%)'!J$225</f>
        <v>7.874015748031496E-2</v>
      </c>
      <c r="K226" s="38">
        <f>'Publication Table'!I227/'Publication Table (%)'!K$225</f>
        <v>0.1076555023923445</v>
      </c>
      <c r="L226" s="38">
        <f>'Publication Table'!J227/'Publication Table (%)'!L$225</f>
        <v>8.7269815852682148E-2</v>
      </c>
      <c r="M226" s="38">
        <f>'Publication Table'!K227/'Publication Table (%)'!M$225</f>
        <v>7.7499999999999999E-2</v>
      </c>
      <c r="N226" s="38">
        <f>'Publication Table'!L227/'Publication Table (%)'!N$225</f>
        <v>0.12361623616236163</v>
      </c>
      <c r="O226" s="38">
        <f>'Publication Table'!M227/'Publication Table (%)'!O$225</f>
        <v>0.10491257285595337</v>
      </c>
      <c r="P226" s="38">
        <f>'Publication Table'!N227/'Publication Table (%)'!P$225</f>
        <v>0.11042402826855123</v>
      </c>
      <c r="Q226" s="38">
        <f>'Publication Table'!O227/'Publication Table (%)'!Q$225</f>
        <v>8.4897229669347637E-2</v>
      </c>
      <c r="R226" s="38">
        <f>'Publication Table'!P227/'Publication Table (%)'!R$225</f>
        <v>9.3525179856115109E-2</v>
      </c>
      <c r="S226" s="38">
        <f>'Publication Table'!Q227/'Publication Table (%)'!S$225</f>
        <v>8.663967611336032E-2</v>
      </c>
      <c r="T226" s="38">
        <f>'Publication Table'!R227/'Publication Table (%)'!T$225</f>
        <v>7.8677309007981755E-2</v>
      </c>
      <c r="U226" s="38">
        <f>'Publication Table'!S227/'Publication Table (%)'!U$225</f>
        <v>8.2283795130142737E-2</v>
      </c>
      <c r="V226" s="38">
        <f>'Publication Table'!T227/'Publication Table (%)'!V$225</f>
        <v>8.7288135593220337E-2</v>
      </c>
      <c r="W226" s="38">
        <f>'Publication Table'!U227/'Publication Table (%)'!W$225</f>
        <v>7.9653679653679657E-2</v>
      </c>
      <c r="X226" s="38">
        <f>'Publication Table'!V227/'Publication Table (%)'!X$225</f>
        <v>9.0520922288642183E-2</v>
      </c>
      <c r="Y226" s="38">
        <f>'Publication Table'!W227/'Publication Table (%)'!Y$225</f>
        <v>8.1481481481481488E-2</v>
      </c>
      <c r="Z226" s="38">
        <f>'Publication Table'!X227/'Publication Table (%)'!Z$225</f>
        <v>0.1264864864864865</v>
      </c>
      <c r="AA226" s="38">
        <f>'Publication Table'!Y227/'Publication Table (%)'!AA$225</f>
        <v>8.1846799580272828E-2</v>
      </c>
      <c r="AB226" s="38">
        <f>'Publication Table'!Z227/'Publication Table (%)'!AB$225</f>
        <v>7.4626865671641784E-2</v>
      </c>
      <c r="AC226" s="38">
        <f>'Publication Table'!AA227/'Publication Table (%)'!AC$225</f>
        <v>8.0325960419091971E-2</v>
      </c>
      <c r="AD226" s="38">
        <f>'Publication Table'!AB227/'Publication Table (%)'!AD$225</f>
        <v>7.1877807726864335E-2</v>
      </c>
      <c r="AE226" s="38">
        <f>'Publication Table'!AC227/'Publication Table (%)'!AE$225</f>
        <v>6.893382352941177E-2</v>
      </c>
      <c r="AF226" s="38">
        <f>'Publication Table'!AD227/'Publication Table (%)'!AF$225</f>
        <v>7.7850877192982462E-2</v>
      </c>
      <c r="AG226" s="38">
        <f>'Publication Table'!AE227/'Publication Table (%)'!AG$225</f>
        <v>7.5607560756075609E-2</v>
      </c>
      <c r="AH226" s="38">
        <f>'Publication Table'!AF227/'Publication Table (%)'!AH$225</f>
        <v>7.8491335372069315E-2</v>
      </c>
      <c r="AI226" s="38">
        <f>'Publication Table'!AG227/'Publication Table (%)'!AI$225</f>
        <v>7.904411764705882E-2</v>
      </c>
      <c r="AJ226" s="38">
        <f>'Publication Table'!AH227/'Publication Table (%)'!AJ$225</f>
        <v>9.0265486725663716E-2</v>
      </c>
      <c r="AK226" s="38">
        <f>'Publication Table'!AI227/'Publication Table (%)'!AK$225</f>
        <v>6.6079295154185022E-2</v>
      </c>
      <c r="AL226" s="38">
        <f>'Publication Table'!AJ227/'Publication Table (%)'!AL$225</f>
        <v>0.10323253388946819</v>
      </c>
      <c r="AM226" s="38">
        <f>'Publication Table'!AK227/'Publication Table (%)'!AM$225</f>
        <v>9.6473029045643158E-2</v>
      </c>
      <c r="AN226" s="38">
        <f>'Publication Table'!AL227/'Publication Table (%)'!AN$225</f>
        <v>0.13185755534167468</v>
      </c>
      <c r="AO226" s="38">
        <f>'Publication Table'!AM227/'Publication Table (%)'!AO$225</f>
        <v>7.5921908893709325E-2</v>
      </c>
      <c r="AP226" s="38">
        <f>'Publication Table'!AN227/'Publication Table (%)'!AP$225</f>
        <v>7.8578110383536015E-2</v>
      </c>
      <c r="AQ226" s="38">
        <f>'Publication Table'!AO227/'Publication Table (%)'!AQ$225</f>
        <v>7.1200850159404888E-2</v>
      </c>
      <c r="AR226" s="38">
        <f>'Publication Table'!AP227/'Publication Table (%)'!AR$225</f>
        <v>9.0431125131440596E-2</v>
      </c>
      <c r="AS226" s="38">
        <f>'Publication Table'!AQ227/'Publication Table (%)'!AS$225</f>
        <v>6.9144338807260161E-2</v>
      </c>
      <c r="AT226" s="38">
        <f>'Publication Table'!AR227/'Publication Table (%)'!AT$225</f>
        <v>7.8921078921078927E-2</v>
      </c>
      <c r="AU226" s="38">
        <f>'Publication Table'!AS227/'Publication Table (%)'!AU$225</f>
        <v>7.6645626690712357E-2</v>
      </c>
      <c r="AV226" s="38">
        <f>'Publication Table'!AT227/'Publication Table (%)'!AV$225</f>
        <v>0.15550755939524838</v>
      </c>
      <c r="AW226" s="38">
        <f>'Publication Table'!AU227/'Publication Table (%)'!AW$225</f>
        <v>8.1409477521263665E-2</v>
      </c>
      <c r="AX226" s="38">
        <f>'Publication Table'!AV227/'Publication Table (%)'!AX$225</f>
        <v>9.201213346814964E-2</v>
      </c>
      <c r="AY226" s="38">
        <f>'Publication Table'!AW227/'Publication Table (%)'!AY$225</f>
        <v>7.2037914691943122E-2</v>
      </c>
      <c r="AZ226" s="38">
        <f>'Publication Table'!AX227/'Publication Table (%)'!AZ$225</f>
        <v>7.3104693140794222E-2</v>
      </c>
      <c r="BA226" s="38">
        <f>'Publication Table'!AY227/'Publication Table (%)'!BA$225</f>
        <v>7.8685258964143426E-2</v>
      </c>
      <c r="BB226" s="38">
        <f>'Publication Table'!AZ227/'Publication Table (%)'!BB$225</f>
        <v>6.7502410800385729E-2</v>
      </c>
      <c r="BC226" s="38">
        <f>'Publication Table'!BA227/'Publication Table (%)'!BC$225</f>
        <v>7.4902723735408558E-2</v>
      </c>
      <c r="BD226" s="38">
        <f>'Publication Table'!BB227/'Publication Table (%)'!BD$225</f>
        <v>6.9990412272291469E-2</v>
      </c>
      <c r="BE226" s="38">
        <f>'Publication Table'!BC227/'Publication Table (%)'!BE$225</f>
        <v>5.2780395852968898E-2</v>
      </c>
      <c r="BF226" s="38">
        <f>'Publication Table'!BD227/'Publication Table (%)'!BF$225</f>
        <v>8.3333333333333329E-2</v>
      </c>
      <c r="BG226" s="38">
        <f>'Publication Table'!BE227/'Publication Table (%)'!BG$225</f>
        <v>7.9513564078578111E-2</v>
      </c>
      <c r="BH226" s="38">
        <f>'Publication Table'!BF227/'Publication Table (%)'!BH$225</f>
        <v>6.6473988439306353E-2</v>
      </c>
      <c r="BI226" s="38">
        <f>'Publication Table'!BG227/'Publication Table (%)'!BI$225</f>
        <v>8.7871287128712866E-2</v>
      </c>
      <c r="BJ226" s="38">
        <f>'Publication Table'!BH227/'Publication Table (%)'!BJ$225</f>
        <v>8.5549132947976878E-2</v>
      </c>
      <c r="BK226" s="38">
        <f>'Publication Table'!BI227/'Publication Table (%)'!BK$225</f>
        <v>5.588822355289421E-2</v>
      </c>
      <c r="BL226" s="38">
        <f>'Publication Table'!BJ227/'Publication Table (%)'!BL$225</f>
        <v>0.11127596439169139</v>
      </c>
      <c r="BM226" s="38">
        <f>'Publication Table'!BK227/'Publication Table (%)'!BM$225</f>
        <v>0.12422360248447205</v>
      </c>
      <c r="BN226" s="38">
        <f>'Publication Table'!BL227/'Publication Table (%)'!BN$225</f>
        <v>6.1032863849765258E-2</v>
      </c>
      <c r="BO226" s="38">
        <f>'Publication Table'!BM227/'Publication Table (%)'!BO$225</f>
        <v>6.9148936170212769E-2</v>
      </c>
      <c r="BP226" s="38">
        <f>'Publication Table'!BN227/'Publication Table (%)'!BP$225</f>
        <v>7.43801652892562E-2</v>
      </c>
      <c r="BQ226" s="38">
        <f>'Publication Table'!BO227/'Publication Table (%)'!BQ$225</f>
        <v>9.2592592592592587E-2</v>
      </c>
      <c r="BR226" s="38">
        <f>'Publication Table'!BP227/'Publication Table (%)'!BR$225</f>
        <v>6.575342465753424E-2</v>
      </c>
      <c r="BS226" s="38">
        <f ca="1">'Publication Table'!BQ227/'Publication Table (%)'!BS$225</f>
        <v>5.8732612055641419E-2</v>
      </c>
    </row>
    <row r="227" spans="2:71" ht="15" hidden="1" customHeight="1" outlineLevel="2" x14ac:dyDescent="0.2">
      <c r="B227" s="84" t="str">
        <f t="shared" si="30"/>
        <v>Queen Elizabeth University HospitalCancellation based on clinical reason by hospital %</v>
      </c>
      <c r="C227" s="87" t="str">
        <f t="shared" si="33"/>
        <v>Queen Elizabeth University Hospital</v>
      </c>
      <c r="D227" s="100"/>
      <c r="E227" s="39" t="s">
        <v>113</v>
      </c>
      <c r="F227" s="38">
        <f>'Publication Table'!D228/'Publication Table (%)'!F$225</f>
        <v>3.9042821158690177E-2</v>
      </c>
      <c r="G227" s="38">
        <f>'Publication Table'!E228/'Publication Table (%)'!G$225</f>
        <v>3.5590277777777776E-2</v>
      </c>
      <c r="H227" s="38">
        <f>'Publication Table'!F228/'Publication Table (%)'!H$225</f>
        <v>4.4372294372294376E-2</v>
      </c>
      <c r="I227" s="38">
        <f>'Publication Table'!G228/'Publication Table (%)'!I$225</f>
        <v>4.894433781190019E-2</v>
      </c>
      <c r="J227" s="94">
        <f>'Publication Table'!H228/'Publication Table (%)'!J$225</f>
        <v>3.5870516185476813E-2</v>
      </c>
      <c r="K227" s="38">
        <f>'Publication Table'!I228/'Publication Table (%)'!K$225</f>
        <v>4.864433811802233E-2</v>
      </c>
      <c r="L227" s="38">
        <f>'Publication Table'!J228/'Publication Table (%)'!L$225</f>
        <v>4.0032025620496396E-2</v>
      </c>
      <c r="M227" s="38">
        <f>'Publication Table'!K228/'Publication Table (%)'!M$225</f>
        <v>3.6666666666666667E-2</v>
      </c>
      <c r="N227" s="38">
        <f>'Publication Table'!L228/'Publication Table (%)'!N$225</f>
        <v>4.3357933579335796E-2</v>
      </c>
      <c r="O227" s="38">
        <f>'Publication Table'!M228/'Publication Table (%)'!O$225</f>
        <v>4.7460449625312241E-2</v>
      </c>
      <c r="P227" s="38">
        <f>'Publication Table'!N228/'Publication Table (%)'!P$225</f>
        <v>4.5936395759717315E-2</v>
      </c>
      <c r="Q227" s="38">
        <f>'Publication Table'!O228/'Publication Table (%)'!Q$225</f>
        <v>4.4682752457551385E-2</v>
      </c>
      <c r="R227" s="38">
        <f>'Publication Table'!P228/'Publication Table (%)'!R$225</f>
        <v>3.391572456320658E-2</v>
      </c>
      <c r="S227" s="38">
        <f>'Publication Table'!Q228/'Publication Table (%)'!S$225</f>
        <v>3.4817813765182185E-2</v>
      </c>
      <c r="T227" s="38">
        <f>'Publication Table'!R228/'Publication Table (%)'!T$225</f>
        <v>3.192702394526796E-2</v>
      </c>
      <c r="U227" s="38">
        <f>'Publication Table'!S228/'Publication Table (%)'!U$225</f>
        <v>3.7783375314861464E-2</v>
      </c>
      <c r="V227" s="38">
        <f>'Publication Table'!T228/'Publication Table (%)'!V$225</f>
        <v>3.4745762711864407E-2</v>
      </c>
      <c r="W227" s="38">
        <f>'Publication Table'!U228/'Publication Table (%)'!W$225</f>
        <v>4.5887445887445887E-2</v>
      </c>
      <c r="X227" s="38">
        <f>'Publication Table'!V228/'Publication Table (%)'!X$225</f>
        <v>3.4158838599487616E-2</v>
      </c>
      <c r="Y227" s="38">
        <f>'Publication Table'!W228/'Publication Table (%)'!Y$225</f>
        <v>3.5978835978835978E-2</v>
      </c>
      <c r="Z227" s="38">
        <f>'Publication Table'!X228/'Publication Table (%)'!Z$225</f>
        <v>3.783783783783784E-2</v>
      </c>
      <c r="AA227" s="38">
        <f>'Publication Table'!Y228/'Publication Table (%)'!AA$225</f>
        <v>2.9380902413431269E-2</v>
      </c>
      <c r="AB227" s="38">
        <f>'Publication Table'!Z228/'Publication Table (%)'!AB$225</f>
        <v>3.7313432835820892E-2</v>
      </c>
      <c r="AC227" s="38">
        <f>'Publication Table'!AA228/'Publication Table (%)'!AC$225</f>
        <v>3.1431897555296857E-2</v>
      </c>
      <c r="AD227" s="38">
        <f>'Publication Table'!AB228/'Publication Table (%)'!AD$225</f>
        <v>3.6837376460017966E-2</v>
      </c>
      <c r="AE227" s="38">
        <f>'Publication Table'!AC228/'Publication Table (%)'!AE$225</f>
        <v>3.0330882352941176E-2</v>
      </c>
      <c r="AF227" s="38">
        <f>'Publication Table'!AD228/'Publication Table (%)'!AF$225</f>
        <v>3.8377192982456142E-2</v>
      </c>
      <c r="AG227" s="38">
        <f>'Publication Table'!AE228/'Publication Table (%)'!AG$225</f>
        <v>3.6903690369036901E-2</v>
      </c>
      <c r="AH227" s="38">
        <f>'Publication Table'!AF228/'Publication Table (%)'!AH$225</f>
        <v>4.1794087665647302E-2</v>
      </c>
      <c r="AI227" s="38">
        <f>'Publication Table'!AG228/'Publication Table (%)'!AI$225</f>
        <v>4.1360294117647058E-2</v>
      </c>
      <c r="AJ227" s="38">
        <f>'Publication Table'!AH228/'Publication Table (%)'!AJ$225</f>
        <v>3.6283185840707964E-2</v>
      </c>
      <c r="AK227" s="38">
        <f>'Publication Table'!AI228/'Publication Table (%)'!AK$225</f>
        <v>2.3127753303964757E-2</v>
      </c>
      <c r="AL227" s="38">
        <f>'Publication Table'!AJ228/'Publication Table (%)'!AL$225</f>
        <v>3.8581856100104277E-2</v>
      </c>
      <c r="AM227" s="38">
        <f>'Publication Table'!AK228/'Publication Table (%)'!AM$225</f>
        <v>3.6307053941908717E-2</v>
      </c>
      <c r="AN227" s="38">
        <f>'Publication Table'!AL228/'Publication Table (%)'!AN$225</f>
        <v>3.7536092396535131E-2</v>
      </c>
      <c r="AO227" s="38">
        <f>'Publication Table'!AM228/'Publication Table (%)'!AO$225</f>
        <v>3.2537960954446853E-2</v>
      </c>
      <c r="AP227" s="38">
        <f>'Publication Table'!AN228/'Publication Table (%)'!AP$225</f>
        <v>3.4611786716557527E-2</v>
      </c>
      <c r="AQ227" s="38">
        <f>'Publication Table'!AO228/'Publication Table (%)'!AQ$225</f>
        <v>3.8257173219978749E-2</v>
      </c>
      <c r="AR227" s="38">
        <f>'Publication Table'!AP228/'Publication Table (%)'!AR$225</f>
        <v>3.7854889589905363E-2</v>
      </c>
      <c r="AS227" s="38">
        <f>'Publication Table'!AQ228/'Publication Table (%)'!AS$225</f>
        <v>2.6793431287813311E-2</v>
      </c>
      <c r="AT227" s="38">
        <f>'Publication Table'!AR228/'Publication Table (%)'!AT$225</f>
        <v>3.1968031968031968E-2</v>
      </c>
      <c r="AU227" s="38">
        <f>'Publication Table'!AS228/'Publication Table (%)'!AU$225</f>
        <v>3.3363390441839495E-2</v>
      </c>
      <c r="AV227" s="38">
        <f>'Publication Table'!AT228/'Publication Table (%)'!AV$225</f>
        <v>2.6997840172786176E-2</v>
      </c>
      <c r="AW227" s="38">
        <f>'Publication Table'!AU228/'Publication Table (%)'!AW$225</f>
        <v>4.0097205346294046E-2</v>
      </c>
      <c r="AX227" s="38">
        <f>'Publication Table'!AV228/'Publication Table (%)'!AX$225</f>
        <v>3.8422649140546009E-2</v>
      </c>
      <c r="AY227" s="38">
        <f>'Publication Table'!AW228/'Publication Table (%)'!AY$225</f>
        <v>4.1706161137440759E-2</v>
      </c>
      <c r="AZ227" s="38">
        <f>'Publication Table'!AX228/'Publication Table (%)'!AZ$225</f>
        <v>3.5198555956678701E-2</v>
      </c>
      <c r="BA227" s="38">
        <f>'Publication Table'!AY228/'Publication Table (%)'!BA$225</f>
        <v>3.9840637450199202E-2</v>
      </c>
      <c r="BB227" s="38">
        <f>'Publication Table'!AZ228/'Publication Table (%)'!BB$225</f>
        <v>3.6644165863066541E-2</v>
      </c>
      <c r="BC227" s="38">
        <f>'Publication Table'!BA228/'Publication Table (%)'!BC$225</f>
        <v>3.3073929961089495E-2</v>
      </c>
      <c r="BD227" s="38">
        <f>'Publication Table'!BB228/'Publication Table (%)'!BD$225</f>
        <v>3.451581975071908E-2</v>
      </c>
      <c r="BE227" s="38">
        <f>'Publication Table'!BC228/'Publication Table (%)'!BE$225</f>
        <v>3.2987747408105561E-2</v>
      </c>
      <c r="BF227" s="38">
        <f>'Publication Table'!BD228/'Publication Table (%)'!BF$225</f>
        <v>4.5370370370370373E-2</v>
      </c>
      <c r="BG227" s="38">
        <f>'Publication Table'!BE228/'Publication Table (%)'!BG$225</f>
        <v>3.2740879326473342E-2</v>
      </c>
      <c r="BH227" s="38">
        <f>'Publication Table'!BF228/'Publication Table (%)'!BH$225</f>
        <v>2.9865125240847785E-2</v>
      </c>
      <c r="BI227" s="38">
        <f>'Publication Table'!BG228/'Publication Table (%)'!BI$225</f>
        <v>3.5891089108910888E-2</v>
      </c>
      <c r="BJ227" s="38">
        <f>'Publication Table'!BH228/'Publication Table (%)'!BJ$225</f>
        <v>3.6994219653179193E-2</v>
      </c>
      <c r="BK227" s="38">
        <f>'Publication Table'!BI228/'Publication Table (%)'!BK$225</f>
        <v>1.9960079840319361E-2</v>
      </c>
      <c r="BL227" s="38">
        <f>'Publication Table'!BJ228/'Publication Table (%)'!BL$225</f>
        <v>5.4896142433234422E-2</v>
      </c>
      <c r="BM227" s="38">
        <f>'Publication Table'!BK228/'Publication Table (%)'!BM$225</f>
        <v>7.4534161490683232E-2</v>
      </c>
      <c r="BN227" s="38">
        <f>'Publication Table'!BL228/'Publication Table (%)'!BN$225</f>
        <v>3.7558685446009391E-2</v>
      </c>
      <c r="BO227" s="38">
        <f>'Publication Table'!BM228/'Publication Table (%)'!BO$225</f>
        <v>5.3191489361702128E-2</v>
      </c>
      <c r="BP227" s="38">
        <f>'Publication Table'!BN228/'Publication Table (%)'!BP$225</f>
        <v>4.7520661157024795E-2</v>
      </c>
      <c r="BQ227" s="38">
        <f>'Publication Table'!BO228/'Publication Table (%)'!BQ$225</f>
        <v>6.851851851851852E-2</v>
      </c>
      <c r="BR227" s="38">
        <f>'Publication Table'!BP228/'Publication Table (%)'!BR$225</f>
        <v>3.1506849315068496E-2</v>
      </c>
      <c r="BS227" s="38">
        <f ca="1">'Publication Table'!BQ228/'Publication Table (%)'!BS$225</f>
        <v>2.3183925811437404E-2</v>
      </c>
    </row>
    <row r="228" spans="2:71" ht="15" hidden="1" customHeight="1" outlineLevel="2" x14ac:dyDescent="0.2">
      <c r="B228" s="84" t="str">
        <f t="shared" si="30"/>
        <v>Queen Elizabeth University HospitalCancellation based on capacity or non-clinical reason by hospital %</v>
      </c>
      <c r="C228" s="87" t="str">
        <f t="shared" si="33"/>
        <v>Queen Elizabeth University Hospital</v>
      </c>
      <c r="D228" s="100"/>
      <c r="E228" s="39" t="s">
        <v>114</v>
      </c>
      <c r="F228" s="38">
        <f>'Publication Table'!D229/'Publication Table (%)'!F$225</f>
        <v>2.8967254408060455E-2</v>
      </c>
      <c r="G228" s="38">
        <f>'Publication Table'!E229/'Publication Table (%)'!G$225</f>
        <v>1.6493055555555556E-2</v>
      </c>
      <c r="H228" s="38">
        <f>'Publication Table'!F229/'Publication Table (%)'!H$225</f>
        <v>1.2987012987012988E-2</v>
      </c>
      <c r="I228" s="38">
        <f>'Publication Table'!G229/'Publication Table (%)'!I$225</f>
        <v>1.6314779270633396E-2</v>
      </c>
      <c r="J228" s="94">
        <f>'Publication Table'!H229/'Publication Table (%)'!J$225</f>
        <v>2.6246719160104987E-2</v>
      </c>
      <c r="K228" s="38">
        <f>'Publication Table'!I229/'Publication Table (%)'!K$225</f>
        <v>4.5454545454545456E-2</v>
      </c>
      <c r="L228" s="38">
        <f>'Publication Table'!J229/'Publication Table (%)'!L$225</f>
        <v>3.122497998398719E-2</v>
      </c>
      <c r="M228" s="38">
        <f>'Publication Table'!K229/'Publication Table (%)'!M$225</f>
        <v>0.03</v>
      </c>
      <c r="N228" s="38">
        <f>'Publication Table'!L229/'Publication Table (%)'!N$225</f>
        <v>6.3653136531365312E-2</v>
      </c>
      <c r="O228" s="38">
        <f>'Publication Table'!M229/'Publication Table (%)'!O$225</f>
        <v>3.996669442131557E-2</v>
      </c>
      <c r="P228" s="38">
        <f>'Publication Table'!N229/'Publication Table (%)'!P$225</f>
        <v>5.1236749116607777E-2</v>
      </c>
      <c r="Q228" s="38">
        <f>'Publication Table'!O229/'Publication Table (%)'!Q$225</f>
        <v>2.6809651474530832E-2</v>
      </c>
      <c r="R228" s="38">
        <f>'Publication Table'!P229/'Publication Table (%)'!R$225</f>
        <v>4.1109969167523124E-2</v>
      </c>
      <c r="S228" s="38">
        <f>'Publication Table'!Q229/'Publication Table (%)'!S$225</f>
        <v>3.2388663967611336E-2</v>
      </c>
      <c r="T228" s="38">
        <f>'Publication Table'!R229/'Publication Table (%)'!T$225</f>
        <v>3.4207525655644243E-2</v>
      </c>
      <c r="U228" s="38">
        <f>'Publication Table'!S229/'Publication Table (%)'!U$225</f>
        <v>2.7707808564231738E-2</v>
      </c>
      <c r="V228" s="38">
        <f>'Publication Table'!T229/'Publication Table (%)'!V$225</f>
        <v>3.3898305084745763E-2</v>
      </c>
      <c r="W228" s="38">
        <f>'Publication Table'!U229/'Publication Table (%)'!W$225</f>
        <v>2.1645021645021644E-2</v>
      </c>
      <c r="X228" s="38">
        <f>'Publication Table'!V229/'Publication Table (%)'!X$225</f>
        <v>4.9530315969257048E-2</v>
      </c>
      <c r="Y228" s="38">
        <f>'Publication Table'!W229/'Publication Table (%)'!Y$225</f>
        <v>3.4920634920634921E-2</v>
      </c>
      <c r="Z228" s="38">
        <f>'Publication Table'!X229/'Publication Table (%)'!Z$225</f>
        <v>7.3513513513513512E-2</v>
      </c>
      <c r="AA228" s="38">
        <f>'Publication Table'!Y229/'Publication Table (%)'!AA$225</f>
        <v>3.0430220356768102E-2</v>
      </c>
      <c r="AB228" s="38">
        <f>'Publication Table'!Z229/'Publication Table (%)'!AB$225</f>
        <v>2.570480928689884E-2</v>
      </c>
      <c r="AC228" s="38">
        <f>'Publication Table'!AA229/'Publication Table (%)'!AC$225</f>
        <v>2.9103608847497089E-2</v>
      </c>
      <c r="AD228" s="38">
        <f>'Publication Table'!AB229/'Publication Table (%)'!AD$225</f>
        <v>2.0664869721473494E-2</v>
      </c>
      <c r="AE228" s="38">
        <f>'Publication Table'!AC229/'Publication Table (%)'!AE$225</f>
        <v>3.0330882352941176E-2</v>
      </c>
      <c r="AF228" s="38">
        <f>'Publication Table'!AD229/'Publication Table (%)'!AF$225</f>
        <v>2.7412280701754384E-2</v>
      </c>
      <c r="AG228" s="38">
        <f>'Publication Table'!AE229/'Publication Table (%)'!AG$225</f>
        <v>2.3402340234023402E-2</v>
      </c>
      <c r="AH228" s="38">
        <f>'Publication Table'!AF229/'Publication Table (%)'!AH$225</f>
        <v>1.9367991845056064E-2</v>
      </c>
      <c r="AI228" s="38">
        <f>'Publication Table'!AG229/'Publication Table (%)'!AI$225</f>
        <v>2.7573529411764705E-2</v>
      </c>
      <c r="AJ228" s="38">
        <f>'Publication Table'!AH229/'Publication Table (%)'!AJ$225</f>
        <v>3.9823008849557522E-2</v>
      </c>
      <c r="AK228" s="38">
        <f>'Publication Table'!AI229/'Publication Table (%)'!AK$225</f>
        <v>2.4229074889867842E-2</v>
      </c>
      <c r="AL228" s="38">
        <f>'Publication Table'!AJ229/'Publication Table (%)'!AL$225</f>
        <v>4.5881126173096975E-2</v>
      </c>
      <c r="AM228" s="38">
        <f>'Publication Table'!AK229/'Publication Table (%)'!AM$225</f>
        <v>2.0746887966804978E-2</v>
      </c>
      <c r="AN228" s="38">
        <f>'Publication Table'!AL229/'Publication Table (%)'!AN$225</f>
        <v>5.389797882579403E-2</v>
      </c>
      <c r="AO228" s="38">
        <f>'Publication Table'!AM229/'Publication Table (%)'!AO$225</f>
        <v>2.7114967462039046E-2</v>
      </c>
      <c r="AP228" s="38">
        <f>'Publication Table'!AN229/'Publication Table (%)'!AP$225</f>
        <v>2.4321796071094481E-2</v>
      </c>
      <c r="AQ228" s="38">
        <f>'Publication Table'!AO229/'Publication Table (%)'!AQ$225</f>
        <v>1.5940488841657812E-2</v>
      </c>
      <c r="AR228" s="38">
        <f>'Publication Table'!AP229/'Publication Table (%)'!AR$225</f>
        <v>2.3133543638275498E-2</v>
      </c>
      <c r="AS228" s="38">
        <f>'Publication Table'!AQ229/'Publication Table (%)'!AS$225</f>
        <v>2.5064822817631807E-2</v>
      </c>
      <c r="AT228" s="38">
        <f>'Publication Table'!AR229/'Publication Table (%)'!AT$225</f>
        <v>2.197802197802198E-2</v>
      </c>
      <c r="AU228" s="38">
        <f>'Publication Table'!AS229/'Publication Table (%)'!AU$225</f>
        <v>2.7051397655545536E-2</v>
      </c>
      <c r="AV228" s="38">
        <f>'Publication Table'!AT229/'Publication Table (%)'!AV$225</f>
        <v>0.12095032397408208</v>
      </c>
      <c r="AW228" s="38">
        <f>'Publication Table'!AU229/'Publication Table (%)'!AW$225</f>
        <v>3.1591737545565005E-2</v>
      </c>
      <c r="AX228" s="38">
        <f>'Publication Table'!AV229/'Publication Table (%)'!AX$225</f>
        <v>3.2355915065722954E-2</v>
      </c>
      <c r="AY228" s="38">
        <f>'Publication Table'!AW229/'Publication Table (%)'!AY$225</f>
        <v>1.6113744075829384E-2</v>
      </c>
      <c r="AZ228" s="38">
        <f>'Publication Table'!AX229/'Publication Table (%)'!AZ$225</f>
        <v>2.2563176895306861E-2</v>
      </c>
      <c r="BA228" s="38">
        <f>'Publication Table'!AY229/'Publication Table (%)'!BA$225</f>
        <v>2.1912350597609563E-2</v>
      </c>
      <c r="BB228" s="38">
        <f>'Publication Table'!AZ229/'Publication Table (%)'!BB$225</f>
        <v>1.6393442622950821E-2</v>
      </c>
      <c r="BC228" s="38">
        <f>'Publication Table'!BA229/'Publication Table (%)'!BC$225</f>
        <v>2.6264591439688716E-2</v>
      </c>
      <c r="BD228" s="38">
        <f>'Publication Table'!BB229/'Publication Table (%)'!BD$225</f>
        <v>2.0134228187919462E-2</v>
      </c>
      <c r="BE228" s="38">
        <f>'Publication Table'!BC229/'Publication Table (%)'!BE$225</f>
        <v>1.0367577756833177E-2</v>
      </c>
      <c r="BF228" s="38">
        <f>'Publication Table'!BD229/'Publication Table (%)'!BF$225</f>
        <v>2.1296296296296296E-2</v>
      </c>
      <c r="BG228" s="38">
        <f>'Publication Table'!BE229/'Publication Table (%)'!BG$225</f>
        <v>2.9934518241347054E-2</v>
      </c>
      <c r="BH228" s="38">
        <f>'Publication Table'!BF229/'Publication Table (%)'!BH$225</f>
        <v>1.4450867052023121E-2</v>
      </c>
      <c r="BI228" s="38">
        <f>'Publication Table'!BG229/'Publication Table (%)'!BI$225</f>
        <v>4.2079207920792082E-2</v>
      </c>
      <c r="BJ228" s="38">
        <f>'Publication Table'!BH229/'Publication Table (%)'!BJ$225</f>
        <v>2.6589595375722544E-2</v>
      </c>
      <c r="BK228" s="38">
        <f>'Publication Table'!BI229/'Publication Table (%)'!BK$225</f>
        <v>1.4970059880239521E-2</v>
      </c>
      <c r="BL228" s="38">
        <f>'Publication Table'!BJ229/'Publication Table (%)'!BL$225</f>
        <v>3.2640949554896145E-2</v>
      </c>
      <c r="BM228" s="38">
        <f>'Publication Table'!BK229/'Publication Table (%)'!BM$225</f>
        <v>3.7267080745341616E-2</v>
      </c>
      <c r="BN228" s="38">
        <f>'Publication Table'!BL229/'Publication Table (%)'!BN$225</f>
        <v>1.4084507042253521E-2</v>
      </c>
      <c r="BO228" s="38">
        <f>'Publication Table'!BM229/'Publication Table (%)'!BO$225</f>
        <v>1.0638297872340425E-2</v>
      </c>
      <c r="BP228" s="38">
        <f>'Publication Table'!BN229/'Publication Table (%)'!BP$225</f>
        <v>2.2727272727272728E-2</v>
      </c>
      <c r="BQ228" s="38">
        <f>'Publication Table'!BO229/'Publication Table (%)'!BQ$225</f>
        <v>1.4814814814814815E-2</v>
      </c>
      <c r="BR228" s="38">
        <f>'Publication Table'!BP229/'Publication Table (%)'!BR$225</f>
        <v>2.7397260273972601E-2</v>
      </c>
      <c r="BS228" s="38">
        <f ca="1">'Publication Table'!BQ229/'Publication Table (%)'!BS$225</f>
        <v>3.0911901081916538E-2</v>
      </c>
    </row>
    <row r="229" spans="2:71" ht="15" hidden="1" customHeight="1" outlineLevel="2" x14ac:dyDescent="0.2">
      <c r="B229" s="84" t="str">
        <f t="shared" si="30"/>
        <v>Queen Elizabeth University HospitalCancelled by Patient %</v>
      </c>
      <c r="C229" s="87" t="str">
        <f t="shared" si="33"/>
        <v>Queen Elizabeth University Hospital</v>
      </c>
      <c r="D229" s="100"/>
      <c r="E229" s="39" t="s">
        <v>115</v>
      </c>
      <c r="F229" s="38">
        <f>'Publication Table'!D230/'Publication Table (%)'!F$225</f>
        <v>1.8891687657430732E-2</v>
      </c>
      <c r="G229" s="38">
        <f>'Publication Table'!E230/'Publication Table (%)'!G$225</f>
        <v>1.7361111111111112E-2</v>
      </c>
      <c r="H229" s="38">
        <f>'Publication Table'!F230/'Publication Table (%)'!H$225</f>
        <v>3.4632034632034632E-2</v>
      </c>
      <c r="I229" s="38">
        <f>'Publication Table'!G230/'Publication Table (%)'!I$225</f>
        <v>1.9193857965451054E-2</v>
      </c>
      <c r="J229" s="94">
        <f>'Publication Table'!H230/'Publication Table (%)'!J$225</f>
        <v>1.5748031496062992E-2</v>
      </c>
      <c r="K229" s="38">
        <f>'Publication Table'!I230/'Publication Table (%)'!K$225</f>
        <v>1.3556618819776715E-2</v>
      </c>
      <c r="L229" s="38">
        <f>'Publication Table'!J230/'Publication Table (%)'!L$225</f>
        <v>1.2810248198558846E-2</v>
      </c>
      <c r="M229" s="38">
        <f>'Publication Table'!K230/'Publication Table (%)'!M$225</f>
        <v>1.0833333333333334E-2</v>
      </c>
      <c r="N229" s="38">
        <f>'Publication Table'!L230/'Publication Table (%)'!N$225</f>
        <v>6.4575645756457566E-3</v>
      </c>
      <c r="O229" s="38">
        <f>'Publication Table'!M230/'Publication Table (%)'!O$225</f>
        <v>1.4154870940882597E-2</v>
      </c>
      <c r="P229" s="38">
        <f>'Publication Table'!N230/'Publication Table (%)'!P$225</f>
        <v>1.3250883392226149E-2</v>
      </c>
      <c r="Q229" s="38">
        <f>'Publication Table'!O230/'Publication Table (%)'!Q$225</f>
        <v>1.2511170688114389E-2</v>
      </c>
      <c r="R229" s="38">
        <f>'Publication Table'!P230/'Publication Table (%)'!R$225</f>
        <v>1.644398766700925E-2</v>
      </c>
      <c r="S229" s="38">
        <f>'Publication Table'!Q230/'Publication Table (%)'!S$225</f>
        <v>1.862348178137652E-2</v>
      </c>
      <c r="T229" s="38">
        <f>'Publication Table'!R230/'Publication Table (%)'!T$225</f>
        <v>9.1220068415051314E-3</v>
      </c>
      <c r="U229" s="38">
        <f>'Publication Table'!S230/'Publication Table (%)'!U$225</f>
        <v>1.595298068849706E-2</v>
      </c>
      <c r="V229" s="38">
        <f>'Publication Table'!T230/'Publication Table (%)'!V$225</f>
        <v>1.5254237288135594E-2</v>
      </c>
      <c r="W229" s="38">
        <f>'Publication Table'!U230/'Publication Table (%)'!W$225</f>
        <v>1.2121212121212121E-2</v>
      </c>
      <c r="X229" s="38">
        <f>'Publication Table'!V230/'Publication Table (%)'!X$225</f>
        <v>5.1238257899231428E-3</v>
      </c>
      <c r="Y229" s="38">
        <f>'Publication Table'!W230/'Publication Table (%)'!Y$225</f>
        <v>9.5238095238095247E-3</v>
      </c>
      <c r="Z229" s="38">
        <f>'Publication Table'!X230/'Publication Table (%)'!Z$225</f>
        <v>9.7297297297297292E-3</v>
      </c>
      <c r="AA229" s="38">
        <f>'Publication Table'!Y230/'Publication Table (%)'!AA$225</f>
        <v>1.888772298006296E-2</v>
      </c>
      <c r="AB229" s="38">
        <f>'Publication Table'!Z230/'Publication Table (%)'!AB$225</f>
        <v>7.462686567164179E-3</v>
      </c>
      <c r="AC229" s="38">
        <f>'Publication Table'!AA230/'Publication Table (%)'!AC$225</f>
        <v>1.6298020954598369E-2</v>
      </c>
      <c r="AD229" s="38">
        <f>'Publication Table'!AB230/'Publication Table (%)'!AD$225</f>
        <v>1.4375561545372867E-2</v>
      </c>
      <c r="AE229" s="38">
        <f>'Publication Table'!AC230/'Publication Table (%)'!AE$225</f>
        <v>7.3529411764705881E-3</v>
      </c>
      <c r="AF229" s="38">
        <f>'Publication Table'!AD230/'Publication Table (%)'!AF$225</f>
        <v>8.771929824561403E-3</v>
      </c>
      <c r="AG229" s="38">
        <f>'Publication Table'!AE230/'Publication Table (%)'!AG$225</f>
        <v>1.3501350135013501E-2</v>
      </c>
      <c r="AH229" s="38">
        <f>'Publication Table'!AF230/'Publication Table (%)'!AH$225</f>
        <v>1.5290519877675841E-2</v>
      </c>
      <c r="AI229" s="38">
        <f>'Publication Table'!AG230/'Publication Table (%)'!AI$225</f>
        <v>1.0110294117647059E-2</v>
      </c>
      <c r="AJ229" s="38">
        <f>'Publication Table'!AH230/'Publication Table (%)'!AJ$225</f>
        <v>1.2389380530973451E-2</v>
      </c>
      <c r="AK229" s="38">
        <f>'Publication Table'!AI230/'Publication Table (%)'!AK$225</f>
        <v>1.5418502202643172E-2</v>
      </c>
      <c r="AL229" s="38">
        <f>'Publication Table'!AJ230/'Publication Table (%)'!AL$225</f>
        <v>1.6684045881126174E-2</v>
      </c>
      <c r="AM229" s="38">
        <f>'Publication Table'!AK230/'Publication Table (%)'!AM$225</f>
        <v>1.5560165975103735E-2</v>
      </c>
      <c r="AN229" s="38">
        <f>'Publication Table'!AL230/'Publication Table (%)'!AN$225</f>
        <v>1.3474494706448507E-2</v>
      </c>
      <c r="AO229" s="38">
        <f>'Publication Table'!AM230/'Publication Table (%)'!AO$225</f>
        <v>1.3015184381778741E-2</v>
      </c>
      <c r="AP229" s="38">
        <f>'Publication Table'!AN230/'Publication Table (%)'!AP$225</f>
        <v>1.216089803554724E-2</v>
      </c>
      <c r="AQ229" s="38">
        <f>'Publication Table'!AO230/'Publication Table (%)'!AQ$225</f>
        <v>1.7003188097768331E-2</v>
      </c>
      <c r="AR229" s="38">
        <f>'Publication Table'!AP230/'Publication Table (%)'!AR$225</f>
        <v>2.9442691903259727E-2</v>
      </c>
      <c r="AS229" s="38">
        <f>'Publication Table'!AQ230/'Publication Table (%)'!AS$225</f>
        <v>1.6421780466724288E-2</v>
      </c>
      <c r="AT229" s="38">
        <f>'Publication Table'!AR230/'Publication Table (%)'!AT$225</f>
        <v>2.2977022977022976E-2</v>
      </c>
      <c r="AU229" s="38">
        <f>'Publication Table'!AS230/'Publication Table (%)'!AU$225</f>
        <v>1.3525698827772768E-2</v>
      </c>
      <c r="AV229" s="38">
        <f>'Publication Table'!AT230/'Publication Table (%)'!AV$225</f>
        <v>7.5593952483801298E-3</v>
      </c>
      <c r="AW229" s="38">
        <f>'Publication Table'!AU230/'Publication Table (%)'!AW$225</f>
        <v>9.7205346294046164E-3</v>
      </c>
      <c r="AX229" s="38">
        <f>'Publication Table'!AV230/'Publication Table (%)'!AX$225</f>
        <v>1.8200202224469161E-2</v>
      </c>
      <c r="AY229" s="38">
        <f>'Publication Table'!AW230/'Publication Table (%)'!AY$225</f>
        <v>1.2322274881516588E-2</v>
      </c>
      <c r="AZ229" s="38">
        <f>'Publication Table'!AX230/'Publication Table (%)'!AZ$225</f>
        <v>1.5342960288808664E-2</v>
      </c>
      <c r="BA229" s="38">
        <f>'Publication Table'!AY230/'Publication Table (%)'!BA$225</f>
        <v>1.5936254980079681E-2</v>
      </c>
      <c r="BB229" s="38">
        <f>'Publication Table'!AZ230/'Publication Table (%)'!BB$225</f>
        <v>1.3500482160077145E-2</v>
      </c>
      <c r="BC229" s="38">
        <f>'Publication Table'!BA230/'Publication Table (%)'!BC$225</f>
        <v>1.4591439688715954E-2</v>
      </c>
      <c r="BD229" s="38">
        <f>'Publication Table'!BB230/'Publication Table (%)'!BD$225</f>
        <v>1.5340364333652923E-2</v>
      </c>
      <c r="BE229" s="38">
        <f>'Publication Table'!BC230/'Publication Table (%)'!BE$225</f>
        <v>9.4250706880301596E-3</v>
      </c>
      <c r="BF229" s="38">
        <f>'Publication Table'!BD230/'Publication Table (%)'!BF$225</f>
        <v>1.5740740740740739E-2</v>
      </c>
      <c r="BG229" s="38">
        <f>'Publication Table'!BE230/'Publication Table (%)'!BG$225</f>
        <v>1.5902712815715623E-2</v>
      </c>
      <c r="BH229" s="38">
        <f>'Publication Table'!BF230/'Publication Table (%)'!BH$225</f>
        <v>1.5414258188824663E-2</v>
      </c>
      <c r="BI229" s="38">
        <f>'Publication Table'!BG230/'Publication Table (%)'!BI$225</f>
        <v>8.6633663366336641E-3</v>
      </c>
      <c r="BJ229" s="38">
        <f>'Publication Table'!BH230/'Publication Table (%)'!BJ$225</f>
        <v>1.7341040462427744E-2</v>
      </c>
      <c r="BK229" s="38">
        <f>'Publication Table'!BI230/'Publication Table (%)'!BK$225</f>
        <v>1.4970059880239521E-2</v>
      </c>
      <c r="BL229" s="38">
        <f>'Publication Table'!BJ230/'Publication Table (%)'!BL$225</f>
        <v>2.3738872403560832E-2</v>
      </c>
      <c r="BM229" s="38">
        <f>'Publication Table'!BK230/'Publication Table (%)'!BM$225</f>
        <v>1.2422360248447204E-2</v>
      </c>
      <c r="BN229" s="38">
        <f>'Publication Table'!BL230/'Publication Table (%)'!BN$225</f>
        <v>9.3896713615023476E-3</v>
      </c>
      <c r="BO229" s="38">
        <f>'Publication Table'!BM230/'Publication Table (%)'!BO$225</f>
        <v>5.3191489361702126E-3</v>
      </c>
      <c r="BP229" s="38">
        <f>'Publication Table'!BN230/'Publication Table (%)'!BP$225</f>
        <v>4.1322314049586778E-3</v>
      </c>
      <c r="BQ229" s="38">
        <f>'Publication Table'!BO230/'Publication Table (%)'!BQ$225</f>
        <v>9.2592592592592587E-3</v>
      </c>
      <c r="BR229" s="38">
        <f>'Publication Table'!BP230/'Publication Table (%)'!BR$225</f>
        <v>6.8493150684931503E-3</v>
      </c>
      <c r="BS229" s="38">
        <f ca="1">'Publication Table'!BQ230/'Publication Table (%)'!BS$225</f>
        <v>4.6367851622874804E-3</v>
      </c>
    </row>
    <row r="230" spans="2:71" ht="15" hidden="1" customHeight="1" outlineLevel="2" x14ac:dyDescent="0.2">
      <c r="B230" s="84" t="str">
        <f t="shared" si="30"/>
        <v>Queen Elizabeth University HospitalOther reason %</v>
      </c>
      <c r="C230" s="87" t="str">
        <f t="shared" si="33"/>
        <v>Queen Elizabeth University Hospital</v>
      </c>
      <c r="D230" s="100"/>
      <c r="E230" s="39" t="s">
        <v>116</v>
      </c>
      <c r="F230" s="38">
        <f>'Publication Table'!D231/'Publication Table (%)'!F$225</f>
        <v>0</v>
      </c>
      <c r="G230" s="38">
        <f>'Publication Table'!E231/'Publication Table (%)'!G$225</f>
        <v>8.6805555555555551E-4</v>
      </c>
      <c r="H230" s="38">
        <f>'Publication Table'!F231/'Publication Table (%)'!H$225</f>
        <v>2.1645021645021645E-3</v>
      </c>
      <c r="I230" s="38">
        <f>'Publication Table'!G231/'Publication Table (%)'!I$225</f>
        <v>9.5969289827255275E-4</v>
      </c>
      <c r="J230" s="94">
        <f>'Publication Table'!H231/'Publication Table (%)'!J$225</f>
        <v>8.7489063867016625E-4</v>
      </c>
      <c r="K230" s="38">
        <f>'Publication Table'!I231/'Publication Table (%)'!K$225</f>
        <v>0</v>
      </c>
      <c r="L230" s="38">
        <f>'Publication Table'!J231/'Publication Table (%)'!L$225</f>
        <v>3.2025620496397116E-3</v>
      </c>
      <c r="M230" s="38">
        <f>'Publication Table'!K231/'Publication Table (%)'!M$225</f>
        <v>0</v>
      </c>
      <c r="N230" s="38">
        <f>'Publication Table'!L231/'Publication Table (%)'!N$225</f>
        <v>1.014760147601476E-2</v>
      </c>
      <c r="O230" s="38">
        <f>'Publication Table'!M231/'Publication Table (%)'!O$225</f>
        <v>3.3305578684429643E-3</v>
      </c>
      <c r="P230" s="38">
        <f>'Publication Table'!N231/'Publication Table (%)'!P$225</f>
        <v>0</v>
      </c>
      <c r="Q230" s="38">
        <f>'Publication Table'!O231/'Publication Table (%)'!Q$225</f>
        <v>8.9365504915102768E-4</v>
      </c>
      <c r="R230" s="38">
        <f>'Publication Table'!P231/'Publication Table (%)'!R$225</f>
        <v>2.0554984583761563E-3</v>
      </c>
      <c r="S230" s="38">
        <f>'Publication Table'!Q231/'Publication Table (%)'!S$225</f>
        <v>8.0971659919028337E-4</v>
      </c>
      <c r="T230" s="38">
        <f>'Publication Table'!R231/'Publication Table (%)'!T$225</f>
        <v>3.4207525655644243E-3</v>
      </c>
      <c r="U230" s="38">
        <f>'Publication Table'!S231/'Publication Table (%)'!U$225</f>
        <v>8.3963056255247689E-4</v>
      </c>
      <c r="V230" s="38">
        <f>'Publication Table'!T231/'Publication Table (%)'!V$225</f>
        <v>3.3898305084745762E-3</v>
      </c>
      <c r="W230" s="38">
        <f>'Publication Table'!U231/'Publication Table (%)'!W$225</f>
        <v>0</v>
      </c>
      <c r="X230" s="38">
        <f>'Publication Table'!V231/'Publication Table (%)'!X$225</f>
        <v>1.7079419299743809E-3</v>
      </c>
      <c r="Y230" s="38">
        <f>'Publication Table'!W231/'Publication Table (%)'!Y$225</f>
        <v>1.0582010582010583E-3</v>
      </c>
      <c r="Z230" s="38">
        <f>'Publication Table'!X231/'Publication Table (%)'!Z$225</f>
        <v>5.4054054054054057E-3</v>
      </c>
      <c r="AA230" s="38">
        <f>'Publication Table'!Y231/'Publication Table (%)'!AA$225</f>
        <v>3.1479538300104933E-3</v>
      </c>
      <c r="AB230" s="38">
        <f>'Publication Table'!Z231/'Publication Table (%)'!AB$225</f>
        <v>4.1459369817578775E-3</v>
      </c>
      <c r="AC230" s="38">
        <f>'Publication Table'!AA231/'Publication Table (%)'!AC$225</f>
        <v>3.4924330616996507E-3</v>
      </c>
      <c r="AD230" s="38">
        <f>'Publication Table'!AB231/'Publication Table (%)'!AD$225</f>
        <v>0</v>
      </c>
      <c r="AE230" s="38">
        <f>'Publication Table'!AC231/'Publication Table (%)'!AE$225</f>
        <v>9.1911764705882352E-4</v>
      </c>
      <c r="AF230" s="38">
        <f>'Publication Table'!AD231/'Publication Table (%)'!AF$225</f>
        <v>3.2894736842105261E-3</v>
      </c>
      <c r="AG230" s="38">
        <f>'Publication Table'!AE231/'Publication Table (%)'!AG$225</f>
        <v>1.8001800180018001E-3</v>
      </c>
      <c r="AH230" s="38">
        <f>'Publication Table'!AF231/'Publication Table (%)'!AH$225</f>
        <v>2.0387359836901123E-3</v>
      </c>
      <c r="AI230" s="38">
        <f>'Publication Table'!AG231/'Publication Table (%)'!AI$225</f>
        <v>0</v>
      </c>
      <c r="AJ230" s="38">
        <f>'Publication Table'!AH231/'Publication Table (%)'!AJ$225</f>
        <v>1.7699115044247787E-3</v>
      </c>
      <c r="AK230" s="38">
        <f>'Publication Table'!AI231/'Publication Table (%)'!AK$225</f>
        <v>3.3039647577092512E-3</v>
      </c>
      <c r="AL230" s="38">
        <f>'Publication Table'!AJ231/'Publication Table (%)'!AL$225</f>
        <v>2.0855057351407717E-3</v>
      </c>
      <c r="AM230" s="38">
        <f>'Publication Table'!AK231/'Publication Table (%)'!AM$225</f>
        <v>2.3858921161825725E-2</v>
      </c>
      <c r="AN230" s="38">
        <f>'Publication Table'!AL231/'Publication Table (%)'!AN$225</f>
        <v>2.6948989412897015E-2</v>
      </c>
      <c r="AO230" s="38">
        <f>'Publication Table'!AM231/'Publication Table (%)'!AO$225</f>
        <v>3.2537960954446853E-3</v>
      </c>
      <c r="AP230" s="38">
        <f>'Publication Table'!AN231/'Publication Table (%)'!AP$225</f>
        <v>7.4836295603367634E-3</v>
      </c>
      <c r="AQ230" s="38">
        <f>'Publication Table'!AO231/'Publication Table (%)'!AQ$225</f>
        <v>0</v>
      </c>
      <c r="AR230" s="38">
        <f>'Publication Table'!AP231/'Publication Table (%)'!AR$225</f>
        <v>0</v>
      </c>
      <c r="AS230" s="38">
        <f>'Publication Table'!AQ231/'Publication Table (%)'!AS$225</f>
        <v>8.6430423509075197E-4</v>
      </c>
      <c r="AT230" s="38">
        <f>'Publication Table'!AR231/'Publication Table (%)'!AT$225</f>
        <v>1.998001998001998E-3</v>
      </c>
      <c r="AU230" s="38">
        <f>'Publication Table'!AS231/'Publication Table (%)'!AU$225</f>
        <v>2.7051397655545538E-3</v>
      </c>
      <c r="AV230" s="38">
        <f>'Publication Table'!AT231/'Publication Table (%)'!AV$225</f>
        <v>0</v>
      </c>
      <c r="AW230" s="38">
        <f>'Publication Table'!AU231/'Publication Table (%)'!AW$225</f>
        <v>0</v>
      </c>
      <c r="AX230" s="38">
        <f>'Publication Table'!AV231/'Publication Table (%)'!AX$225</f>
        <v>3.0333670374115269E-3</v>
      </c>
      <c r="AY230" s="38">
        <f>'Publication Table'!AW231/'Publication Table (%)'!AY$225</f>
        <v>1.8957345971563982E-3</v>
      </c>
      <c r="AZ230" s="38">
        <f>'Publication Table'!AX231/'Publication Table (%)'!AZ$225</f>
        <v>0</v>
      </c>
      <c r="BA230" s="38">
        <f>'Publication Table'!AY231/'Publication Table (%)'!BA$225</f>
        <v>9.9601593625498006E-4</v>
      </c>
      <c r="BB230" s="38">
        <f>'Publication Table'!AZ231/'Publication Table (%)'!BB$225</f>
        <v>9.6432015429122472E-4</v>
      </c>
      <c r="BC230" s="38">
        <f>'Publication Table'!BA231/'Publication Table (%)'!BC$225</f>
        <v>9.727626459143969E-4</v>
      </c>
      <c r="BD230" s="38">
        <f>'Publication Table'!BB231/'Publication Table (%)'!BD$225</f>
        <v>0</v>
      </c>
      <c r="BE230" s="38">
        <f>'Publication Table'!BC231/'Publication Table (%)'!BE$225</f>
        <v>0</v>
      </c>
      <c r="BF230" s="38">
        <f>'Publication Table'!BD231/'Publication Table (%)'!BF$225</f>
        <v>9.2592592592592596E-4</v>
      </c>
      <c r="BG230" s="38">
        <f>'Publication Table'!BE231/'Publication Table (%)'!BG$225</f>
        <v>9.3545369504209543E-4</v>
      </c>
      <c r="BH230" s="38">
        <f>'Publication Table'!BF231/'Publication Table (%)'!BH$225</f>
        <v>6.7437379576107898E-3</v>
      </c>
      <c r="BI230" s="38">
        <f>'Publication Table'!BG231/'Publication Table (%)'!BI$225</f>
        <v>1.2376237623762376E-3</v>
      </c>
      <c r="BJ230" s="38">
        <f>'Publication Table'!BH231/'Publication Table (%)'!BJ$225</f>
        <v>4.6242774566473991E-3</v>
      </c>
      <c r="BK230" s="38">
        <f>'Publication Table'!BI231/'Publication Table (%)'!BK$225</f>
        <v>5.9880239520958087E-3</v>
      </c>
      <c r="BL230" s="38">
        <f>'Publication Table'!BJ231/'Publication Table (%)'!BL$225</f>
        <v>0</v>
      </c>
      <c r="BM230" s="38">
        <f>'Publication Table'!BK231/'Publication Table (%)'!BM$225</f>
        <v>0</v>
      </c>
      <c r="BN230" s="38">
        <f>'Publication Table'!BL231/'Publication Table (%)'!BN$225</f>
        <v>0</v>
      </c>
      <c r="BO230" s="38">
        <f>'Publication Table'!BM231/'Publication Table (%)'!BO$225</f>
        <v>0</v>
      </c>
      <c r="BP230" s="38">
        <f>'Publication Table'!BN231/'Publication Table (%)'!BP$225</f>
        <v>0</v>
      </c>
      <c r="BQ230" s="38">
        <f>'Publication Table'!BO231/'Publication Table (%)'!BQ$225</f>
        <v>0</v>
      </c>
      <c r="BR230" s="38">
        <f>'Publication Table'!BP231/'Publication Table (%)'!BR$225</f>
        <v>0</v>
      </c>
      <c r="BS230" s="38">
        <f ca="1">'Publication Table'!BQ231/'Publication Table (%)'!BS$225</f>
        <v>0</v>
      </c>
    </row>
    <row r="231" spans="2:71" ht="15" hidden="1" customHeight="1" outlineLevel="1" collapsed="1" x14ac:dyDescent="0.2">
      <c r="B231" s="84" t="str">
        <f t="shared" si="30"/>
        <v>Royal Hospital for Children GlasgowRoyal Hospital for Children Glasgow</v>
      </c>
      <c r="C231" s="87" t="str">
        <f>E231</f>
        <v>Royal Hospital for Children Glasgow</v>
      </c>
      <c r="D231" s="100" t="s">
        <v>55</v>
      </c>
      <c r="E231" s="43" t="s">
        <v>525</v>
      </c>
      <c r="F231" s="14"/>
      <c r="G231" s="14"/>
      <c r="H231" s="14"/>
      <c r="I231" s="14"/>
      <c r="J231" s="14"/>
      <c r="K231" s="14"/>
      <c r="L231" s="14"/>
      <c r="M231" s="14"/>
      <c r="N231" s="14"/>
      <c r="O231" s="14"/>
      <c r="P231" s="14"/>
      <c r="Q231" s="14"/>
      <c r="R231" s="14"/>
      <c r="S231" s="14"/>
      <c r="T231" s="14"/>
      <c r="U231" s="14"/>
      <c r="V231" s="14"/>
      <c r="W231" s="14"/>
      <c r="X231" s="14"/>
      <c r="Y231" s="14"/>
      <c r="Z231" s="14"/>
      <c r="AA231" s="14"/>
      <c r="AB231" s="14"/>
      <c r="AC231" s="14"/>
      <c r="AD231" s="14"/>
      <c r="AE231" s="14"/>
      <c r="AF231" s="14"/>
      <c r="AG231" s="14"/>
      <c r="AH231" s="14"/>
      <c r="AI231" s="14"/>
      <c r="AJ231" s="14"/>
      <c r="AK231" s="14"/>
      <c r="AL231" s="14"/>
      <c r="AM231" s="14"/>
      <c r="AN231" s="14"/>
      <c r="AO231" s="14"/>
      <c r="AP231" s="14"/>
      <c r="AQ231" s="14"/>
      <c r="AR231" s="14"/>
      <c r="AS231" s="14"/>
      <c r="AT231" s="14"/>
      <c r="AU231" s="14"/>
      <c r="AV231" s="14"/>
      <c r="AW231" s="14"/>
      <c r="AX231" s="14"/>
      <c r="AY231" s="14"/>
      <c r="AZ231" s="14"/>
      <c r="BA231" s="14"/>
      <c r="BB231" s="14"/>
      <c r="BC231" s="14"/>
      <c r="BD231" s="14"/>
      <c r="BE231" s="14"/>
      <c r="BF231" s="14"/>
      <c r="BG231" s="14"/>
      <c r="BH231" s="14"/>
      <c r="BI231" s="14"/>
      <c r="BJ231" s="14"/>
      <c r="BK231" s="14"/>
      <c r="BL231" s="14"/>
      <c r="BM231" s="14"/>
      <c r="BN231" s="14"/>
      <c r="BO231" s="14"/>
      <c r="BP231" s="14"/>
      <c r="BQ231" s="14"/>
      <c r="BR231" s="14"/>
      <c r="BS231" s="14"/>
    </row>
    <row r="232" spans="2:71" ht="15" hidden="1" customHeight="1" outlineLevel="2" x14ac:dyDescent="0.2">
      <c r="B232" s="84" t="str">
        <f t="shared" si="30"/>
        <v>Royal Hospital for Children GlasgowTotal Number of scheduled elective operations in theatre system</v>
      </c>
      <c r="C232" s="87" t="str">
        <f t="shared" ref="C232:C237" si="34">C231</f>
        <v>Royal Hospital for Children Glasgow</v>
      </c>
      <c r="D232" s="100"/>
      <c r="E232" s="36" t="s">
        <v>3</v>
      </c>
      <c r="F232" s="17">
        <f>'Publication Table'!D233</f>
        <v>837</v>
      </c>
      <c r="G232" s="17">
        <f>'Publication Table'!E233</f>
        <v>570</v>
      </c>
      <c r="H232" s="17">
        <f>'Publication Table'!F233</f>
        <v>678</v>
      </c>
      <c r="I232" s="17">
        <f>'Publication Table'!G233</f>
        <v>727</v>
      </c>
      <c r="J232" s="93">
        <f>'Publication Table'!H233</f>
        <v>943</v>
      </c>
      <c r="K232" s="17">
        <f>'Publication Table'!I233</f>
        <v>1000</v>
      </c>
      <c r="L232" s="17">
        <f>'Publication Table'!J233</f>
        <v>1007</v>
      </c>
      <c r="M232" s="17">
        <f>'Publication Table'!K233</f>
        <v>831</v>
      </c>
      <c r="N232" s="17">
        <f>'Publication Table'!L233</f>
        <v>800</v>
      </c>
      <c r="O232" s="17">
        <f>'Publication Table'!M233</f>
        <v>894</v>
      </c>
      <c r="P232" s="17">
        <f>'Publication Table'!N233</f>
        <v>829</v>
      </c>
      <c r="Q232" s="17">
        <f>'Publication Table'!O233</f>
        <v>815</v>
      </c>
      <c r="R232" s="17">
        <f>'Publication Table'!P233</f>
        <v>826</v>
      </c>
      <c r="S232" s="17">
        <f>'Publication Table'!Q233</f>
        <v>945</v>
      </c>
      <c r="T232" s="17">
        <f>'Publication Table'!R233</f>
        <v>798</v>
      </c>
      <c r="U232" s="17">
        <f>'Publication Table'!S233</f>
        <v>939</v>
      </c>
      <c r="V232" s="17">
        <f>'Publication Table'!T233</f>
        <v>854</v>
      </c>
      <c r="W232" s="17">
        <f>'Publication Table'!U233</f>
        <v>872</v>
      </c>
      <c r="X232" s="17">
        <f>'Publication Table'!V233</f>
        <v>851</v>
      </c>
      <c r="Y232" s="17">
        <f>'Publication Table'!W233</f>
        <v>790</v>
      </c>
      <c r="Z232" s="17">
        <f>'Publication Table'!X233</f>
        <v>763</v>
      </c>
      <c r="AA232" s="17">
        <f>'Publication Table'!Y233</f>
        <v>749</v>
      </c>
      <c r="AB232" s="17">
        <f>'Publication Table'!Z233</f>
        <v>853</v>
      </c>
      <c r="AC232" s="17">
        <f>'Publication Table'!AA233</f>
        <v>675</v>
      </c>
      <c r="AD232" s="17">
        <f>'Publication Table'!AB233</f>
        <v>808</v>
      </c>
      <c r="AE232" s="17">
        <f>'Publication Table'!AC233</f>
        <v>789</v>
      </c>
      <c r="AF232" s="17">
        <f>'Publication Table'!AD233</f>
        <v>725</v>
      </c>
      <c r="AG232" s="17">
        <f>'Publication Table'!AE233</f>
        <v>772</v>
      </c>
      <c r="AH232" s="17">
        <f>'Publication Table'!AF233</f>
        <v>706</v>
      </c>
      <c r="AI232" s="17">
        <f>'Publication Table'!AG233</f>
        <v>771</v>
      </c>
      <c r="AJ232" s="17">
        <f>'Publication Table'!AH233</f>
        <v>806</v>
      </c>
      <c r="AK232" s="17">
        <f>'Publication Table'!AI233</f>
        <v>753</v>
      </c>
      <c r="AL232" s="17">
        <f>'Publication Table'!AJ233</f>
        <v>860</v>
      </c>
      <c r="AM232" s="17">
        <f>'Publication Table'!AK233</f>
        <v>822</v>
      </c>
      <c r="AN232" s="17">
        <f>'Publication Table'!AL233</f>
        <v>899</v>
      </c>
      <c r="AO232" s="17">
        <f>'Publication Table'!AM233</f>
        <v>834</v>
      </c>
      <c r="AP232" s="17">
        <f>'Publication Table'!AN233</f>
        <v>934</v>
      </c>
      <c r="AQ232" s="17">
        <f>'Publication Table'!AO233</f>
        <v>874</v>
      </c>
      <c r="AR232" s="17">
        <f>'Publication Table'!AP233</f>
        <v>796</v>
      </c>
      <c r="AS232" s="17">
        <f>'Publication Table'!AQ233</f>
        <v>938</v>
      </c>
      <c r="AT232" s="17">
        <f>'Publication Table'!AR233</f>
        <v>723</v>
      </c>
      <c r="AU232" s="17">
        <f>'Publication Table'!AS233</f>
        <v>828</v>
      </c>
      <c r="AV232" s="17">
        <f>'Publication Table'!AT233</f>
        <v>764</v>
      </c>
      <c r="AW232" s="17">
        <f>'Publication Table'!AU233</f>
        <v>585</v>
      </c>
      <c r="AX232" s="17">
        <f>'Publication Table'!AV233</f>
        <v>680</v>
      </c>
      <c r="AY232" s="17">
        <f>'Publication Table'!AW233</f>
        <v>692</v>
      </c>
      <c r="AZ232" s="17">
        <f>'Publication Table'!AX233</f>
        <v>742</v>
      </c>
      <c r="BA232" s="17">
        <f>'Publication Table'!AY233</f>
        <v>544</v>
      </c>
      <c r="BB232" s="17">
        <f>'Publication Table'!AZ233</f>
        <v>677</v>
      </c>
      <c r="BC232" s="17">
        <f>'Publication Table'!BA233</f>
        <v>551</v>
      </c>
      <c r="BD232" s="17">
        <f>'Publication Table'!BB233</f>
        <v>594</v>
      </c>
      <c r="BE232" s="17">
        <f>'Publication Table'!BC233</f>
        <v>647</v>
      </c>
      <c r="BF232" s="17">
        <f>'Publication Table'!BD233</f>
        <v>615</v>
      </c>
      <c r="BG232" s="17">
        <f>'Publication Table'!BE233</f>
        <v>673</v>
      </c>
      <c r="BH232" s="17">
        <f>'Publication Table'!BF233</f>
        <v>760</v>
      </c>
      <c r="BI232" s="17">
        <f>'Publication Table'!BG233</f>
        <v>744</v>
      </c>
      <c r="BJ232" s="17">
        <f>'Publication Table'!BH233</f>
        <v>898</v>
      </c>
      <c r="BK232" s="17">
        <f>'Publication Table'!BI233</f>
        <v>897</v>
      </c>
      <c r="BL232" s="17">
        <f>'Publication Table'!BJ233</f>
        <v>632</v>
      </c>
      <c r="BM232" s="17">
        <f>'Publication Table'!BK233</f>
        <v>30</v>
      </c>
      <c r="BN232" s="17">
        <f>'Publication Table'!BL233</f>
        <v>56</v>
      </c>
      <c r="BO232" s="17">
        <f>'Publication Table'!BM233</f>
        <v>144</v>
      </c>
      <c r="BP232" s="17">
        <f>'Publication Table'!BN233</f>
        <v>176</v>
      </c>
      <c r="BQ232" s="17">
        <f>'Publication Table'!BO233</f>
        <v>305</v>
      </c>
      <c r="BR232" s="17">
        <f>'Publication Table'!BP233</f>
        <v>465</v>
      </c>
      <c r="BS232" s="17">
        <f ca="1">'Publication Table'!BQ233</f>
        <v>556</v>
      </c>
    </row>
    <row r="233" spans="2:71" ht="15" hidden="1" customHeight="1" outlineLevel="2" x14ac:dyDescent="0.2">
      <c r="B233" s="84" t="str">
        <f t="shared" si="30"/>
        <v>Royal Hospital for Children GlasgowPercent of total scheduled elective cancellations in theatre systems</v>
      </c>
      <c r="C233" s="87" t="str">
        <f t="shared" si="34"/>
        <v>Royal Hospital for Children Glasgow</v>
      </c>
      <c r="D233" s="100"/>
      <c r="E233" s="37" t="s">
        <v>112</v>
      </c>
      <c r="F233" s="38">
        <f>'Publication Table'!D234/'Publication Table (%)'!F$232</f>
        <v>7.5268817204301078E-2</v>
      </c>
      <c r="G233" s="38">
        <f>'Publication Table'!E234/'Publication Table (%)'!G$232</f>
        <v>8.0701754385964913E-2</v>
      </c>
      <c r="H233" s="38">
        <f>'Publication Table'!F234/'Publication Table (%)'!H$232</f>
        <v>6.1946902654867256E-2</v>
      </c>
      <c r="I233" s="38">
        <f>'Publication Table'!G234/'Publication Table (%)'!I$232</f>
        <v>9.2159559834938107E-2</v>
      </c>
      <c r="J233" s="94">
        <f>'Publication Table'!H234/'Publication Table (%)'!J$232</f>
        <v>8.2714740190880168E-2</v>
      </c>
      <c r="K233" s="38">
        <f>'Publication Table'!I234/'Publication Table (%)'!K$232</f>
        <v>8.8999999999999996E-2</v>
      </c>
      <c r="L233" s="38">
        <f>'Publication Table'!J234/'Publication Table (%)'!L$232</f>
        <v>0.10625620655412116</v>
      </c>
      <c r="M233" s="38">
        <f>'Publication Table'!K234/'Publication Table (%)'!M$232</f>
        <v>0.13477737665463296</v>
      </c>
      <c r="N233" s="38">
        <f>'Publication Table'!L234/'Publication Table (%)'!N$232</f>
        <v>0.1125</v>
      </c>
      <c r="O233" s="38">
        <f>'Publication Table'!M234/'Publication Table (%)'!O$232</f>
        <v>0.10738255033557047</v>
      </c>
      <c r="P233" s="38">
        <f>'Publication Table'!N234/'Publication Table (%)'!P$232</f>
        <v>0.12062726176115803</v>
      </c>
      <c r="Q233" s="38">
        <f>'Publication Table'!O234/'Publication Table (%)'!Q$232</f>
        <v>9.4478527607361959E-2</v>
      </c>
      <c r="R233" s="38">
        <f>'Publication Table'!P234/'Publication Table (%)'!R$232</f>
        <v>8.1113801452784504E-2</v>
      </c>
      <c r="S233" s="38">
        <f>'Publication Table'!Q234/'Publication Table (%)'!S$232</f>
        <v>9.5238095238095233E-2</v>
      </c>
      <c r="T233" s="38">
        <f>'Publication Table'!R234/'Publication Table (%)'!T$232</f>
        <v>8.1453634085213028E-2</v>
      </c>
      <c r="U233" s="38">
        <f>'Publication Table'!S234/'Publication Table (%)'!U$232</f>
        <v>8.7326943556975511E-2</v>
      </c>
      <c r="V233" s="38">
        <f>'Publication Table'!T234/'Publication Table (%)'!V$232</f>
        <v>8.7822014051522249E-2</v>
      </c>
      <c r="W233" s="38">
        <f>'Publication Table'!U234/'Publication Table (%)'!W$232</f>
        <v>8.4862385321100922E-2</v>
      </c>
      <c r="X233" s="38">
        <f>'Publication Table'!V234/'Publication Table (%)'!X$232</f>
        <v>9.400705052878966E-2</v>
      </c>
      <c r="Y233" s="38">
        <f>'Publication Table'!W234/'Publication Table (%)'!Y$232</f>
        <v>0.12025316455696203</v>
      </c>
      <c r="Z233" s="38">
        <f>'Publication Table'!X234/'Publication Table (%)'!Z$232</f>
        <v>8.7811271297509833E-2</v>
      </c>
      <c r="AA233" s="38">
        <f>'Publication Table'!Y234/'Publication Table (%)'!AA$232</f>
        <v>8.8117489986648867E-2</v>
      </c>
      <c r="AB233" s="38">
        <f>'Publication Table'!Z234/'Publication Table (%)'!AB$232</f>
        <v>7.9718640093786639E-2</v>
      </c>
      <c r="AC233" s="38">
        <f>'Publication Table'!AA234/'Publication Table (%)'!AC$232</f>
        <v>0.1111111111111111</v>
      </c>
      <c r="AD233" s="38">
        <f>'Publication Table'!AB234/'Publication Table (%)'!AD$232</f>
        <v>7.4257425742574254E-2</v>
      </c>
      <c r="AE233" s="38">
        <f>'Publication Table'!AC234/'Publication Table (%)'!AE$232</f>
        <v>7.3510773130544993E-2</v>
      </c>
      <c r="AF233" s="38">
        <f>'Publication Table'!AD234/'Publication Table (%)'!AF$232</f>
        <v>7.7241379310344832E-2</v>
      </c>
      <c r="AG233" s="38">
        <f>'Publication Table'!AE234/'Publication Table (%)'!AG$232</f>
        <v>8.549222797927461E-2</v>
      </c>
      <c r="AH233" s="38">
        <f>'Publication Table'!AF234/'Publication Table (%)'!AH$232</f>
        <v>7.7903682719546744E-2</v>
      </c>
      <c r="AI233" s="38">
        <f>'Publication Table'!AG234/'Publication Table (%)'!AI$232</f>
        <v>8.5603112840466927E-2</v>
      </c>
      <c r="AJ233" s="38">
        <f>'Publication Table'!AH234/'Publication Table (%)'!AJ$232</f>
        <v>7.6923076923076927E-2</v>
      </c>
      <c r="AK233" s="38">
        <f>'Publication Table'!AI234/'Publication Table (%)'!AK$232</f>
        <v>0.11420982735723771</v>
      </c>
      <c r="AL233" s="38">
        <f>'Publication Table'!AJ234/'Publication Table (%)'!AL$232</f>
        <v>9.4186046511627902E-2</v>
      </c>
      <c r="AM233" s="38">
        <f>'Publication Table'!AK234/'Publication Table (%)'!AM$232</f>
        <v>9.3673965936739656E-2</v>
      </c>
      <c r="AN233" s="38">
        <f>'Publication Table'!AL234/'Publication Table (%)'!AN$232</f>
        <v>9.3437152391546166E-2</v>
      </c>
      <c r="AO233" s="38">
        <f>'Publication Table'!AM234/'Publication Table (%)'!AO$232</f>
        <v>8.7529976019184649E-2</v>
      </c>
      <c r="AP233" s="38">
        <f>'Publication Table'!AN234/'Publication Table (%)'!AP$232</f>
        <v>9.1006423982869372E-2</v>
      </c>
      <c r="AQ233" s="38">
        <f>'Publication Table'!AO234/'Publication Table (%)'!AQ$232</f>
        <v>8.3524027459954228E-2</v>
      </c>
      <c r="AR233" s="38">
        <f>'Publication Table'!AP234/'Publication Table (%)'!AR$232</f>
        <v>7.2864321608040197E-2</v>
      </c>
      <c r="AS233" s="38">
        <f>'Publication Table'!AQ234/'Publication Table (%)'!AS$232</f>
        <v>6.6098081023454158E-2</v>
      </c>
      <c r="AT233" s="38">
        <f>'Publication Table'!AR234/'Publication Table (%)'!AT$232</f>
        <v>8.8520055325034583E-2</v>
      </c>
      <c r="AU233" s="38">
        <f>'Publication Table'!AS234/'Publication Table (%)'!AU$232</f>
        <v>9.7826086956521743E-2</v>
      </c>
      <c r="AV233" s="38">
        <f>'Publication Table'!AT234/'Publication Table (%)'!AV$232</f>
        <v>0.11125654450261781</v>
      </c>
      <c r="AW233" s="38">
        <f>'Publication Table'!AU234/'Publication Table (%)'!AW$232</f>
        <v>9.5726495726495733E-2</v>
      </c>
      <c r="AX233" s="38">
        <f>'Publication Table'!AV234/'Publication Table (%)'!AX$232</f>
        <v>7.7941176470588236E-2</v>
      </c>
      <c r="AY233" s="38">
        <f>'Publication Table'!AW234/'Publication Table (%)'!AY$232</f>
        <v>9.9710982658959543E-2</v>
      </c>
      <c r="AZ233" s="38">
        <f>'Publication Table'!AX234/'Publication Table (%)'!AZ$232</f>
        <v>9.7035040431266845E-2</v>
      </c>
      <c r="BA233" s="38">
        <f>'Publication Table'!AY234/'Publication Table (%)'!BA$232</f>
        <v>8.455882352941177E-2</v>
      </c>
      <c r="BB233" s="38">
        <f>'Publication Table'!AZ234/'Publication Table (%)'!BB$232</f>
        <v>8.1240768094534718E-2</v>
      </c>
      <c r="BC233" s="38">
        <f>'Publication Table'!BA234/'Publication Table (%)'!BC$232</f>
        <v>8.7114337568058073E-2</v>
      </c>
      <c r="BD233" s="38">
        <f>'Publication Table'!BB234/'Publication Table (%)'!BD$232</f>
        <v>5.8922558922558925E-2</v>
      </c>
      <c r="BE233" s="38">
        <f>'Publication Table'!BC234/'Publication Table (%)'!BE$232</f>
        <v>5.4095826893353939E-2</v>
      </c>
      <c r="BF233" s="38">
        <f>'Publication Table'!BD234/'Publication Table (%)'!BF$232</f>
        <v>7.642276422764227E-2</v>
      </c>
      <c r="BG233" s="38">
        <f>'Publication Table'!BE234/'Publication Table (%)'!BG$232</f>
        <v>9.2124814264487376E-2</v>
      </c>
      <c r="BH233" s="38">
        <f>'Publication Table'!BF234/'Publication Table (%)'!BH$232</f>
        <v>0.10657894736842105</v>
      </c>
      <c r="BI233" s="38">
        <f>'Publication Table'!BG234/'Publication Table (%)'!BI$232</f>
        <v>0.12231182795698925</v>
      </c>
      <c r="BJ233" s="38">
        <f>'Publication Table'!BH234/'Publication Table (%)'!BJ$232</f>
        <v>0.10133630289532294</v>
      </c>
      <c r="BK233" s="38">
        <f>'Publication Table'!BI234/'Publication Table (%)'!BK$232</f>
        <v>8.5841694537346705E-2</v>
      </c>
      <c r="BL233" s="38">
        <f>'Publication Table'!BJ234/'Publication Table (%)'!BL$232</f>
        <v>0.14556962025316456</v>
      </c>
      <c r="BM233" s="38">
        <f>'Publication Table'!BK234/'Publication Table (%)'!BM$232</f>
        <v>0.13333333333333333</v>
      </c>
      <c r="BN233" s="38">
        <f>'Publication Table'!BL234/'Publication Table (%)'!BN$232</f>
        <v>5.3571428571428568E-2</v>
      </c>
      <c r="BO233" s="38">
        <f>'Publication Table'!BM234/'Publication Table (%)'!BO$232</f>
        <v>3.4722222222222224E-2</v>
      </c>
      <c r="BP233" s="38">
        <f>'Publication Table'!BN234/'Publication Table (%)'!BP$232</f>
        <v>3.4090909090909088E-2</v>
      </c>
      <c r="BQ233" s="38">
        <f>'Publication Table'!BO234/'Publication Table (%)'!BQ$232</f>
        <v>3.9344262295081971E-2</v>
      </c>
      <c r="BR233" s="38">
        <f>'Publication Table'!BP234/'Publication Table (%)'!BR$232</f>
        <v>3.870967741935484E-2</v>
      </c>
      <c r="BS233" s="38">
        <f ca="1">'Publication Table'!BQ234/'Publication Table (%)'!BS$232</f>
        <v>5.0359712230215826E-2</v>
      </c>
    </row>
    <row r="234" spans="2:71" ht="15" hidden="1" customHeight="1" outlineLevel="2" x14ac:dyDescent="0.2">
      <c r="B234" s="84" t="str">
        <f t="shared" si="30"/>
        <v>Royal Hospital for Children GlasgowCancellation based on clinical reason by hospital %</v>
      </c>
      <c r="C234" s="87" t="str">
        <f t="shared" si="34"/>
        <v>Royal Hospital for Children Glasgow</v>
      </c>
      <c r="D234" s="100"/>
      <c r="E234" s="39" t="s">
        <v>113</v>
      </c>
      <c r="F234" s="38">
        <f>'Publication Table'!D235/'Publication Table (%)'!F$232</f>
        <v>3.2258064516129031E-2</v>
      </c>
      <c r="G234" s="38">
        <f>'Publication Table'!E235/'Publication Table (%)'!G$232</f>
        <v>4.736842105263158E-2</v>
      </c>
      <c r="H234" s="38">
        <f>'Publication Table'!F235/'Publication Table (%)'!H$232</f>
        <v>2.359882005899705E-2</v>
      </c>
      <c r="I234" s="38">
        <f>'Publication Table'!G235/'Publication Table (%)'!I$232</f>
        <v>4.5392022008253097E-2</v>
      </c>
      <c r="J234" s="94">
        <f>'Publication Table'!H235/'Publication Table (%)'!J$232</f>
        <v>3.2873806998939555E-2</v>
      </c>
      <c r="K234" s="38">
        <f>'Publication Table'!I235/'Publication Table (%)'!K$232</f>
        <v>0.04</v>
      </c>
      <c r="L234" s="38">
        <f>'Publication Table'!J235/'Publication Table (%)'!L$232</f>
        <v>5.461767626613704E-2</v>
      </c>
      <c r="M234" s="38">
        <f>'Publication Table'!K235/'Publication Table (%)'!M$232</f>
        <v>6.0168471720818288E-2</v>
      </c>
      <c r="N234" s="38">
        <f>'Publication Table'!L235/'Publication Table (%)'!N$232</f>
        <v>5.7500000000000002E-2</v>
      </c>
      <c r="O234" s="38">
        <f>'Publication Table'!M235/'Publication Table (%)'!O$232</f>
        <v>3.803131991051454E-2</v>
      </c>
      <c r="P234" s="38">
        <f>'Publication Table'!N235/'Publication Table (%)'!P$232</f>
        <v>4.7044632086851626E-2</v>
      </c>
      <c r="Q234" s="38">
        <f>'Publication Table'!O235/'Publication Table (%)'!Q$232</f>
        <v>4.6625766871165646E-2</v>
      </c>
      <c r="R234" s="38">
        <f>'Publication Table'!P235/'Publication Table (%)'!R$232</f>
        <v>4.6004842615012108E-2</v>
      </c>
      <c r="S234" s="38">
        <f>'Publication Table'!Q235/'Publication Table (%)'!S$232</f>
        <v>4.4444444444444446E-2</v>
      </c>
      <c r="T234" s="38">
        <f>'Publication Table'!R235/'Publication Table (%)'!T$232</f>
        <v>3.6340852130325813E-2</v>
      </c>
      <c r="U234" s="38">
        <f>'Publication Table'!S235/'Publication Table (%)'!U$232</f>
        <v>3.1948881789137379E-2</v>
      </c>
      <c r="V234" s="38">
        <f>'Publication Table'!T235/'Publication Table (%)'!V$232</f>
        <v>4.2154566744730677E-2</v>
      </c>
      <c r="W234" s="38">
        <f>'Publication Table'!U235/'Publication Table (%)'!W$232</f>
        <v>3.4403669724770644E-2</v>
      </c>
      <c r="X234" s="38">
        <f>'Publication Table'!V235/'Publication Table (%)'!X$232</f>
        <v>4.465334900117509E-2</v>
      </c>
      <c r="Y234" s="38">
        <f>'Publication Table'!W235/'Publication Table (%)'!Y$232</f>
        <v>4.9367088607594936E-2</v>
      </c>
      <c r="Z234" s="38">
        <f>'Publication Table'!X235/'Publication Table (%)'!Z$232</f>
        <v>4.0629095674967232E-2</v>
      </c>
      <c r="AA234" s="38">
        <f>'Publication Table'!Y235/'Publication Table (%)'!AA$232</f>
        <v>4.0053404539385849E-2</v>
      </c>
      <c r="AB234" s="38">
        <f>'Publication Table'!Z235/'Publication Table (%)'!AB$232</f>
        <v>4.5720984759671748E-2</v>
      </c>
      <c r="AC234" s="38">
        <f>'Publication Table'!AA235/'Publication Table (%)'!AC$232</f>
        <v>4.296296296296296E-2</v>
      </c>
      <c r="AD234" s="38">
        <f>'Publication Table'!AB235/'Publication Table (%)'!AD$232</f>
        <v>3.5891089108910888E-2</v>
      </c>
      <c r="AE234" s="38">
        <f>'Publication Table'!AC235/'Publication Table (%)'!AE$232</f>
        <v>3.1685678073510776E-2</v>
      </c>
      <c r="AF234" s="38">
        <f>'Publication Table'!AD235/'Publication Table (%)'!AF$232</f>
        <v>3.0344827586206897E-2</v>
      </c>
      <c r="AG234" s="38">
        <f>'Publication Table'!AE235/'Publication Table (%)'!AG$232</f>
        <v>3.2383419689119168E-2</v>
      </c>
      <c r="AH234" s="38">
        <f>'Publication Table'!AF235/'Publication Table (%)'!AH$232</f>
        <v>3.1161473087818695E-2</v>
      </c>
      <c r="AI234" s="38">
        <f>'Publication Table'!AG235/'Publication Table (%)'!AI$232</f>
        <v>3.8910505836575876E-2</v>
      </c>
      <c r="AJ234" s="38">
        <f>'Publication Table'!AH235/'Publication Table (%)'!AJ$232</f>
        <v>3.3498759305210915E-2</v>
      </c>
      <c r="AK234" s="38">
        <f>'Publication Table'!AI235/'Publication Table (%)'!AK$232</f>
        <v>5.5776892430278883E-2</v>
      </c>
      <c r="AL234" s="38">
        <f>'Publication Table'!AJ235/'Publication Table (%)'!AL$232</f>
        <v>4.5348837209302328E-2</v>
      </c>
      <c r="AM234" s="38">
        <f>'Publication Table'!AK235/'Publication Table (%)'!AM$232</f>
        <v>4.6228710462287104E-2</v>
      </c>
      <c r="AN234" s="38">
        <f>'Publication Table'!AL235/'Publication Table (%)'!AN$232</f>
        <v>4.1156840934371525E-2</v>
      </c>
      <c r="AO234" s="38">
        <f>'Publication Table'!AM235/'Publication Table (%)'!AO$232</f>
        <v>4.4364508393285373E-2</v>
      </c>
      <c r="AP234" s="38">
        <f>'Publication Table'!AN235/'Publication Table (%)'!AP$232</f>
        <v>4.6038543897216275E-2</v>
      </c>
      <c r="AQ234" s="38">
        <f>'Publication Table'!AO235/'Publication Table (%)'!AQ$232</f>
        <v>3.7757437070938218E-2</v>
      </c>
      <c r="AR234" s="38">
        <f>'Publication Table'!AP235/'Publication Table (%)'!AR$232</f>
        <v>2.8894472361809045E-2</v>
      </c>
      <c r="AS234" s="38">
        <f>'Publication Table'!AQ235/'Publication Table (%)'!AS$232</f>
        <v>2.1321961620469083E-2</v>
      </c>
      <c r="AT234" s="38">
        <f>'Publication Table'!AR235/'Publication Table (%)'!AT$232</f>
        <v>3.5961272475795295E-2</v>
      </c>
      <c r="AU234" s="38">
        <f>'Publication Table'!AS235/'Publication Table (%)'!AU$232</f>
        <v>3.864734299516908E-2</v>
      </c>
      <c r="AV234" s="38">
        <f>'Publication Table'!AT235/'Publication Table (%)'!AV$232</f>
        <v>4.8429319371727751E-2</v>
      </c>
      <c r="AW234" s="38">
        <f>'Publication Table'!AU235/'Publication Table (%)'!AW$232</f>
        <v>4.957264957264957E-2</v>
      </c>
      <c r="AX234" s="38">
        <f>'Publication Table'!AV235/'Publication Table (%)'!AX$232</f>
        <v>4.2647058823529413E-2</v>
      </c>
      <c r="AY234" s="38">
        <f>'Publication Table'!AW235/'Publication Table (%)'!AY$232</f>
        <v>3.6127167630057806E-2</v>
      </c>
      <c r="AZ234" s="38">
        <f>'Publication Table'!AX235/'Publication Table (%)'!AZ$232</f>
        <v>2.8301886792452831E-2</v>
      </c>
      <c r="BA234" s="38">
        <f>'Publication Table'!AY235/'Publication Table (%)'!BA$232</f>
        <v>2.7573529411764705E-2</v>
      </c>
      <c r="BB234" s="38">
        <f>'Publication Table'!AZ235/'Publication Table (%)'!BB$232</f>
        <v>3.10192023633678E-2</v>
      </c>
      <c r="BC234" s="38">
        <f>'Publication Table'!BA235/'Publication Table (%)'!BC$232</f>
        <v>2.1778584392014518E-2</v>
      </c>
      <c r="BD234" s="38">
        <f>'Publication Table'!BB235/'Publication Table (%)'!BD$232</f>
        <v>2.3569023569023569E-2</v>
      </c>
      <c r="BE234" s="38">
        <f>'Publication Table'!BC235/'Publication Table (%)'!BE$232</f>
        <v>2.3183925811437404E-2</v>
      </c>
      <c r="BF234" s="38">
        <f>'Publication Table'!BD235/'Publication Table (%)'!BF$232</f>
        <v>2.9268292682926831E-2</v>
      </c>
      <c r="BG234" s="38">
        <f>'Publication Table'!BE235/'Publication Table (%)'!BG$232</f>
        <v>4.4576523031203567E-2</v>
      </c>
      <c r="BH234" s="38">
        <f>'Publication Table'!BF235/'Publication Table (%)'!BH$232</f>
        <v>4.8684210526315788E-2</v>
      </c>
      <c r="BI234" s="38">
        <f>'Publication Table'!BG235/'Publication Table (%)'!BI$232</f>
        <v>5.6451612903225805E-2</v>
      </c>
      <c r="BJ234" s="38">
        <f>'Publication Table'!BH235/'Publication Table (%)'!BJ$232</f>
        <v>3.8975501113585748E-2</v>
      </c>
      <c r="BK234" s="38">
        <f>'Publication Table'!BI235/'Publication Table (%)'!BK$232</f>
        <v>4.1248606465997768E-2</v>
      </c>
      <c r="BL234" s="38">
        <f>'Publication Table'!BJ235/'Publication Table (%)'!BL$232</f>
        <v>6.8037974683544306E-2</v>
      </c>
      <c r="BM234" s="38">
        <f>'Publication Table'!BK235/'Publication Table (%)'!BM$232</f>
        <v>6.6666666666666666E-2</v>
      </c>
      <c r="BN234" s="38">
        <f>'Publication Table'!BL235/'Publication Table (%)'!BN$232</f>
        <v>3.5714285714285712E-2</v>
      </c>
      <c r="BO234" s="38">
        <f>'Publication Table'!BM235/'Publication Table (%)'!BO$232</f>
        <v>1.3888888888888888E-2</v>
      </c>
      <c r="BP234" s="38">
        <f>'Publication Table'!BN235/'Publication Table (%)'!BP$232</f>
        <v>2.2727272727272728E-2</v>
      </c>
      <c r="BQ234" s="38">
        <f>'Publication Table'!BO235/'Publication Table (%)'!BQ$232</f>
        <v>2.2950819672131147E-2</v>
      </c>
      <c r="BR234" s="38">
        <f>'Publication Table'!BP235/'Publication Table (%)'!BR$232</f>
        <v>2.5806451612903226E-2</v>
      </c>
      <c r="BS234" s="38">
        <f ca="1">'Publication Table'!BQ235/'Publication Table (%)'!BS$232</f>
        <v>3.7769784172661872E-2</v>
      </c>
    </row>
    <row r="235" spans="2:71" ht="15" hidden="1" customHeight="1" outlineLevel="2" x14ac:dyDescent="0.2">
      <c r="B235" s="84" t="str">
        <f t="shared" si="30"/>
        <v>Royal Hospital for Children GlasgowCancellation based on capacity or non-clinical reason by hospital %</v>
      </c>
      <c r="C235" s="87" t="str">
        <f t="shared" si="34"/>
        <v>Royal Hospital for Children Glasgow</v>
      </c>
      <c r="D235" s="100"/>
      <c r="E235" s="39" t="s">
        <v>114</v>
      </c>
      <c r="F235" s="38">
        <f>'Publication Table'!D236/'Publication Table (%)'!F$232</f>
        <v>1.1947431302270013E-2</v>
      </c>
      <c r="G235" s="38">
        <f>'Publication Table'!E236/'Publication Table (%)'!G$232</f>
        <v>1.2280701754385965E-2</v>
      </c>
      <c r="H235" s="38">
        <f>'Publication Table'!F236/'Publication Table (%)'!H$232</f>
        <v>4.4247787610619468E-3</v>
      </c>
      <c r="I235" s="38">
        <f>'Publication Table'!G236/'Publication Table (%)'!I$232</f>
        <v>1.2379642365887207E-2</v>
      </c>
      <c r="J235" s="94">
        <f>'Publication Table'!H236/'Publication Table (%)'!J$232</f>
        <v>1.8027571580063628E-2</v>
      </c>
      <c r="K235" s="38">
        <f>'Publication Table'!I236/'Publication Table (%)'!K$232</f>
        <v>0.01</v>
      </c>
      <c r="L235" s="38">
        <f>'Publication Table'!J236/'Publication Table (%)'!L$232</f>
        <v>1.7874875868917579E-2</v>
      </c>
      <c r="M235" s="38">
        <f>'Publication Table'!K236/'Publication Table (%)'!M$232</f>
        <v>1.8050541516245487E-2</v>
      </c>
      <c r="N235" s="38">
        <f>'Publication Table'!L236/'Publication Table (%)'!N$232</f>
        <v>1.375E-2</v>
      </c>
      <c r="O235" s="38">
        <f>'Publication Table'!M236/'Publication Table (%)'!O$232</f>
        <v>2.2371364653243849E-2</v>
      </c>
      <c r="P235" s="38">
        <f>'Publication Table'!N236/'Publication Table (%)'!P$232</f>
        <v>3.1363088057901084E-2</v>
      </c>
      <c r="Q235" s="38">
        <f>'Publication Table'!O236/'Publication Table (%)'!Q$232</f>
        <v>2.0858895705521473E-2</v>
      </c>
      <c r="R235" s="38">
        <f>'Publication Table'!P236/'Publication Table (%)'!R$232</f>
        <v>9.6852300242130755E-3</v>
      </c>
      <c r="S235" s="38">
        <f>'Publication Table'!Q236/'Publication Table (%)'!S$232</f>
        <v>1.9047619047619049E-2</v>
      </c>
      <c r="T235" s="38">
        <f>'Publication Table'!R236/'Publication Table (%)'!T$232</f>
        <v>1.1278195488721804E-2</v>
      </c>
      <c r="U235" s="38">
        <f>'Publication Table'!S236/'Publication Table (%)'!U$232</f>
        <v>9.5846645367412137E-3</v>
      </c>
      <c r="V235" s="38">
        <f>'Publication Table'!T236/'Publication Table (%)'!V$232</f>
        <v>1.5222482435597189E-2</v>
      </c>
      <c r="W235" s="38">
        <f>'Publication Table'!U236/'Publication Table (%)'!W$232</f>
        <v>2.0642201834862386E-2</v>
      </c>
      <c r="X235" s="38">
        <f>'Publication Table'!V236/'Publication Table (%)'!X$232</f>
        <v>8.2256169212690956E-3</v>
      </c>
      <c r="Y235" s="38">
        <f>'Publication Table'!W236/'Publication Table (%)'!Y$232</f>
        <v>6.3291139240506328E-3</v>
      </c>
      <c r="Z235" s="38">
        <f>'Publication Table'!X236/'Publication Table (%)'!Z$232</f>
        <v>1.834862385321101E-2</v>
      </c>
      <c r="AA235" s="38">
        <f>'Publication Table'!Y236/'Publication Table (%)'!AA$232</f>
        <v>1.8691588785046728E-2</v>
      </c>
      <c r="AB235" s="38">
        <f>'Publication Table'!Z236/'Publication Table (%)'!AB$232</f>
        <v>9.3786635404454859E-3</v>
      </c>
      <c r="AC235" s="38">
        <f>'Publication Table'!AA236/'Publication Table (%)'!AC$232</f>
        <v>3.5555555555555556E-2</v>
      </c>
      <c r="AD235" s="38">
        <f>'Publication Table'!AB236/'Publication Table (%)'!AD$232</f>
        <v>1.8564356435643563E-2</v>
      </c>
      <c r="AE235" s="38">
        <f>'Publication Table'!AC236/'Publication Table (%)'!AE$232</f>
        <v>1.2674271229404309E-2</v>
      </c>
      <c r="AF235" s="38">
        <f>'Publication Table'!AD236/'Publication Table (%)'!AF$232</f>
        <v>1.9310344827586208E-2</v>
      </c>
      <c r="AG235" s="38">
        <f>'Publication Table'!AE236/'Publication Table (%)'!AG$232</f>
        <v>3.367875647668394E-2</v>
      </c>
      <c r="AH235" s="38">
        <f>'Publication Table'!AF236/'Publication Table (%)'!AH$232</f>
        <v>1.8413597733711047E-2</v>
      </c>
      <c r="AI235" s="38">
        <f>'Publication Table'!AG236/'Publication Table (%)'!AI$232</f>
        <v>1.8158236057068743E-2</v>
      </c>
      <c r="AJ235" s="38">
        <f>'Publication Table'!AH236/'Publication Table (%)'!AJ$232</f>
        <v>1.8610421836228287E-2</v>
      </c>
      <c r="AK235" s="38">
        <f>'Publication Table'!AI236/'Publication Table (%)'!AK$232</f>
        <v>2.2576361221779549E-2</v>
      </c>
      <c r="AL235" s="38">
        <f>'Publication Table'!AJ236/'Publication Table (%)'!AL$232</f>
        <v>6.9767441860465115E-3</v>
      </c>
      <c r="AM235" s="38">
        <f>'Publication Table'!AK236/'Publication Table (%)'!AM$232</f>
        <v>1.2165450121654502E-2</v>
      </c>
      <c r="AN235" s="38">
        <f>'Publication Table'!AL236/'Publication Table (%)'!AN$232</f>
        <v>1.3348164627363738E-2</v>
      </c>
      <c r="AO235" s="38">
        <f>'Publication Table'!AM236/'Publication Table (%)'!AO$232</f>
        <v>1.1990407673860911E-2</v>
      </c>
      <c r="AP235" s="38">
        <f>'Publication Table'!AN236/'Publication Table (%)'!AP$232</f>
        <v>9.6359743040685224E-3</v>
      </c>
      <c r="AQ235" s="38">
        <f>'Publication Table'!AO236/'Publication Table (%)'!AQ$232</f>
        <v>1.4874141876430207E-2</v>
      </c>
      <c r="AR235" s="38">
        <f>'Publication Table'!AP236/'Publication Table (%)'!AR$232</f>
        <v>1.3819095477386936E-2</v>
      </c>
      <c r="AS235" s="38">
        <f>'Publication Table'!AQ236/'Publication Table (%)'!AS$232</f>
        <v>1.7057569296375266E-2</v>
      </c>
      <c r="AT235" s="38">
        <f>'Publication Table'!AR236/'Publication Table (%)'!AT$232</f>
        <v>3.18118948824343E-2</v>
      </c>
      <c r="AU235" s="38">
        <f>'Publication Table'!AS236/'Publication Table (%)'!AU$232</f>
        <v>1.4492753623188406E-2</v>
      </c>
      <c r="AV235" s="38">
        <f>'Publication Table'!AT236/'Publication Table (%)'!AV$232</f>
        <v>3.5340314136125657E-2</v>
      </c>
      <c r="AW235" s="38">
        <f>'Publication Table'!AU236/'Publication Table (%)'!AW$232</f>
        <v>2.564102564102564E-2</v>
      </c>
      <c r="AX235" s="38">
        <f>'Publication Table'!AV236/'Publication Table (%)'!AX$232</f>
        <v>1.3235294117647059E-2</v>
      </c>
      <c r="AY235" s="38">
        <f>'Publication Table'!AW236/'Publication Table (%)'!AY$232</f>
        <v>1.8786127167630059E-2</v>
      </c>
      <c r="AZ235" s="38">
        <f>'Publication Table'!AX236/'Publication Table (%)'!AZ$232</f>
        <v>1.8867924528301886E-2</v>
      </c>
      <c r="BA235" s="38">
        <f>'Publication Table'!AY236/'Publication Table (%)'!BA$232</f>
        <v>2.5735294117647058E-2</v>
      </c>
      <c r="BB235" s="38">
        <f>'Publication Table'!AZ236/'Publication Table (%)'!BB$232</f>
        <v>2.5110782865583457E-2</v>
      </c>
      <c r="BC235" s="38">
        <f>'Publication Table'!BA236/'Publication Table (%)'!BC$232</f>
        <v>4.3557168784029036E-2</v>
      </c>
      <c r="BD235" s="38">
        <f>'Publication Table'!BB236/'Publication Table (%)'!BD$232</f>
        <v>1.0101010101010102E-2</v>
      </c>
      <c r="BE235" s="38">
        <f>'Publication Table'!BC236/'Publication Table (%)'!BE$232</f>
        <v>6.1823802163833074E-3</v>
      </c>
      <c r="BF235" s="38">
        <f>'Publication Table'!BD236/'Publication Table (%)'!BF$232</f>
        <v>2.6016260162601626E-2</v>
      </c>
      <c r="BG235" s="38">
        <f>'Publication Table'!BE236/'Publication Table (%)'!BG$232</f>
        <v>1.9316493313521546E-2</v>
      </c>
      <c r="BH235" s="38">
        <f>'Publication Table'!BF236/'Publication Table (%)'!BH$232</f>
        <v>3.0263157894736843E-2</v>
      </c>
      <c r="BI235" s="38">
        <f>'Publication Table'!BG236/'Publication Table (%)'!BI$232</f>
        <v>3.0913978494623656E-2</v>
      </c>
      <c r="BJ235" s="38">
        <f>'Publication Table'!BH236/'Publication Table (%)'!BJ$232</f>
        <v>1.8930957683741648E-2</v>
      </c>
      <c r="BK235" s="38">
        <f>'Publication Table'!BI236/'Publication Table (%)'!BK$232</f>
        <v>2.1181716833890748E-2</v>
      </c>
      <c r="BL235" s="38">
        <f>'Publication Table'!BJ236/'Publication Table (%)'!BL$232</f>
        <v>3.6392405063291139E-2</v>
      </c>
      <c r="BM235" s="38">
        <f>'Publication Table'!BK236/'Publication Table (%)'!BM$232</f>
        <v>6.6666666666666666E-2</v>
      </c>
      <c r="BN235" s="38">
        <f>'Publication Table'!BL236/'Publication Table (%)'!BN$232</f>
        <v>1.7857142857142856E-2</v>
      </c>
      <c r="BO235" s="38">
        <f>'Publication Table'!BM236/'Publication Table (%)'!BO$232</f>
        <v>1.3888888888888888E-2</v>
      </c>
      <c r="BP235" s="38">
        <f>'Publication Table'!BN236/'Publication Table (%)'!BP$232</f>
        <v>1.1363636363636364E-2</v>
      </c>
      <c r="BQ235" s="38">
        <f>'Publication Table'!BO236/'Publication Table (%)'!BQ$232</f>
        <v>6.5573770491803279E-3</v>
      </c>
      <c r="BR235" s="38">
        <f>'Publication Table'!BP236/'Publication Table (%)'!BR$232</f>
        <v>8.6021505376344086E-3</v>
      </c>
      <c r="BS235" s="38">
        <f ca="1">'Publication Table'!BQ236/'Publication Table (%)'!BS$232</f>
        <v>7.1942446043165471E-3</v>
      </c>
    </row>
    <row r="236" spans="2:71" ht="15" hidden="1" customHeight="1" outlineLevel="2" x14ac:dyDescent="0.2">
      <c r="B236" s="84" t="str">
        <f t="shared" si="30"/>
        <v>Royal Hospital for Children GlasgowCancelled by Patient %</v>
      </c>
      <c r="C236" s="87" t="str">
        <f t="shared" si="34"/>
        <v>Royal Hospital for Children Glasgow</v>
      </c>
      <c r="D236" s="100"/>
      <c r="E236" s="39" t="s">
        <v>115</v>
      </c>
      <c r="F236" s="38">
        <f>'Publication Table'!D237/'Publication Table (%)'!F$232</f>
        <v>3.106332138590203E-2</v>
      </c>
      <c r="G236" s="38">
        <f>'Publication Table'!E237/'Publication Table (%)'!G$232</f>
        <v>2.1052631578947368E-2</v>
      </c>
      <c r="H236" s="38">
        <f>'Publication Table'!F237/'Publication Table (%)'!H$232</f>
        <v>3.2448377581120944E-2</v>
      </c>
      <c r="I236" s="38">
        <f>'Publication Table'!G237/'Publication Table (%)'!I$232</f>
        <v>3.4387895460797797E-2</v>
      </c>
      <c r="J236" s="94">
        <f>'Publication Table'!H237/'Publication Table (%)'!J$232</f>
        <v>2.9692470837751856E-2</v>
      </c>
      <c r="K236" s="38">
        <f>'Publication Table'!I237/'Publication Table (%)'!K$232</f>
        <v>3.9E-2</v>
      </c>
      <c r="L236" s="38">
        <f>'Publication Table'!J237/'Publication Table (%)'!L$232</f>
        <v>3.2770605759682221E-2</v>
      </c>
      <c r="M236" s="38">
        <f>'Publication Table'!K237/'Publication Table (%)'!M$232</f>
        <v>5.4151624548736461E-2</v>
      </c>
      <c r="N236" s="38">
        <f>'Publication Table'!L237/'Publication Table (%)'!N$232</f>
        <v>4.1250000000000002E-2</v>
      </c>
      <c r="O236" s="38">
        <f>'Publication Table'!M237/'Publication Table (%)'!O$232</f>
        <v>4.3624161073825503E-2</v>
      </c>
      <c r="P236" s="38">
        <f>'Publication Table'!N237/'Publication Table (%)'!P$232</f>
        <v>4.1013268998793727E-2</v>
      </c>
      <c r="Q236" s="38">
        <f>'Publication Table'!O237/'Publication Table (%)'!Q$232</f>
        <v>2.6993865030674847E-2</v>
      </c>
      <c r="R236" s="38">
        <f>'Publication Table'!P237/'Publication Table (%)'!R$232</f>
        <v>2.5423728813559324E-2</v>
      </c>
      <c r="S236" s="38">
        <f>'Publication Table'!Q237/'Publication Table (%)'!S$232</f>
        <v>3.1746031746031744E-2</v>
      </c>
      <c r="T236" s="38">
        <f>'Publication Table'!R237/'Publication Table (%)'!T$232</f>
        <v>3.3834586466165412E-2</v>
      </c>
      <c r="U236" s="38">
        <f>'Publication Table'!S237/'Publication Table (%)'!U$232</f>
        <v>4.5793397231096912E-2</v>
      </c>
      <c r="V236" s="38">
        <f>'Publication Table'!T237/'Publication Table (%)'!V$232</f>
        <v>2.9274004683840751E-2</v>
      </c>
      <c r="W236" s="38">
        <f>'Publication Table'!U237/'Publication Table (%)'!W$232</f>
        <v>2.9816513761467892E-2</v>
      </c>
      <c r="X236" s="38">
        <f>'Publication Table'!V237/'Publication Table (%)'!X$232</f>
        <v>3.4077555816686249E-2</v>
      </c>
      <c r="Y236" s="38">
        <f>'Publication Table'!W237/'Publication Table (%)'!Y$232</f>
        <v>5.6962025316455694E-2</v>
      </c>
      <c r="Z236" s="38">
        <f>'Publication Table'!X237/'Publication Table (%)'!Z$232</f>
        <v>2.4901703800786368E-2</v>
      </c>
      <c r="AA236" s="38">
        <f>'Publication Table'!Y237/'Publication Table (%)'!AA$232</f>
        <v>2.9372496662216287E-2</v>
      </c>
      <c r="AB236" s="38">
        <f>'Publication Table'!Z237/'Publication Table (%)'!AB$232</f>
        <v>2.4618991793669401E-2</v>
      </c>
      <c r="AC236" s="38">
        <f>'Publication Table'!AA237/'Publication Table (%)'!AC$232</f>
        <v>3.259259259259259E-2</v>
      </c>
      <c r="AD236" s="38">
        <f>'Publication Table'!AB237/'Publication Table (%)'!AD$232</f>
        <v>1.9801980198019802E-2</v>
      </c>
      <c r="AE236" s="38">
        <f>'Publication Table'!AC237/'Publication Table (%)'!AE$232</f>
        <v>2.9150823827629912E-2</v>
      </c>
      <c r="AF236" s="38">
        <f>'Publication Table'!AD237/'Publication Table (%)'!AF$232</f>
        <v>2.7586206896551724E-2</v>
      </c>
      <c r="AG236" s="38">
        <f>'Publication Table'!AE237/'Publication Table (%)'!AG$232</f>
        <v>1.9430051813471502E-2</v>
      </c>
      <c r="AH236" s="38">
        <f>'Publication Table'!AF237/'Publication Table (%)'!AH$232</f>
        <v>2.8328611898016998E-2</v>
      </c>
      <c r="AI236" s="38">
        <f>'Publication Table'!AG237/'Publication Table (%)'!AI$232</f>
        <v>1.4267185473411154E-2</v>
      </c>
      <c r="AJ236" s="38">
        <f>'Publication Table'!AH237/'Publication Table (%)'!AJ$232</f>
        <v>2.3573200992555832E-2</v>
      </c>
      <c r="AK236" s="38">
        <f>'Publication Table'!AI237/'Publication Table (%)'!AK$232</f>
        <v>3.5856573705179286E-2</v>
      </c>
      <c r="AL236" s="38">
        <f>'Publication Table'!AJ237/'Publication Table (%)'!AL$232</f>
        <v>4.0697674418604654E-2</v>
      </c>
      <c r="AM236" s="38">
        <f>'Publication Table'!AK237/'Publication Table (%)'!AM$232</f>
        <v>2.5547445255474453E-2</v>
      </c>
      <c r="AN236" s="38">
        <f>'Publication Table'!AL237/'Publication Table (%)'!AN$232</f>
        <v>2.4471635150166853E-2</v>
      </c>
      <c r="AO236" s="38">
        <f>'Publication Table'!AM237/'Publication Table (%)'!AO$232</f>
        <v>3.117505995203837E-2</v>
      </c>
      <c r="AP236" s="38">
        <f>'Publication Table'!AN237/'Publication Table (%)'!AP$232</f>
        <v>3.4261241970021415E-2</v>
      </c>
      <c r="AQ236" s="38">
        <f>'Publication Table'!AO237/'Publication Table (%)'!AQ$232</f>
        <v>3.0892448512585814E-2</v>
      </c>
      <c r="AR236" s="38">
        <f>'Publication Table'!AP237/'Publication Table (%)'!AR$232</f>
        <v>2.2613065326633167E-2</v>
      </c>
      <c r="AS236" s="38">
        <f>'Publication Table'!AQ237/'Publication Table (%)'!AS$232</f>
        <v>2.4520255863539446E-2</v>
      </c>
      <c r="AT236" s="38">
        <f>'Publication Table'!AR237/'Publication Table (%)'!AT$232</f>
        <v>1.7980636237897647E-2</v>
      </c>
      <c r="AU236" s="38">
        <f>'Publication Table'!AS237/'Publication Table (%)'!AU$232</f>
        <v>3.0193236714975844E-2</v>
      </c>
      <c r="AV236" s="38">
        <f>'Publication Table'!AT237/'Publication Table (%)'!AV$232</f>
        <v>2.2251308900523559E-2</v>
      </c>
      <c r="AW236" s="38">
        <f>'Publication Table'!AU237/'Publication Table (%)'!AW$232</f>
        <v>2.0512820512820513E-2</v>
      </c>
      <c r="AX236" s="38">
        <f>'Publication Table'!AV237/'Publication Table (%)'!AX$232</f>
        <v>2.2058823529411766E-2</v>
      </c>
      <c r="AY236" s="38">
        <f>'Publication Table'!AW237/'Publication Table (%)'!AY$232</f>
        <v>2.7456647398843931E-2</v>
      </c>
      <c r="AZ236" s="38">
        <f>'Publication Table'!AX237/'Publication Table (%)'!AZ$232</f>
        <v>3.2345013477088951E-2</v>
      </c>
      <c r="BA236" s="38">
        <f>'Publication Table'!AY237/'Publication Table (%)'!BA$232</f>
        <v>3.125E-2</v>
      </c>
      <c r="BB236" s="38">
        <f>'Publication Table'!AZ237/'Publication Table (%)'!BB$232</f>
        <v>2.2156573116691284E-2</v>
      </c>
      <c r="BC236" s="38">
        <f>'Publication Table'!BA237/'Publication Table (%)'!BC$232</f>
        <v>1.9963702359346643E-2</v>
      </c>
      <c r="BD236" s="38">
        <f>'Publication Table'!BB237/'Publication Table (%)'!BD$232</f>
        <v>2.1885521885521887E-2</v>
      </c>
      <c r="BE236" s="38">
        <f>'Publication Table'!BC237/'Publication Table (%)'!BE$232</f>
        <v>1.8547140649149921E-2</v>
      </c>
      <c r="BF236" s="38">
        <f>'Publication Table'!BD237/'Publication Table (%)'!BF$232</f>
        <v>2.113821138211382E-2</v>
      </c>
      <c r="BG236" s="38">
        <f>'Publication Table'!BE237/'Publication Table (%)'!BG$232</f>
        <v>2.8231797919762259E-2</v>
      </c>
      <c r="BH236" s="38">
        <f>'Publication Table'!BF237/'Publication Table (%)'!BH$232</f>
        <v>2.763157894736842E-2</v>
      </c>
      <c r="BI236" s="38">
        <f>'Publication Table'!BG237/'Publication Table (%)'!BI$232</f>
        <v>3.3602150537634407E-2</v>
      </c>
      <c r="BJ236" s="38">
        <f>'Publication Table'!BH237/'Publication Table (%)'!BJ$232</f>
        <v>4.1202672605790643E-2</v>
      </c>
      <c r="BK236" s="38">
        <f>'Publication Table'!BI237/'Publication Table (%)'!BK$232</f>
        <v>2.2296544035674472E-2</v>
      </c>
      <c r="BL236" s="38">
        <f>'Publication Table'!BJ237/'Publication Table (%)'!BL$232</f>
        <v>3.4810126582278479E-2</v>
      </c>
      <c r="BM236" s="38">
        <f>'Publication Table'!BK237/'Publication Table (%)'!BM$232</f>
        <v>0</v>
      </c>
      <c r="BN236" s="38">
        <f>'Publication Table'!BL237/'Publication Table (%)'!BN$232</f>
        <v>0</v>
      </c>
      <c r="BO236" s="38">
        <f>'Publication Table'!BM237/'Publication Table (%)'!BO$232</f>
        <v>6.9444444444444441E-3</v>
      </c>
      <c r="BP236" s="38">
        <f>'Publication Table'!BN237/'Publication Table (%)'!BP$232</f>
        <v>0</v>
      </c>
      <c r="BQ236" s="38">
        <f>'Publication Table'!BO237/'Publication Table (%)'!BQ$232</f>
        <v>9.8360655737704927E-3</v>
      </c>
      <c r="BR236" s="38">
        <f>'Publication Table'!BP237/'Publication Table (%)'!BR$232</f>
        <v>4.3010752688172043E-3</v>
      </c>
      <c r="BS236" s="38">
        <f ca="1">'Publication Table'!BQ237/'Publication Table (%)'!BS$232</f>
        <v>5.3956834532374104E-3</v>
      </c>
    </row>
    <row r="237" spans="2:71" ht="15" hidden="1" customHeight="1" outlineLevel="2" x14ac:dyDescent="0.2">
      <c r="B237" s="84" t="str">
        <f t="shared" si="30"/>
        <v>Royal Hospital for Children GlasgowOther reason %</v>
      </c>
      <c r="C237" s="87" t="str">
        <f t="shared" si="34"/>
        <v>Royal Hospital for Children Glasgow</v>
      </c>
      <c r="D237" s="100"/>
      <c r="E237" s="39" t="s">
        <v>116</v>
      </c>
      <c r="F237" s="38">
        <f>'Publication Table'!D238/'Publication Table (%)'!F$232</f>
        <v>0</v>
      </c>
      <c r="G237" s="38">
        <f>'Publication Table'!E238/'Publication Table (%)'!G$232</f>
        <v>0</v>
      </c>
      <c r="H237" s="38">
        <f>'Publication Table'!F238/'Publication Table (%)'!H$232</f>
        <v>1.4749262536873156E-3</v>
      </c>
      <c r="I237" s="38">
        <f>'Publication Table'!G238/'Publication Table (%)'!I$232</f>
        <v>0</v>
      </c>
      <c r="J237" s="94">
        <f>'Publication Table'!H238/'Publication Table (%)'!J$232</f>
        <v>2.1208907741251328E-3</v>
      </c>
      <c r="K237" s="38">
        <f>'Publication Table'!I238/'Publication Table (%)'!K$232</f>
        <v>0</v>
      </c>
      <c r="L237" s="38">
        <f>'Publication Table'!J238/'Publication Table (%)'!L$232</f>
        <v>9.930486593843098E-4</v>
      </c>
      <c r="M237" s="38">
        <f>'Publication Table'!K238/'Publication Table (%)'!M$232</f>
        <v>2.4067388688327317E-3</v>
      </c>
      <c r="N237" s="38">
        <f>'Publication Table'!L238/'Publication Table (%)'!N$232</f>
        <v>0</v>
      </c>
      <c r="O237" s="38">
        <f>'Publication Table'!M238/'Publication Table (%)'!O$232</f>
        <v>3.3557046979865771E-3</v>
      </c>
      <c r="P237" s="38">
        <f>'Publication Table'!N238/'Publication Table (%)'!P$232</f>
        <v>1.2062726176115801E-3</v>
      </c>
      <c r="Q237" s="38">
        <f>'Publication Table'!O238/'Publication Table (%)'!Q$232</f>
        <v>0</v>
      </c>
      <c r="R237" s="38">
        <f>'Publication Table'!P238/'Publication Table (%)'!R$232</f>
        <v>0</v>
      </c>
      <c r="S237" s="38">
        <f>'Publication Table'!Q238/'Publication Table (%)'!S$232</f>
        <v>0</v>
      </c>
      <c r="T237" s="38">
        <f>'Publication Table'!R238/'Publication Table (%)'!T$232</f>
        <v>0</v>
      </c>
      <c r="U237" s="38">
        <f>'Publication Table'!S238/'Publication Table (%)'!U$232</f>
        <v>0</v>
      </c>
      <c r="V237" s="38">
        <f>'Publication Table'!T238/'Publication Table (%)'!V$232</f>
        <v>1.17096018735363E-3</v>
      </c>
      <c r="W237" s="38">
        <f>'Publication Table'!U238/'Publication Table (%)'!W$232</f>
        <v>0</v>
      </c>
      <c r="X237" s="38">
        <f>'Publication Table'!V238/'Publication Table (%)'!X$232</f>
        <v>7.0505287896592246E-3</v>
      </c>
      <c r="Y237" s="38">
        <f>'Publication Table'!W238/'Publication Table (%)'!Y$232</f>
        <v>7.5949367088607592E-3</v>
      </c>
      <c r="Z237" s="38">
        <f>'Publication Table'!X238/'Publication Table (%)'!Z$232</f>
        <v>3.9318479685452159E-3</v>
      </c>
      <c r="AA237" s="38">
        <f>'Publication Table'!Y238/'Publication Table (%)'!AA$232</f>
        <v>0</v>
      </c>
      <c r="AB237" s="38">
        <f>'Publication Table'!Z238/'Publication Table (%)'!AB$232</f>
        <v>0</v>
      </c>
      <c r="AC237" s="38">
        <f>'Publication Table'!AA238/'Publication Table (%)'!AC$232</f>
        <v>0</v>
      </c>
      <c r="AD237" s="38">
        <f>'Publication Table'!AB238/'Publication Table (%)'!AD$232</f>
        <v>0</v>
      </c>
      <c r="AE237" s="38">
        <f>'Publication Table'!AC238/'Publication Table (%)'!AE$232</f>
        <v>0</v>
      </c>
      <c r="AF237" s="38">
        <f>'Publication Table'!AD238/'Publication Table (%)'!AF$232</f>
        <v>0</v>
      </c>
      <c r="AG237" s="38">
        <f>'Publication Table'!AE238/'Publication Table (%)'!AG$232</f>
        <v>0</v>
      </c>
      <c r="AH237" s="38">
        <f>'Publication Table'!AF238/'Publication Table (%)'!AH$232</f>
        <v>0</v>
      </c>
      <c r="AI237" s="38">
        <f>'Publication Table'!AG238/'Publication Table (%)'!AI$232</f>
        <v>1.4267185473411154E-2</v>
      </c>
      <c r="AJ237" s="38">
        <f>'Publication Table'!AH238/'Publication Table (%)'!AJ$232</f>
        <v>1.2406947890818859E-3</v>
      </c>
      <c r="AK237" s="38">
        <f>'Publication Table'!AI238/'Publication Table (%)'!AK$232</f>
        <v>0</v>
      </c>
      <c r="AL237" s="38">
        <f>'Publication Table'!AJ238/'Publication Table (%)'!AL$232</f>
        <v>1.1627906976744186E-3</v>
      </c>
      <c r="AM237" s="38">
        <f>'Publication Table'!AK238/'Publication Table (%)'!AM$232</f>
        <v>9.7323600973236012E-3</v>
      </c>
      <c r="AN237" s="38">
        <f>'Publication Table'!AL238/'Publication Table (%)'!AN$232</f>
        <v>1.4460511679644048E-2</v>
      </c>
      <c r="AO237" s="38">
        <f>'Publication Table'!AM238/'Publication Table (%)'!AO$232</f>
        <v>0</v>
      </c>
      <c r="AP237" s="38">
        <f>'Publication Table'!AN238/'Publication Table (%)'!AP$232</f>
        <v>1.0706638115631692E-3</v>
      </c>
      <c r="AQ237" s="38">
        <f>'Publication Table'!AO238/'Publication Table (%)'!AQ$232</f>
        <v>0</v>
      </c>
      <c r="AR237" s="38">
        <f>'Publication Table'!AP238/'Publication Table (%)'!AR$232</f>
        <v>7.537688442211055E-3</v>
      </c>
      <c r="AS237" s="38">
        <f>'Publication Table'!AQ238/'Publication Table (%)'!AS$232</f>
        <v>3.1982942430703624E-3</v>
      </c>
      <c r="AT237" s="38">
        <f>'Publication Table'!AR238/'Publication Table (%)'!AT$232</f>
        <v>2.7662517289073307E-3</v>
      </c>
      <c r="AU237" s="38">
        <f>'Publication Table'!AS238/'Publication Table (%)'!AU$232</f>
        <v>1.4492753623188406E-2</v>
      </c>
      <c r="AV237" s="38">
        <f>'Publication Table'!AT238/'Publication Table (%)'!AV$232</f>
        <v>5.235602094240838E-3</v>
      </c>
      <c r="AW237" s="38">
        <f>'Publication Table'!AU238/'Publication Table (%)'!AW$232</f>
        <v>0</v>
      </c>
      <c r="AX237" s="38">
        <f>'Publication Table'!AV238/'Publication Table (%)'!AX$232</f>
        <v>0</v>
      </c>
      <c r="AY237" s="38">
        <f>'Publication Table'!AW238/'Publication Table (%)'!AY$232</f>
        <v>1.7341040462427744E-2</v>
      </c>
      <c r="AZ237" s="38">
        <f>'Publication Table'!AX238/'Publication Table (%)'!AZ$232</f>
        <v>1.7520215633423181E-2</v>
      </c>
      <c r="BA237" s="38">
        <f>'Publication Table'!AY238/'Publication Table (%)'!BA$232</f>
        <v>0</v>
      </c>
      <c r="BB237" s="38">
        <f>'Publication Table'!AZ238/'Publication Table (%)'!BB$232</f>
        <v>2.9542097488921715E-3</v>
      </c>
      <c r="BC237" s="38">
        <f>'Publication Table'!BA238/'Publication Table (%)'!BC$232</f>
        <v>1.8148820326678765E-3</v>
      </c>
      <c r="BD237" s="38">
        <f>'Publication Table'!BB238/'Publication Table (%)'!BD$232</f>
        <v>3.3670033670033669E-3</v>
      </c>
      <c r="BE237" s="38">
        <f>'Publication Table'!BC238/'Publication Table (%)'!BE$232</f>
        <v>6.1823802163833074E-3</v>
      </c>
      <c r="BF237" s="38">
        <f>'Publication Table'!BD238/'Publication Table (%)'!BF$232</f>
        <v>0</v>
      </c>
      <c r="BG237" s="38">
        <f>'Publication Table'!BE238/'Publication Table (%)'!BG$232</f>
        <v>0</v>
      </c>
      <c r="BH237" s="38">
        <f>'Publication Table'!BF238/'Publication Table (%)'!BH$232</f>
        <v>0</v>
      </c>
      <c r="BI237" s="38">
        <f>'Publication Table'!BG238/'Publication Table (%)'!BI$232</f>
        <v>1.3440860215053765E-3</v>
      </c>
      <c r="BJ237" s="38">
        <f>'Publication Table'!BH238/'Publication Table (%)'!BJ$232</f>
        <v>2.2271714922048997E-3</v>
      </c>
      <c r="BK237" s="38">
        <f>'Publication Table'!BI238/'Publication Table (%)'!BK$232</f>
        <v>1.1148272017837235E-3</v>
      </c>
      <c r="BL237" s="38">
        <f>'Publication Table'!BJ238/'Publication Table (%)'!BL$232</f>
        <v>6.3291139240506328E-3</v>
      </c>
      <c r="BM237" s="38">
        <f>'Publication Table'!BK238/'Publication Table (%)'!BM$232</f>
        <v>0</v>
      </c>
      <c r="BN237" s="38">
        <f>'Publication Table'!BL238/'Publication Table (%)'!BN$232</f>
        <v>0</v>
      </c>
      <c r="BO237" s="38">
        <f>'Publication Table'!BM238/'Publication Table (%)'!BO$232</f>
        <v>0</v>
      </c>
      <c r="BP237" s="38">
        <f>'Publication Table'!BN238/'Publication Table (%)'!BP$232</f>
        <v>0</v>
      </c>
      <c r="BQ237" s="38">
        <f>'Publication Table'!BO238/'Publication Table (%)'!BQ$232</f>
        <v>0</v>
      </c>
      <c r="BR237" s="38">
        <f>'Publication Table'!BP238/'Publication Table (%)'!BR$232</f>
        <v>0</v>
      </c>
      <c r="BS237" s="38">
        <f ca="1">'Publication Table'!BQ238/'Publication Table (%)'!BS$232</f>
        <v>0</v>
      </c>
    </row>
    <row r="238" spans="2:71" ht="15" hidden="1" customHeight="1" outlineLevel="1" collapsed="1" x14ac:dyDescent="0.2">
      <c r="B238" s="84" t="str">
        <f t="shared" si="30"/>
        <v>Gartnavel General HospitalGartnavel General Hospital</v>
      </c>
      <c r="C238" s="87" t="str">
        <f>E238</f>
        <v>Gartnavel General Hospital</v>
      </c>
      <c r="D238" s="100" t="s">
        <v>56</v>
      </c>
      <c r="E238" s="43" t="s">
        <v>506</v>
      </c>
      <c r="F238" s="14"/>
      <c r="G238" s="14"/>
      <c r="H238" s="14"/>
      <c r="I238" s="14"/>
      <c r="J238" s="14"/>
      <c r="K238" s="14"/>
      <c r="L238" s="14"/>
      <c r="M238" s="14"/>
      <c r="N238" s="14"/>
      <c r="O238" s="14"/>
      <c r="P238" s="14"/>
      <c r="Q238" s="14"/>
      <c r="R238" s="14"/>
      <c r="S238" s="14"/>
      <c r="T238" s="14"/>
      <c r="U238" s="14"/>
      <c r="V238" s="14"/>
      <c r="W238" s="14"/>
      <c r="X238" s="14"/>
      <c r="Y238" s="14"/>
      <c r="Z238" s="14"/>
      <c r="AA238" s="14"/>
      <c r="AB238" s="14"/>
      <c r="AC238" s="14"/>
      <c r="AD238" s="14"/>
      <c r="AE238" s="14"/>
      <c r="AF238" s="14"/>
      <c r="AG238" s="14"/>
      <c r="AH238" s="14"/>
      <c r="AI238" s="14"/>
      <c r="AJ238" s="14"/>
      <c r="AK238" s="14"/>
      <c r="AL238" s="14"/>
      <c r="AM238" s="14"/>
      <c r="AN238" s="14"/>
      <c r="AO238" s="14"/>
      <c r="AP238" s="14"/>
      <c r="AQ238" s="14"/>
      <c r="AR238" s="14"/>
      <c r="AS238" s="14"/>
      <c r="AT238" s="14"/>
      <c r="AU238" s="14"/>
      <c r="AV238" s="14"/>
      <c r="AW238" s="14"/>
      <c r="AX238" s="14"/>
      <c r="AY238" s="14"/>
      <c r="AZ238" s="14"/>
      <c r="BA238" s="14"/>
      <c r="BB238" s="14"/>
      <c r="BC238" s="14"/>
      <c r="BD238" s="14"/>
      <c r="BE238" s="14"/>
      <c r="BF238" s="14"/>
      <c r="BG238" s="14"/>
      <c r="BH238" s="14"/>
      <c r="BI238" s="14"/>
      <c r="BJ238" s="14"/>
      <c r="BK238" s="14"/>
      <c r="BL238" s="14"/>
      <c r="BM238" s="14"/>
      <c r="BN238" s="14"/>
      <c r="BO238" s="14"/>
      <c r="BP238" s="14"/>
      <c r="BQ238" s="14"/>
      <c r="BR238" s="14"/>
      <c r="BS238" s="14"/>
    </row>
    <row r="239" spans="2:71" ht="15" hidden="1" customHeight="1" outlineLevel="2" x14ac:dyDescent="0.2">
      <c r="B239" s="84" t="str">
        <f t="shared" si="30"/>
        <v>Gartnavel General HospitalTotal Number of scheduled elective operations in theatre system</v>
      </c>
      <c r="C239" s="87" t="str">
        <f t="shared" ref="C239:C245" si="35">C238</f>
        <v>Gartnavel General Hospital</v>
      </c>
      <c r="D239" s="100"/>
      <c r="E239" s="36" t="s">
        <v>3</v>
      </c>
      <c r="F239" s="17">
        <f>'Publication Table'!D240</f>
        <v>1005</v>
      </c>
      <c r="G239" s="17">
        <f>'Publication Table'!E240</f>
        <v>863</v>
      </c>
      <c r="H239" s="17">
        <f>'Publication Table'!F240</f>
        <v>686</v>
      </c>
      <c r="I239" s="17">
        <f>'Publication Table'!G240</f>
        <v>825</v>
      </c>
      <c r="J239" s="93">
        <f>'Publication Table'!H240</f>
        <v>836</v>
      </c>
      <c r="K239" s="17">
        <f>'Publication Table'!I240</f>
        <v>921</v>
      </c>
      <c r="L239" s="17">
        <f>'Publication Table'!J240</f>
        <v>899</v>
      </c>
      <c r="M239" s="17">
        <f>'Publication Table'!K240</f>
        <v>802</v>
      </c>
      <c r="N239" s="17">
        <f>'Publication Table'!L240</f>
        <v>813</v>
      </c>
      <c r="O239" s="17">
        <f>'Publication Table'!M240</f>
        <v>926</v>
      </c>
      <c r="P239" s="17">
        <f>'Publication Table'!N240</f>
        <v>927</v>
      </c>
      <c r="Q239" s="17">
        <f>'Publication Table'!O240</f>
        <v>926</v>
      </c>
      <c r="R239" s="17">
        <f>'Publication Table'!P240</f>
        <v>936</v>
      </c>
      <c r="S239" s="17">
        <f>'Publication Table'!Q240</f>
        <v>961</v>
      </c>
      <c r="T239" s="17">
        <f>'Publication Table'!R240</f>
        <v>706</v>
      </c>
      <c r="U239" s="17">
        <f>'Publication Table'!S240</f>
        <v>1008</v>
      </c>
      <c r="V239" s="17">
        <f>'Publication Table'!T240</f>
        <v>913</v>
      </c>
      <c r="W239" s="17">
        <f>'Publication Table'!U240</f>
        <v>880</v>
      </c>
      <c r="X239" s="17">
        <f>'Publication Table'!V240</f>
        <v>1024</v>
      </c>
      <c r="Y239" s="17">
        <f>'Publication Table'!W240</f>
        <v>810</v>
      </c>
      <c r="Z239" s="17">
        <f>'Publication Table'!X240</f>
        <v>871</v>
      </c>
      <c r="AA239" s="17">
        <f>'Publication Table'!Y240</f>
        <v>890</v>
      </c>
      <c r="AB239" s="17">
        <f>'Publication Table'!Z240</f>
        <v>959</v>
      </c>
      <c r="AC239" s="17">
        <f>'Publication Table'!AA240</f>
        <v>718</v>
      </c>
      <c r="AD239" s="17">
        <f>'Publication Table'!AB240</f>
        <v>855</v>
      </c>
      <c r="AE239" s="17">
        <f>'Publication Table'!AC240</f>
        <v>874</v>
      </c>
      <c r="AF239" s="17">
        <f>'Publication Table'!AD240</f>
        <v>702</v>
      </c>
      <c r="AG239" s="17">
        <f>'Publication Table'!AE240</f>
        <v>879</v>
      </c>
      <c r="AH239" s="17">
        <f>'Publication Table'!AF240</f>
        <v>828</v>
      </c>
      <c r="AI239" s="17">
        <f>'Publication Table'!AG240</f>
        <v>797</v>
      </c>
      <c r="AJ239" s="17">
        <f>'Publication Table'!AH240</f>
        <v>951</v>
      </c>
      <c r="AK239" s="17">
        <f>'Publication Table'!AI240</f>
        <v>749</v>
      </c>
      <c r="AL239" s="17">
        <f>'Publication Table'!AJ240</f>
        <v>861</v>
      </c>
      <c r="AM239" s="17">
        <f>'Publication Table'!AK240</f>
        <v>814</v>
      </c>
      <c r="AN239" s="17">
        <f>'Publication Table'!AL240</f>
        <v>815</v>
      </c>
      <c r="AO239" s="17">
        <f>'Publication Table'!AM240</f>
        <v>784</v>
      </c>
      <c r="AP239" s="17">
        <f>'Publication Table'!AN240</f>
        <v>922</v>
      </c>
      <c r="AQ239" s="17">
        <f>'Publication Table'!AO240</f>
        <v>872</v>
      </c>
      <c r="AR239" s="17">
        <f>'Publication Table'!AP240</f>
        <v>763</v>
      </c>
      <c r="AS239" s="17">
        <f>'Publication Table'!AQ240</f>
        <v>843</v>
      </c>
      <c r="AT239" s="17">
        <f>'Publication Table'!AR240</f>
        <v>740</v>
      </c>
      <c r="AU239" s="17">
        <f>'Publication Table'!AS240</f>
        <v>1004</v>
      </c>
      <c r="AV239" s="17">
        <f>'Publication Table'!AT240</f>
        <v>762</v>
      </c>
      <c r="AW239" s="17">
        <f>'Publication Table'!AU240</f>
        <v>684</v>
      </c>
      <c r="AX239" s="17">
        <f>'Publication Table'!AV240</f>
        <v>883</v>
      </c>
      <c r="AY239" s="17">
        <f>'Publication Table'!AW240</f>
        <v>800</v>
      </c>
      <c r="AZ239" s="17">
        <f>'Publication Table'!AX240</f>
        <v>888</v>
      </c>
      <c r="BA239" s="17">
        <f>'Publication Table'!AY240</f>
        <v>768</v>
      </c>
      <c r="BB239" s="17">
        <f>'Publication Table'!AZ240</f>
        <v>821</v>
      </c>
      <c r="BC239" s="17">
        <f>'Publication Table'!BA240</f>
        <v>776</v>
      </c>
      <c r="BD239" s="17">
        <f>'Publication Table'!BB240</f>
        <v>676</v>
      </c>
      <c r="BE239" s="17">
        <f>'Publication Table'!BC240</f>
        <v>873</v>
      </c>
      <c r="BF239" s="17">
        <f>'Publication Table'!BD240</f>
        <v>969</v>
      </c>
      <c r="BG239" s="17">
        <f>'Publication Table'!BE240</f>
        <v>969</v>
      </c>
      <c r="BH239" s="17">
        <f>'Publication Table'!BF240</f>
        <v>1093</v>
      </c>
      <c r="BI239" s="17">
        <f>'Publication Table'!BG240</f>
        <v>876</v>
      </c>
      <c r="BJ239" s="17">
        <f>'Publication Table'!BH240</f>
        <v>1117</v>
      </c>
      <c r="BK239" s="17">
        <f>'Publication Table'!BI240</f>
        <v>1083</v>
      </c>
      <c r="BL239" s="17">
        <f>'Publication Table'!BJ240</f>
        <v>793</v>
      </c>
      <c r="BM239" s="17">
        <f>'Publication Table'!BK240</f>
        <v>127</v>
      </c>
      <c r="BN239" s="17">
        <f>'Publication Table'!BL240</f>
        <v>129</v>
      </c>
      <c r="BO239" s="17">
        <f>'Publication Table'!BM240</f>
        <v>255</v>
      </c>
      <c r="BP239" s="17">
        <f>'Publication Table'!BN240</f>
        <v>332</v>
      </c>
      <c r="BQ239" s="17">
        <f>'Publication Table'!BO240</f>
        <v>375</v>
      </c>
      <c r="BR239" s="17">
        <f>'Publication Table'!BP240</f>
        <v>466</v>
      </c>
      <c r="BS239" s="17">
        <f ca="1">'Publication Table'!BQ240</f>
        <v>432</v>
      </c>
    </row>
    <row r="240" spans="2:71" ht="15" hidden="1" customHeight="1" outlineLevel="2" x14ac:dyDescent="0.2">
      <c r="B240" s="84" t="str">
        <f t="shared" si="30"/>
        <v>Gartnavel General HospitalPercent of total scheduled elective cancellations in theatre systems</v>
      </c>
      <c r="C240" s="87" t="str">
        <f t="shared" si="35"/>
        <v>Gartnavel General Hospital</v>
      </c>
      <c r="D240" s="100"/>
      <c r="E240" s="37" t="s">
        <v>112</v>
      </c>
      <c r="F240" s="38">
        <f>'Publication Table'!D241/'Publication Table (%)'!F$239</f>
        <v>6.8656716417910449E-2</v>
      </c>
      <c r="G240" s="38">
        <f>'Publication Table'!E241/'Publication Table (%)'!G$239</f>
        <v>8.1112398609501743E-2</v>
      </c>
      <c r="H240" s="38">
        <f>'Publication Table'!F241/'Publication Table (%)'!H$239</f>
        <v>6.7055393586005832E-2</v>
      </c>
      <c r="I240" s="38">
        <f>'Publication Table'!G241/'Publication Table (%)'!I$239</f>
        <v>7.515151515151515E-2</v>
      </c>
      <c r="J240" s="94">
        <f>'Publication Table'!H241/'Publication Table (%)'!J$239</f>
        <v>8.3732057416267949E-2</v>
      </c>
      <c r="K240" s="38">
        <f>'Publication Table'!I241/'Publication Table (%)'!K$239</f>
        <v>0.11292073832790445</v>
      </c>
      <c r="L240" s="38">
        <f>'Publication Table'!J241/'Publication Table (%)'!L$239</f>
        <v>9.5661846496106789E-2</v>
      </c>
      <c r="M240" s="38">
        <f>'Publication Table'!K241/'Publication Table (%)'!M$239</f>
        <v>8.6034912718204487E-2</v>
      </c>
      <c r="N240" s="38">
        <f>'Publication Table'!L241/'Publication Table (%)'!N$239</f>
        <v>0.10332103321033211</v>
      </c>
      <c r="O240" s="38">
        <f>'Publication Table'!M241/'Publication Table (%)'!O$239</f>
        <v>0.10043196544276457</v>
      </c>
      <c r="P240" s="38">
        <f>'Publication Table'!N241/'Publication Table (%)'!P$239</f>
        <v>8.0906148867313912E-2</v>
      </c>
      <c r="Q240" s="38">
        <f>'Publication Table'!O241/'Publication Table (%)'!Q$239</f>
        <v>9.827213822894168E-2</v>
      </c>
      <c r="R240" s="38">
        <f>'Publication Table'!P241/'Publication Table (%)'!R$239</f>
        <v>9.9358974358974353E-2</v>
      </c>
      <c r="S240" s="38">
        <f>'Publication Table'!Q241/'Publication Table (%)'!S$239</f>
        <v>0.10093652445369407</v>
      </c>
      <c r="T240" s="38">
        <f>'Publication Table'!R241/'Publication Table (%)'!T$239</f>
        <v>0.12181303116147309</v>
      </c>
      <c r="U240" s="38">
        <f>'Publication Table'!S241/'Publication Table (%)'!U$239</f>
        <v>0.12003968253968254</v>
      </c>
      <c r="V240" s="38">
        <f>'Publication Table'!T241/'Publication Table (%)'!V$239</f>
        <v>9.3099671412924426E-2</v>
      </c>
      <c r="W240" s="38">
        <f>'Publication Table'!U241/'Publication Table (%)'!W$239</f>
        <v>0.12386363636363637</v>
      </c>
      <c r="X240" s="38">
        <f>'Publication Table'!V241/'Publication Table (%)'!X$239</f>
        <v>9.86328125E-2</v>
      </c>
      <c r="Y240" s="38">
        <f>'Publication Table'!W241/'Publication Table (%)'!Y$239</f>
        <v>0.11481481481481481</v>
      </c>
      <c r="Z240" s="38">
        <f>'Publication Table'!X241/'Publication Table (%)'!Z$239</f>
        <v>7.3478760045924227E-2</v>
      </c>
      <c r="AA240" s="38">
        <f>'Publication Table'!Y241/'Publication Table (%)'!AA$239</f>
        <v>0.10898876404494381</v>
      </c>
      <c r="AB240" s="38">
        <f>'Publication Table'!Z241/'Publication Table (%)'!AB$239</f>
        <v>8.4462982273201245E-2</v>
      </c>
      <c r="AC240" s="38">
        <f>'Publication Table'!AA241/'Publication Table (%)'!AC$239</f>
        <v>0.11420612813370473</v>
      </c>
      <c r="AD240" s="38">
        <f>'Publication Table'!AB241/'Publication Table (%)'!AD$239</f>
        <v>0.11228070175438597</v>
      </c>
      <c r="AE240" s="38">
        <f>'Publication Table'!AC241/'Publication Table (%)'!AE$239</f>
        <v>0.10755148741418764</v>
      </c>
      <c r="AF240" s="38">
        <f>'Publication Table'!AD241/'Publication Table (%)'!AF$239</f>
        <v>8.9743589743589744E-2</v>
      </c>
      <c r="AG240" s="38">
        <f>'Publication Table'!AE241/'Publication Table (%)'!AG$239</f>
        <v>8.191126279863481E-2</v>
      </c>
      <c r="AH240" s="38">
        <f>'Publication Table'!AF241/'Publication Table (%)'!AH$239</f>
        <v>9.9033816425120769E-2</v>
      </c>
      <c r="AI240" s="38">
        <f>'Publication Table'!AG241/'Publication Table (%)'!AI$239</f>
        <v>7.2772898368883315E-2</v>
      </c>
      <c r="AJ240" s="38">
        <f>'Publication Table'!AH241/'Publication Table (%)'!AJ$239</f>
        <v>8.3070452155625654E-2</v>
      </c>
      <c r="AK240" s="38">
        <f>'Publication Table'!AI241/'Publication Table (%)'!AK$239</f>
        <v>0.12149532710280374</v>
      </c>
      <c r="AL240" s="38">
        <f>'Publication Table'!AJ241/'Publication Table (%)'!AL$239</f>
        <v>9.1753774680603944E-2</v>
      </c>
      <c r="AM240" s="38">
        <f>'Publication Table'!AK241/'Publication Table (%)'!AM$239</f>
        <v>9.45945945945946E-2</v>
      </c>
      <c r="AN240" s="38">
        <f>'Publication Table'!AL241/'Publication Table (%)'!AN$239</f>
        <v>0.1276073619631902</v>
      </c>
      <c r="AO240" s="38">
        <f>'Publication Table'!AM241/'Publication Table (%)'!AO$239</f>
        <v>5.2295918367346941E-2</v>
      </c>
      <c r="AP240" s="38">
        <f>'Publication Table'!AN241/'Publication Table (%)'!AP$239</f>
        <v>8.2429501084598705E-2</v>
      </c>
      <c r="AQ240" s="38">
        <f>'Publication Table'!AO241/'Publication Table (%)'!AQ$239</f>
        <v>7.7981651376146793E-2</v>
      </c>
      <c r="AR240" s="38">
        <f>'Publication Table'!AP241/'Publication Table (%)'!AR$239</f>
        <v>9.9606815203145474E-2</v>
      </c>
      <c r="AS240" s="38">
        <f>'Publication Table'!AQ241/'Publication Table (%)'!AS$239</f>
        <v>7.9478054567022532E-2</v>
      </c>
      <c r="AT240" s="38">
        <f>'Publication Table'!AR241/'Publication Table (%)'!AT$239</f>
        <v>7.9729729729729734E-2</v>
      </c>
      <c r="AU240" s="38">
        <f>'Publication Table'!AS241/'Publication Table (%)'!AU$239</f>
        <v>9.5617529880478086E-2</v>
      </c>
      <c r="AV240" s="38">
        <f>'Publication Table'!AT241/'Publication Table (%)'!AV$239</f>
        <v>0.16535433070866143</v>
      </c>
      <c r="AW240" s="38">
        <f>'Publication Table'!AU241/'Publication Table (%)'!AW$239</f>
        <v>9.2105263157894732E-2</v>
      </c>
      <c r="AX240" s="38">
        <f>'Publication Table'!AV241/'Publication Table (%)'!AX$239</f>
        <v>9.0600226500566247E-2</v>
      </c>
      <c r="AY240" s="38">
        <f>'Publication Table'!AW241/'Publication Table (%)'!AY$239</f>
        <v>7.3749999999999996E-2</v>
      </c>
      <c r="AZ240" s="38">
        <f>'Publication Table'!AX241/'Publication Table (%)'!AZ$239</f>
        <v>6.4189189189189186E-2</v>
      </c>
      <c r="BA240" s="38">
        <f>'Publication Table'!AY241/'Publication Table (%)'!BA$239</f>
        <v>8.984375E-2</v>
      </c>
      <c r="BB240" s="38">
        <f>'Publication Table'!AZ241/'Publication Table (%)'!BB$239</f>
        <v>5.9683313032886723E-2</v>
      </c>
      <c r="BC240" s="38">
        <f>'Publication Table'!BA241/'Publication Table (%)'!BC$239</f>
        <v>8.6340206185567009E-2</v>
      </c>
      <c r="BD240" s="38">
        <f>'Publication Table'!BB241/'Publication Table (%)'!BD$239</f>
        <v>9.1715976331360943E-2</v>
      </c>
      <c r="BE240" s="38">
        <f>'Publication Table'!BC241/'Publication Table (%)'!BE$239</f>
        <v>8.3619702176403202E-2</v>
      </c>
      <c r="BF240" s="38">
        <f>'Publication Table'!BD241/'Publication Table (%)'!BF$239</f>
        <v>8.8751289989680085E-2</v>
      </c>
      <c r="BG240" s="38">
        <f>'Publication Table'!BE241/'Publication Table (%)'!BG$239</f>
        <v>8.8751289989680085E-2</v>
      </c>
      <c r="BH240" s="38">
        <f>'Publication Table'!BF241/'Publication Table (%)'!BH$239</f>
        <v>9.3321134492223234E-2</v>
      </c>
      <c r="BI240" s="38">
        <f>'Publication Table'!BG241/'Publication Table (%)'!BI$239</f>
        <v>9.5890410958904104E-2</v>
      </c>
      <c r="BJ240" s="38">
        <f>'Publication Table'!BH241/'Publication Table (%)'!BJ$239</f>
        <v>0.10474485228290063</v>
      </c>
      <c r="BK240" s="38">
        <f>'Publication Table'!BI241/'Publication Table (%)'!BK$239</f>
        <v>8.6795937211449681E-2</v>
      </c>
      <c r="BL240" s="38">
        <f>'Publication Table'!BJ241/'Publication Table (%)'!BL$239</f>
        <v>0.13493064312736444</v>
      </c>
      <c r="BM240" s="38">
        <f>'Publication Table'!BK241/'Publication Table (%)'!BM$239</f>
        <v>8.6614173228346455E-2</v>
      </c>
      <c r="BN240" s="38">
        <f>'Publication Table'!BL241/'Publication Table (%)'!BN$239</f>
        <v>6.9767441860465115E-2</v>
      </c>
      <c r="BO240" s="38">
        <f>'Publication Table'!BM241/'Publication Table (%)'!BO$239</f>
        <v>5.8823529411764705E-2</v>
      </c>
      <c r="BP240" s="38">
        <f>'Publication Table'!BN241/'Publication Table (%)'!BP$239</f>
        <v>2.4096385542168676E-2</v>
      </c>
      <c r="BQ240" s="38">
        <f>'Publication Table'!BO241/'Publication Table (%)'!BQ$239</f>
        <v>5.0666666666666665E-2</v>
      </c>
      <c r="BR240" s="38">
        <f>'Publication Table'!BP241/'Publication Table (%)'!BR$239</f>
        <v>6.2231759656652362E-2</v>
      </c>
      <c r="BS240" s="38">
        <f ca="1">'Publication Table'!BQ241/'Publication Table (%)'!BS$239</f>
        <v>6.0185185185185182E-2</v>
      </c>
    </row>
    <row r="241" spans="2:71" ht="15" hidden="1" customHeight="1" outlineLevel="2" x14ac:dyDescent="0.2">
      <c r="B241" s="84" t="str">
        <f t="shared" si="30"/>
        <v>Gartnavel General HospitalCancellation based on clinical reason by hospital %</v>
      </c>
      <c r="C241" s="87" t="str">
        <f t="shared" si="35"/>
        <v>Gartnavel General Hospital</v>
      </c>
      <c r="D241" s="100"/>
      <c r="E241" s="39" t="s">
        <v>113</v>
      </c>
      <c r="F241" s="38">
        <f>'Publication Table'!D242/'Publication Table (%)'!F$239</f>
        <v>3.9800995024875621E-2</v>
      </c>
      <c r="G241" s="38">
        <f>'Publication Table'!E242/'Publication Table (%)'!G$239</f>
        <v>3.3603707995365009E-2</v>
      </c>
      <c r="H241" s="38">
        <f>'Publication Table'!F242/'Publication Table (%)'!H$239</f>
        <v>3.3527696793002916E-2</v>
      </c>
      <c r="I241" s="38">
        <f>'Publication Table'!G242/'Publication Table (%)'!I$239</f>
        <v>3.7575757575757575E-2</v>
      </c>
      <c r="J241" s="94">
        <f>'Publication Table'!H242/'Publication Table (%)'!J$239</f>
        <v>3.3492822966507178E-2</v>
      </c>
      <c r="K241" s="38">
        <f>'Publication Table'!I242/'Publication Table (%)'!K$239</f>
        <v>4.9945711183496201E-2</v>
      </c>
      <c r="L241" s="38">
        <f>'Publication Table'!J242/'Publication Table (%)'!L$239</f>
        <v>3.8932146829810901E-2</v>
      </c>
      <c r="M241" s="38">
        <f>'Publication Table'!K242/'Publication Table (%)'!M$239</f>
        <v>4.2394014962593519E-2</v>
      </c>
      <c r="N241" s="38">
        <f>'Publication Table'!L242/'Publication Table (%)'!N$239</f>
        <v>4.4280442804428041E-2</v>
      </c>
      <c r="O241" s="38">
        <f>'Publication Table'!M242/'Publication Table (%)'!O$239</f>
        <v>4.5356371490280781E-2</v>
      </c>
      <c r="P241" s="38">
        <f>'Publication Table'!N242/'Publication Table (%)'!P$239</f>
        <v>3.3441208198489752E-2</v>
      </c>
      <c r="Q241" s="38">
        <f>'Publication Table'!O242/'Publication Table (%)'!Q$239</f>
        <v>5.183585313174946E-2</v>
      </c>
      <c r="R241" s="38">
        <f>'Publication Table'!P242/'Publication Table (%)'!R$239</f>
        <v>2.9914529914529916E-2</v>
      </c>
      <c r="S241" s="38">
        <f>'Publication Table'!Q242/'Publication Table (%)'!S$239</f>
        <v>4.9947970863683661E-2</v>
      </c>
      <c r="T241" s="38">
        <f>'Publication Table'!R242/'Publication Table (%)'!T$239</f>
        <v>3.2577903682719546E-2</v>
      </c>
      <c r="U241" s="38">
        <f>'Publication Table'!S242/'Publication Table (%)'!U$239</f>
        <v>5.3571428571428568E-2</v>
      </c>
      <c r="V241" s="38">
        <f>'Publication Table'!T242/'Publication Table (%)'!V$239</f>
        <v>4.0525739320920046E-2</v>
      </c>
      <c r="W241" s="38">
        <f>'Publication Table'!U242/'Publication Table (%)'!W$239</f>
        <v>3.1818181818181815E-2</v>
      </c>
      <c r="X241" s="38">
        <f>'Publication Table'!V242/'Publication Table (%)'!X$239</f>
        <v>4.296875E-2</v>
      </c>
      <c r="Y241" s="38">
        <f>'Publication Table'!W242/'Publication Table (%)'!Y$239</f>
        <v>4.9382716049382713E-2</v>
      </c>
      <c r="Z241" s="38">
        <f>'Publication Table'!X242/'Publication Table (%)'!Z$239</f>
        <v>3.6739380022962113E-2</v>
      </c>
      <c r="AA241" s="38">
        <f>'Publication Table'!Y242/'Publication Table (%)'!AA$239</f>
        <v>5.2808988764044947E-2</v>
      </c>
      <c r="AB241" s="38">
        <f>'Publication Table'!Z242/'Publication Table (%)'!AB$239</f>
        <v>3.6496350364963501E-2</v>
      </c>
      <c r="AC241" s="38">
        <f>'Publication Table'!AA242/'Publication Table (%)'!AC$239</f>
        <v>4.8746518105849582E-2</v>
      </c>
      <c r="AD241" s="38">
        <f>'Publication Table'!AB242/'Publication Table (%)'!AD$239</f>
        <v>5.4970760233918128E-2</v>
      </c>
      <c r="AE241" s="38">
        <f>'Publication Table'!AC242/'Publication Table (%)'!AE$239</f>
        <v>3.8901601830663615E-2</v>
      </c>
      <c r="AF241" s="38">
        <f>'Publication Table'!AD242/'Publication Table (%)'!AF$239</f>
        <v>4.2735042735042736E-2</v>
      </c>
      <c r="AG241" s="38">
        <f>'Publication Table'!AE242/'Publication Table (%)'!AG$239</f>
        <v>2.7303754266211604E-2</v>
      </c>
      <c r="AH241" s="38">
        <f>'Publication Table'!AF242/'Publication Table (%)'!AH$239</f>
        <v>3.7439613526570048E-2</v>
      </c>
      <c r="AI241" s="38">
        <f>'Publication Table'!AG242/'Publication Table (%)'!AI$239</f>
        <v>3.262233375156838E-2</v>
      </c>
      <c r="AJ241" s="38">
        <f>'Publication Table'!AH242/'Publication Table (%)'!AJ$239</f>
        <v>3.5751840168243953E-2</v>
      </c>
      <c r="AK241" s="38">
        <f>'Publication Table'!AI242/'Publication Table (%)'!AK$239</f>
        <v>3.7383177570093455E-2</v>
      </c>
      <c r="AL241" s="38">
        <f>'Publication Table'!AJ242/'Publication Table (%)'!AL$239</f>
        <v>3.7166085946573751E-2</v>
      </c>
      <c r="AM241" s="38">
        <f>'Publication Table'!AK242/'Publication Table (%)'!AM$239</f>
        <v>3.1941031941031942E-2</v>
      </c>
      <c r="AN241" s="38">
        <f>'Publication Table'!AL242/'Publication Table (%)'!AN$239</f>
        <v>1.8404907975460124E-2</v>
      </c>
      <c r="AO241" s="38">
        <f>'Publication Table'!AM242/'Publication Table (%)'!AO$239</f>
        <v>1.2755102040816327E-2</v>
      </c>
      <c r="AP241" s="38">
        <f>'Publication Table'!AN242/'Publication Table (%)'!AP$239</f>
        <v>3.1453362255965296E-2</v>
      </c>
      <c r="AQ241" s="38">
        <f>'Publication Table'!AO242/'Publication Table (%)'!AQ$239</f>
        <v>3.669724770642202E-2</v>
      </c>
      <c r="AR241" s="38">
        <f>'Publication Table'!AP242/'Publication Table (%)'!AR$239</f>
        <v>4.1939711664482307E-2</v>
      </c>
      <c r="AS241" s="38">
        <f>'Publication Table'!AQ242/'Publication Table (%)'!AS$239</f>
        <v>2.7283511269276393E-2</v>
      </c>
      <c r="AT241" s="38">
        <f>'Publication Table'!AR242/'Publication Table (%)'!AT$239</f>
        <v>3.5135135135135137E-2</v>
      </c>
      <c r="AU241" s="38">
        <f>'Publication Table'!AS242/'Publication Table (%)'!AU$239</f>
        <v>5.0796812749003988E-2</v>
      </c>
      <c r="AV241" s="38">
        <f>'Publication Table'!AT242/'Publication Table (%)'!AV$239</f>
        <v>3.5433070866141732E-2</v>
      </c>
      <c r="AW241" s="38">
        <f>'Publication Table'!AU242/'Publication Table (%)'!AW$239</f>
        <v>5.2631578947368418E-2</v>
      </c>
      <c r="AX241" s="38">
        <f>'Publication Table'!AV242/'Publication Table (%)'!AX$239</f>
        <v>3.9637599093997736E-2</v>
      </c>
      <c r="AY241" s="38">
        <f>'Publication Table'!AW242/'Publication Table (%)'!AY$239</f>
        <v>3.2500000000000001E-2</v>
      </c>
      <c r="AZ241" s="38">
        <f>'Publication Table'!AX242/'Publication Table (%)'!AZ$239</f>
        <v>3.1531531531531529E-2</v>
      </c>
      <c r="BA241" s="38">
        <f>'Publication Table'!AY242/'Publication Table (%)'!BA$239</f>
        <v>3.515625E-2</v>
      </c>
      <c r="BB241" s="38">
        <f>'Publication Table'!AZ242/'Publication Table (%)'!BB$239</f>
        <v>2.8014616321559074E-2</v>
      </c>
      <c r="BC241" s="38">
        <f>'Publication Table'!BA242/'Publication Table (%)'!BC$239</f>
        <v>3.608247422680412E-2</v>
      </c>
      <c r="BD241" s="38">
        <f>'Publication Table'!BB242/'Publication Table (%)'!BD$239</f>
        <v>4.142011834319527E-2</v>
      </c>
      <c r="BE241" s="38">
        <f>'Publication Table'!BC242/'Publication Table (%)'!BE$239</f>
        <v>3.2073310423825885E-2</v>
      </c>
      <c r="BF241" s="38">
        <f>'Publication Table'!BD242/'Publication Table (%)'!BF$239</f>
        <v>5.3663570691434466E-2</v>
      </c>
      <c r="BG241" s="38">
        <f>'Publication Table'!BE242/'Publication Table (%)'!BG$239</f>
        <v>3.8183694530443756E-2</v>
      </c>
      <c r="BH241" s="38">
        <f>'Publication Table'!BF242/'Publication Table (%)'!BH$239</f>
        <v>4.3000914913083256E-2</v>
      </c>
      <c r="BI241" s="38">
        <f>'Publication Table'!BG242/'Publication Table (%)'!BI$239</f>
        <v>4.5662100456621002E-2</v>
      </c>
      <c r="BJ241" s="38">
        <f>'Publication Table'!BH242/'Publication Table (%)'!BJ$239</f>
        <v>4.2076991942703673E-2</v>
      </c>
      <c r="BK241" s="38">
        <f>'Publication Table'!BI242/'Publication Table (%)'!BK$239</f>
        <v>4.1551246537396121E-2</v>
      </c>
      <c r="BL241" s="38">
        <f>'Publication Table'!BJ242/'Publication Table (%)'!BL$239</f>
        <v>5.1702395964691047E-2</v>
      </c>
      <c r="BM241" s="38">
        <f>'Publication Table'!BK242/'Publication Table (%)'!BM$239</f>
        <v>7.0866141732283464E-2</v>
      </c>
      <c r="BN241" s="38">
        <f>'Publication Table'!BL242/'Publication Table (%)'!BN$239</f>
        <v>5.4263565891472867E-2</v>
      </c>
      <c r="BO241" s="38">
        <f>'Publication Table'!BM242/'Publication Table (%)'!BO$239</f>
        <v>3.9215686274509803E-2</v>
      </c>
      <c r="BP241" s="38">
        <f>'Publication Table'!BN242/'Publication Table (%)'!BP$239</f>
        <v>6.024096385542169E-3</v>
      </c>
      <c r="BQ241" s="38">
        <f>'Publication Table'!BO242/'Publication Table (%)'!BQ$239</f>
        <v>3.2000000000000001E-2</v>
      </c>
      <c r="BR241" s="38">
        <f>'Publication Table'!BP242/'Publication Table (%)'!BR$239</f>
        <v>3.4334763948497854E-2</v>
      </c>
      <c r="BS241" s="38">
        <f ca="1">'Publication Table'!BQ242/'Publication Table (%)'!BS$239</f>
        <v>2.7777777777777776E-2</v>
      </c>
    </row>
    <row r="242" spans="2:71" ht="15" hidden="1" customHeight="1" outlineLevel="2" x14ac:dyDescent="0.2">
      <c r="B242" s="84" t="str">
        <f t="shared" si="30"/>
        <v>Gartnavel General HospitalCancellation based on capacity or non-clinical reason by hospital %</v>
      </c>
      <c r="C242" s="87" t="str">
        <f t="shared" si="35"/>
        <v>Gartnavel General Hospital</v>
      </c>
      <c r="D242" s="100"/>
      <c r="E242" s="39" t="s">
        <v>114</v>
      </c>
      <c r="F242" s="38">
        <f>'Publication Table'!D243/'Publication Table (%)'!F$239</f>
        <v>3.9800995024875619E-3</v>
      </c>
      <c r="G242" s="38">
        <f>'Publication Table'!E243/'Publication Table (%)'!G$239</f>
        <v>5.7937427578215531E-3</v>
      </c>
      <c r="H242" s="38">
        <f>'Publication Table'!F243/'Publication Table (%)'!H$239</f>
        <v>5.8309037900874635E-3</v>
      </c>
      <c r="I242" s="38">
        <f>'Publication Table'!G243/'Publication Table (%)'!I$239</f>
        <v>3.6363636363636364E-3</v>
      </c>
      <c r="J242" s="94">
        <f>'Publication Table'!H243/'Publication Table (%)'!J$239</f>
        <v>1.076555023923445E-2</v>
      </c>
      <c r="K242" s="38">
        <f>'Publication Table'!I243/'Publication Table (%)'!K$239</f>
        <v>5.4288816503800215E-3</v>
      </c>
      <c r="L242" s="38">
        <f>'Publication Table'!J243/'Publication Table (%)'!L$239</f>
        <v>1.0011123470522803E-2</v>
      </c>
      <c r="M242" s="38">
        <f>'Publication Table'!K243/'Publication Table (%)'!M$239</f>
        <v>2.4937655860349127E-3</v>
      </c>
      <c r="N242" s="38">
        <f>'Publication Table'!L243/'Publication Table (%)'!N$239</f>
        <v>6.1500615006150061E-3</v>
      </c>
      <c r="O242" s="38">
        <f>'Publication Table'!M243/'Publication Table (%)'!O$239</f>
        <v>7.5593952483801298E-3</v>
      </c>
      <c r="P242" s="38">
        <f>'Publication Table'!N243/'Publication Table (%)'!P$239</f>
        <v>1.0787486515641856E-2</v>
      </c>
      <c r="Q242" s="38">
        <f>'Publication Table'!O243/'Publication Table (%)'!Q$239</f>
        <v>2.1598272138228943E-3</v>
      </c>
      <c r="R242" s="38">
        <f>'Publication Table'!P243/'Publication Table (%)'!R$239</f>
        <v>2.1367521367521368E-2</v>
      </c>
      <c r="S242" s="38">
        <f>'Publication Table'!Q243/'Publication Table (%)'!S$239</f>
        <v>1.6649323621227889E-2</v>
      </c>
      <c r="T242" s="38">
        <f>'Publication Table'!R243/'Publication Table (%)'!T$239</f>
        <v>1.2747875354107648E-2</v>
      </c>
      <c r="U242" s="38">
        <f>'Publication Table'!S243/'Publication Table (%)'!U$239</f>
        <v>1.3888888888888888E-2</v>
      </c>
      <c r="V242" s="38">
        <f>'Publication Table'!T243/'Publication Table (%)'!V$239</f>
        <v>9.8576122672508221E-3</v>
      </c>
      <c r="W242" s="38">
        <f>'Publication Table'!U243/'Publication Table (%)'!W$239</f>
        <v>2.3863636363636365E-2</v>
      </c>
      <c r="X242" s="38">
        <f>'Publication Table'!V243/'Publication Table (%)'!X$239</f>
        <v>1.07421875E-2</v>
      </c>
      <c r="Y242" s="38">
        <f>'Publication Table'!W243/'Publication Table (%)'!Y$239</f>
        <v>9.876543209876543E-3</v>
      </c>
      <c r="Z242" s="38">
        <f>'Publication Table'!X243/'Publication Table (%)'!Z$239</f>
        <v>5.7405281285878304E-3</v>
      </c>
      <c r="AA242" s="38">
        <f>'Publication Table'!Y243/'Publication Table (%)'!AA$239</f>
        <v>1.0112359550561797E-2</v>
      </c>
      <c r="AB242" s="38">
        <f>'Publication Table'!Z243/'Publication Table (%)'!AB$239</f>
        <v>9.384775808133473E-3</v>
      </c>
      <c r="AC242" s="38">
        <f>'Publication Table'!AA243/'Publication Table (%)'!AC$239</f>
        <v>8.356545961002786E-3</v>
      </c>
      <c r="AD242" s="38">
        <f>'Publication Table'!AB243/'Publication Table (%)'!AD$239</f>
        <v>5.8479532163742687E-3</v>
      </c>
      <c r="AE242" s="38">
        <f>'Publication Table'!AC243/'Publication Table (%)'!AE$239</f>
        <v>6.8649885583524023E-3</v>
      </c>
      <c r="AF242" s="38">
        <f>'Publication Table'!AD243/'Publication Table (%)'!AF$239</f>
        <v>2.8490028490028491E-3</v>
      </c>
      <c r="AG242" s="38">
        <f>'Publication Table'!AE243/'Publication Table (%)'!AG$239</f>
        <v>4.5506257110352671E-3</v>
      </c>
      <c r="AH242" s="38">
        <f>'Publication Table'!AF243/'Publication Table (%)'!AH$239</f>
        <v>9.6618357487922701E-3</v>
      </c>
      <c r="AI242" s="38">
        <f>'Publication Table'!AG243/'Publication Table (%)'!AI$239</f>
        <v>8.7829360100376407E-3</v>
      </c>
      <c r="AJ242" s="38">
        <f>'Publication Table'!AH243/'Publication Table (%)'!AJ$239</f>
        <v>1.1566771819137749E-2</v>
      </c>
      <c r="AK242" s="38">
        <f>'Publication Table'!AI243/'Publication Table (%)'!AK$239</f>
        <v>2.5367156208277702E-2</v>
      </c>
      <c r="AL242" s="38">
        <f>'Publication Table'!AJ243/'Publication Table (%)'!AL$239</f>
        <v>1.0452961672473868E-2</v>
      </c>
      <c r="AM242" s="38">
        <f>'Publication Table'!AK243/'Publication Table (%)'!AM$239</f>
        <v>1.1056511056511056E-2</v>
      </c>
      <c r="AN242" s="38">
        <f>'Publication Table'!AL243/'Publication Table (%)'!AN$239</f>
        <v>1.3496932515337423E-2</v>
      </c>
      <c r="AO242" s="38">
        <f>'Publication Table'!AM243/'Publication Table (%)'!AO$239</f>
        <v>1.1479591836734694E-2</v>
      </c>
      <c r="AP242" s="38">
        <f>'Publication Table'!AN243/'Publication Table (%)'!AP$239</f>
        <v>9.7613882863340565E-3</v>
      </c>
      <c r="AQ242" s="38">
        <f>'Publication Table'!AO243/'Publication Table (%)'!AQ$239</f>
        <v>5.7339449541284407E-3</v>
      </c>
      <c r="AR242" s="38">
        <f>'Publication Table'!AP243/'Publication Table (%)'!AR$239</f>
        <v>1.7038007863695939E-2</v>
      </c>
      <c r="AS242" s="38">
        <f>'Publication Table'!AQ243/'Publication Table (%)'!AS$239</f>
        <v>1.3048635824436536E-2</v>
      </c>
      <c r="AT242" s="38">
        <f>'Publication Table'!AR243/'Publication Table (%)'!AT$239</f>
        <v>5.4054054054054057E-3</v>
      </c>
      <c r="AU242" s="38">
        <f>'Publication Table'!AS243/'Publication Table (%)'!AU$239</f>
        <v>6.9721115537848604E-3</v>
      </c>
      <c r="AV242" s="38">
        <f>'Publication Table'!AT243/'Publication Table (%)'!AV$239</f>
        <v>9.3175853018372709E-2</v>
      </c>
      <c r="AW242" s="38">
        <f>'Publication Table'!AU243/'Publication Table (%)'!AW$239</f>
        <v>1.1695906432748537E-2</v>
      </c>
      <c r="AX242" s="38">
        <f>'Publication Table'!AV243/'Publication Table (%)'!AX$239</f>
        <v>1.3590033975084938E-2</v>
      </c>
      <c r="AY242" s="38">
        <f>'Publication Table'!AW243/'Publication Table (%)'!AY$239</f>
        <v>6.2500000000000003E-3</v>
      </c>
      <c r="AZ242" s="38">
        <f>'Publication Table'!AX243/'Publication Table (%)'!AZ$239</f>
        <v>7.8828828828828822E-3</v>
      </c>
      <c r="BA242" s="38">
        <f>'Publication Table'!AY243/'Publication Table (%)'!BA$239</f>
        <v>1.3020833333333334E-2</v>
      </c>
      <c r="BB242" s="38">
        <f>'Publication Table'!AZ243/'Publication Table (%)'!BB$239</f>
        <v>3.6540803897685747E-3</v>
      </c>
      <c r="BC242" s="38">
        <f>'Publication Table'!BA243/'Publication Table (%)'!BC$239</f>
        <v>1.2886597938144329E-2</v>
      </c>
      <c r="BD242" s="38">
        <f>'Publication Table'!BB243/'Publication Table (%)'!BD$239</f>
        <v>1.3313609467455622E-2</v>
      </c>
      <c r="BE242" s="38">
        <f>'Publication Table'!BC243/'Publication Table (%)'!BE$239</f>
        <v>1.1454753722794959E-2</v>
      </c>
      <c r="BF242" s="38">
        <f>'Publication Table'!BD243/'Publication Table (%)'!BF$239</f>
        <v>5.1599587203302374E-3</v>
      </c>
      <c r="BG242" s="38">
        <f>'Publication Table'!BE243/'Publication Table (%)'!BG$239</f>
        <v>4.1279669762641896E-3</v>
      </c>
      <c r="BH242" s="38">
        <f>'Publication Table'!BF243/'Publication Table (%)'!BH$239</f>
        <v>1.2808783165599268E-2</v>
      </c>
      <c r="BI242" s="38">
        <f>'Publication Table'!BG243/'Publication Table (%)'!BI$239</f>
        <v>7.9908675799086754E-3</v>
      </c>
      <c r="BJ242" s="38">
        <f>'Publication Table'!BH243/'Publication Table (%)'!BJ$239</f>
        <v>1.2533572068039392E-2</v>
      </c>
      <c r="BK242" s="38">
        <f>'Publication Table'!BI243/'Publication Table (%)'!BK$239</f>
        <v>8.3102493074792248E-3</v>
      </c>
      <c r="BL242" s="38">
        <f>'Publication Table'!BJ243/'Publication Table (%)'!BL$239</f>
        <v>3.0264817150063052E-2</v>
      </c>
      <c r="BM242" s="38">
        <f>'Publication Table'!BK243/'Publication Table (%)'!BM$239</f>
        <v>7.874015748031496E-3</v>
      </c>
      <c r="BN242" s="38">
        <f>'Publication Table'!BL243/'Publication Table (%)'!BN$239</f>
        <v>1.5503875968992248E-2</v>
      </c>
      <c r="BO242" s="38">
        <f>'Publication Table'!BM243/'Publication Table (%)'!BO$239</f>
        <v>1.9607843137254902E-2</v>
      </c>
      <c r="BP242" s="38">
        <f>'Publication Table'!BN243/'Publication Table (%)'!BP$239</f>
        <v>9.0361445783132526E-3</v>
      </c>
      <c r="BQ242" s="38">
        <f>'Publication Table'!BO243/'Publication Table (%)'!BQ$239</f>
        <v>1.0666666666666666E-2</v>
      </c>
      <c r="BR242" s="38">
        <f>'Publication Table'!BP243/'Publication Table (%)'!BR$239</f>
        <v>1.0729613733905579E-2</v>
      </c>
      <c r="BS242" s="38">
        <f ca="1">'Publication Table'!BQ243/'Publication Table (%)'!BS$239</f>
        <v>2.5462962962962962E-2</v>
      </c>
    </row>
    <row r="243" spans="2:71" ht="15" hidden="1" customHeight="1" outlineLevel="2" x14ac:dyDescent="0.2">
      <c r="B243" s="84" t="str">
        <f t="shared" si="30"/>
        <v>Gartnavel General HospitalCancelled by Patient %</v>
      </c>
      <c r="C243" s="87" t="str">
        <f t="shared" si="35"/>
        <v>Gartnavel General Hospital</v>
      </c>
      <c r="D243" s="100"/>
      <c r="E243" s="39" t="s">
        <v>115</v>
      </c>
      <c r="F243" s="38">
        <f>'Publication Table'!D244/'Publication Table (%)'!F$239</f>
        <v>2.4875621890547265E-2</v>
      </c>
      <c r="G243" s="38">
        <f>'Publication Table'!E244/'Publication Table (%)'!G$239</f>
        <v>4.1714947856315181E-2</v>
      </c>
      <c r="H243" s="38">
        <f>'Publication Table'!F244/'Publication Table (%)'!H$239</f>
        <v>2.7696793002915453E-2</v>
      </c>
      <c r="I243" s="38">
        <f>'Publication Table'!G244/'Publication Table (%)'!I$239</f>
        <v>3.272727272727273E-2</v>
      </c>
      <c r="J243" s="94">
        <f>'Publication Table'!H244/'Publication Table (%)'!J$239</f>
        <v>3.8277511961722487E-2</v>
      </c>
      <c r="K243" s="38">
        <f>'Publication Table'!I244/'Publication Table (%)'!K$239</f>
        <v>5.6460369163952223E-2</v>
      </c>
      <c r="L243" s="38">
        <f>'Publication Table'!J244/'Publication Table (%)'!L$239</f>
        <v>4.449388209121246E-2</v>
      </c>
      <c r="M243" s="38">
        <f>'Publication Table'!K244/'Publication Table (%)'!M$239</f>
        <v>3.8653366583541147E-2</v>
      </c>
      <c r="N243" s="38">
        <f>'Publication Table'!L244/'Publication Table (%)'!N$239</f>
        <v>4.4280442804428041E-2</v>
      </c>
      <c r="O243" s="38">
        <f>'Publication Table'!M244/'Publication Table (%)'!O$239</f>
        <v>4.6436285097192227E-2</v>
      </c>
      <c r="P243" s="38">
        <f>'Publication Table'!N244/'Publication Table (%)'!P$239</f>
        <v>3.3441208198489752E-2</v>
      </c>
      <c r="Q243" s="38">
        <f>'Publication Table'!O244/'Publication Table (%)'!Q$239</f>
        <v>4.3196544276457881E-2</v>
      </c>
      <c r="R243" s="38">
        <f>'Publication Table'!P244/'Publication Table (%)'!R$239</f>
        <v>4.7008547008547008E-2</v>
      </c>
      <c r="S243" s="38">
        <f>'Publication Table'!Q244/'Publication Table (%)'!S$239</f>
        <v>3.2258064516129031E-2</v>
      </c>
      <c r="T243" s="38">
        <f>'Publication Table'!R244/'Publication Table (%)'!T$239</f>
        <v>7.5070821529745049E-2</v>
      </c>
      <c r="U243" s="38">
        <f>'Publication Table'!S244/'Publication Table (%)'!U$239</f>
        <v>3.8690476190476192E-2</v>
      </c>
      <c r="V243" s="38">
        <f>'Publication Table'!T244/'Publication Table (%)'!V$239</f>
        <v>4.271631982475356E-2</v>
      </c>
      <c r="W243" s="38">
        <f>'Publication Table'!U244/'Publication Table (%)'!W$239</f>
        <v>4.4318181818181819E-2</v>
      </c>
      <c r="X243" s="38">
        <f>'Publication Table'!V244/'Publication Table (%)'!X$239</f>
        <v>3.41796875E-2</v>
      </c>
      <c r="Y243" s="38">
        <f>'Publication Table'!W244/'Publication Table (%)'!Y$239</f>
        <v>5.185185185185185E-2</v>
      </c>
      <c r="Z243" s="38">
        <f>'Publication Table'!X244/'Publication Table (%)'!Z$239</f>
        <v>2.7554535017221583E-2</v>
      </c>
      <c r="AA243" s="38">
        <f>'Publication Table'!Y244/'Publication Table (%)'!AA$239</f>
        <v>4.3820224719101124E-2</v>
      </c>
      <c r="AB243" s="38">
        <f>'Publication Table'!Z244/'Publication Table (%)'!AB$239</f>
        <v>3.8581856100104277E-2</v>
      </c>
      <c r="AC243" s="38">
        <f>'Publication Table'!AA244/'Publication Table (%)'!AC$239</f>
        <v>5.5710306406685235E-2</v>
      </c>
      <c r="AD243" s="38">
        <f>'Publication Table'!AB244/'Publication Table (%)'!AD$239</f>
        <v>5.146198830409357E-2</v>
      </c>
      <c r="AE243" s="38">
        <f>'Publication Table'!AC244/'Publication Table (%)'!AE$239</f>
        <v>5.9496567505720827E-2</v>
      </c>
      <c r="AF243" s="38">
        <f>'Publication Table'!AD244/'Publication Table (%)'!AF$239</f>
        <v>4.1310541310541307E-2</v>
      </c>
      <c r="AG243" s="38">
        <f>'Publication Table'!AE244/'Publication Table (%)'!AG$239</f>
        <v>5.0056882821387941E-2</v>
      </c>
      <c r="AH243" s="38">
        <f>'Publication Table'!AF244/'Publication Table (%)'!AH$239</f>
        <v>3.3816425120772944E-2</v>
      </c>
      <c r="AI243" s="38">
        <f>'Publication Table'!AG244/'Publication Table (%)'!AI$239</f>
        <v>3.0112923462986198E-2</v>
      </c>
      <c r="AJ243" s="38">
        <f>'Publication Table'!AH244/'Publication Table (%)'!AJ$239</f>
        <v>2.8391167192429023E-2</v>
      </c>
      <c r="AK243" s="38">
        <f>'Publication Table'!AI244/'Publication Table (%)'!AK$239</f>
        <v>5.0734312416555405E-2</v>
      </c>
      <c r="AL243" s="38">
        <f>'Publication Table'!AJ244/'Publication Table (%)'!AL$239</f>
        <v>3.9488966318234613E-2</v>
      </c>
      <c r="AM243" s="38">
        <f>'Publication Table'!AK244/'Publication Table (%)'!AM$239</f>
        <v>3.1941031941031942E-2</v>
      </c>
      <c r="AN243" s="38">
        <f>'Publication Table'!AL244/'Publication Table (%)'!AN$239</f>
        <v>2.5766871165644172E-2</v>
      </c>
      <c r="AO243" s="38">
        <f>'Publication Table'!AM244/'Publication Table (%)'!AO$239</f>
        <v>2.6785714285714284E-2</v>
      </c>
      <c r="AP243" s="38">
        <f>'Publication Table'!AN244/'Publication Table (%)'!AP$239</f>
        <v>3.9045553145336226E-2</v>
      </c>
      <c r="AQ243" s="38">
        <f>'Publication Table'!AO244/'Publication Table (%)'!AQ$239</f>
        <v>3.4403669724770644E-2</v>
      </c>
      <c r="AR243" s="38">
        <f>'Publication Table'!AP244/'Publication Table (%)'!AR$239</f>
        <v>4.0629095674967232E-2</v>
      </c>
      <c r="AS243" s="38">
        <f>'Publication Table'!AQ244/'Publication Table (%)'!AS$239</f>
        <v>3.5587188612099648E-2</v>
      </c>
      <c r="AT243" s="38">
        <f>'Publication Table'!AR244/'Publication Table (%)'!AT$239</f>
        <v>3.9189189189189191E-2</v>
      </c>
      <c r="AU243" s="38">
        <f>'Publication Table'!AS244/'Publication Table (%)'!AU$239</f>
        <v>3.1872509960159362E-2</v>
      </c>
      <c r="AV243" s="38">
        <f>'Publication Table'!AT244/'Publication Table (%)'!AV$239</f>
        <v>3.0183727034120734E-2</v>
      </c>
      <c r="AW243" s="38">
        <f>'Publication Table'!AU244/'Publication Table (%)'!AW$239</f>
        <v>2.7777777777777776E-2</v>
      </c>
      <c r="AX243" s="38">
        <f>'Publication Table'!AV244/'Publication Table (%)'!AX$239</f>
        <v>3.5107587768969425E-2</v>
      </c>
      <c r="AY243" s="38">
        <f>'Publication Table'!AW244/'Publication Table (%)'!AY$239</f>
        <v>3.3750000000000002E-2</v>
      </c>
      <c r="AZ243" s="38">
        <f>'Publication Table'!AX244/'Publication Table (%)'!AZ$239</f>
        <v>2.4774774774774775E-2</v>
      </c>
      <c r="BA243" s="38">
        <f>'Publication Table'!AY244/'Publication Table (%)'!BA$239</f>
        <v>4.1666666666666664E-2</v>
      </c>
      <c r="BB243" s="38">
        <f>'Publication Table'!AZ244/'Publication Table (%)'!BB$239</f>
        <v>2.679658952496955E-2</v>
      </c>
      <c r="BC243" s="38">
        <f>'Publication Table'!BA244/'Publication Table (%)'!BC$239</f>
        <v>3.7371134020618556E-2</v>
      </c>
      <c r="BD243" s="38">
        <f>'Publication Table'!BB244/'Publication Table (%)'!BD$239</f>
        <v>3.4023668639053255E-2</v>
      </c>
      <c r="BE243" s="38">
        <f>'Publication Table'!BC244/'Publication Table (%)'!BE$239</f>
        <v>3.6655211912943873E-2</v>
      </c>
      <c r="BF243" s="38">
        <f>'Publication Table'!BD244/'Publication Table (%)'!BF$239</f>
        <v>2.9927760577915376E-2</v>
      </c>
      <c r="BG243" s="38">
        <f>'Publication Table'!BE244/'Publication Table (%)'!BG$239</f>
        <v>3.0959752321981424E-2</v>
      </c>
      <c r="BH243" s="38">
        <f>'Publication Table'!BF244/'Publication Table (%)'!BH$239</f>
        <v>3.6596523330283626E-2</v>
      </c>
      <c r="BI243" s="38">
        <f>'Publication Table'!BG244/'Publication Table (%)'!BI$239</f>
        <v>4.2237442922374427E-2</v>
      </c>
      <c r="BJ243" s="38">
        <f>'Publication Table'!BH244/'Publication Table (%)'!BJ$239</f>
        <v>4.5658012533572066E-2</v>
      </c>
      <c r="BK243" s="38">
        <f>'Publication Table'!BI244/'Publication Table (%)'!BK$239</f>
        <v>3.139427516158818E-2</v>
      </c>
      <c r="BL243" s="38">
        <f>'Publication Table'!BJ244/'Publication Table (%)'!BL$239</f>
        <v>4.6658259773013869E-2</v>
      </c>
      <c r="BM243" s="38">
        <f>'Publication Table'!BK244/'Publication Table (%)'!BM$239</f>
        <v>7.874015748031496E-3</v>
      </c>
      <c r="BN243" s="38">
        <f>'Publication Table'!BL244/'Publication Table (%)'!BN$239</f>
        <v>0</v>
      </c>
      <c r="BO243" s="38">
        <f>'Publication Table'!BM244/'Publication Table (%)'!BO$239</f>
        <v>0</v>
      </c>
      <c r="BP243" s="38">
        <f>'Publication Table'!BN244/'Publication Table (%)'!BP$239</f>
        <v>9.0361445783132526E-3</v>
      </c>
      <c r="BQ243" s="38">
        <f>'Publication Table'!BO244/'Publication Table (%)'!BQ$239</f>
        <v>8.0000000000000002E-3</v>
      </c>
      <c r="BR243" s="38">
        <f>'Publication Table'!BP244/'Publication Table (%)'!BR$239</f>
        <v>1.0729613733905579E-2</v>
      </c>
      <c r="BS243" s="38">
        <f ca="1">'Publication Table'!BQ244/'Publication Table (%)'!BS$239</f>
        <v>6.9444444444444441E-3</v>
      </c>
    </row>
    <row r="244" spans="2:71" ht="15" hidden="1" customHeight="1" outlineLevel="2" x14ac:dyDescent="0.2">
      <c r="B244" s="84" t="str">
        <f t="shared" si="30"/>
        <v>Gartnavel General HospitalOther reason %</v>
      </c>
      <c r="C244" s="87" t="str">
        <f t="shared" si="35"/>
        <v>Gartnavel General Hospital</v>
      </c>
      <c r="D244" s="100"/>
      <c r="E244" s="39" t="s">
        <v>116</v>
      </c>
      <c r="F244" s="38">
        <f>'Publication Table'!D245/'Publication Table (%)'!F$239</f>
        <v>0</v>
      </c>
      <c r="G244" s="38">
        <f>'Publication Table'!E245/'Publication Table (%)'!G$239</f>
        <v>0</v>
      </c>
      <c r="H244" s="38">
        <f>'Publication Table'!F245/'Publication Table (%)'!H$239</f>
        <v>0</v>
      </c>
      <c r="I244" s="38">
        <f>'Publication Table'!G245/'Publication Table (%)'!I$239</f>
        <v>1.2121212121212121E-3</v>
      </c>
      <c r="J244" s="94">
        <f>'Publication Table'!H245/'Publication Table (%)'!J$239</f>
        <v>1.1961722488038277E-3</v>
      </c>
      <c r="K244" s="38">
        <f>'Publication Table'!I245/'Publication Table (%)'!K$239</f>
        <v>1.0857763300760044E-3</v>
      </c>
      <c r="L244" s="38">
        <f>'Publication Table'!J245/'Publication Table (%)'!L$239</f>
        <v>2.2246941045606229E-3</v>
      </c>
      <c r="M244" s="38">
        <f>'Publication Table'!K245/'Publication Table (%)'!M$239</f>
        <v>2.4937655860349127E-3</v>
      </c>
      <c r="N244" s="38">
        <f>'Publication Table'!L245/'Publication Table (%)'!N$239</f>
        <v>8.6100861008610082E-3</v>
      </c>
      <c r="O244" s="38">
        <f>'Publication Table'!M245/'Publication Table (%)'!O$239</f>
        <v>1.0799136069114472E-3</v>
      </c>
      <c r="P244" s="38">
        <f>'Publication Table'!N245/'Publication Table (%)'!P$239</f>
        <v>3.2362459546925568E-3</v>
      </c>
      <c r="Q244" s="38">
        <f>'Publication Table'!O245/'Publication Table (%)'!Q$239</f>
        <v>1.0799136069114472E-3</v>
      </c>
      <c r="R244" s="38">
        <f>'Publication Table'!P245/'Publication Table (%)'!R$239</f>
        <v>1.0683760683760685E-3</v>
      </c>
      <c r="S244" s="38">
        <f>'Publication Table'!Q245/'Publication Table (%)'!S$239</f>
        <v>2.0811654526534861E-3</v>
      </c>
      <c r="T244" s="38">
        <f>'Publication Table'!R245/'Publication Table (%)'!T$239</f>
        <v>1.4164305949008499E-3</v>
      </c>
      <c r="U244" s="38">
        <f>'Publication Table'!S245/'Publication Table (%)'!U$239</f>
        <v>1.3888888888888888E-2</v>
      </c>
      <c r="V244" s="38">
        <f>'Publication Table'!T245/'Publication Table (%)'!V$239</f>
        <v>0</v>
      </c>
      <c r="W244" s="38">
        <f>'Publication Table'!U245/'Publication Table (%)'!W$239</f>
        <v>2.3863636363636365E-2</v>
      </c>
      <c r="X244" s="38">
        <f>'Publication Table'!V245/'Publication Table (%)'!X$239</f>
        <v>1.07421875E-2</v>
      </c>
      <c r="Y244" s="38">
        <f>'Publication Table'!W245/'Publication Table (%)'!Y$239</f>
        <v>3.7037037037037038E-3</v>
      </c>
      <c r="Z244" s="38">
        <f>'Publication Table'!X245/'Publication Table (%)'!Z$239</f>
        <v>3.4443168771526979E-3</v>
      </c>
      <c r="AA244" s="38">
        <f>'Publication Table'!Y245/'Publication Table (%)'!AA$239</f>
        <v>2.2471910112359553E-3</v>
      </c>
      <c r="AB244" s="38">
        <f>'Publication Table'!Z245/'Publication Table (%)'!AB$239</f>
        <v>0</v>
      </c>
      <c r="AC244" s="38">
        <f>'Publication Table'!AA245/'Publication Table (%)'!AC$239</f>
        <v>1.3927576601671309E-3</v>
      </c>
      <c r="AD244" s="38">
        <f>'Publication Table'!AB245/'Publication Table (%)'!AD$239</f>
        <v>0</v>
      </c>
      <c r="AE244" s="38">
        <f>'Publication Table'!AC245/'Publication Table (%)'!AE$239</f>
        <v>2.2883295194508009E-3</v>
      </c>
      <c r="AF244" s="38">
        <f>'Publication Table'!AD245/'Publication Table (%)'!AF$239</f>
        <v>2.8490028490028491E-3</v>
      </c>
      <c r="AG244" s="38">
        <f>'Publication Table'!AE245/'Publication Table (%)'!AG$239</f>
        <v>0</v>
      </c>
      <c r="AH244" s="38">
        <f>'Publication Table'!AF245/'Publication Table (%)'!AH$239</f>
        <v>1.8115942028985508E-2</v>
      </c>
      <c r="AI244" s="38">
        <f>'Publication Table'!AG245/'Publication Table (%)'!AI$239</f>
        <v>1.2547051442910915E-3</v>
      </c>
      <c r="AJ244" s="38">
        <f>'Publication Table'!AH245/'Publication Table (%)'!AJ$239</f>
        <v>7.3606729758149319E-3</v>
      </c>
      <c r="AK244" s="38">
        <f>'Publication Table'!AI245/'Publication Table (%)'!AK$239</f>
        <v>8.0106809078771702E-3</v>
      </c>
      <c r="AL244" s="38">
        <f>'Publication Table'!AJ245/'Publication Table (%)'!AL$239</f>
        <v>4.6457607433217189E-3</v>
      </c>
      <c r="AM244" s="38">
        <f>'Publication Table'!AK245/'Publication Table (%)'!AM$239</f>
        <v>1.9656019656019656E-2</v>
      </c>
      <c r="AN244" s="38">
        <f>'Publication Table'!AL245/'Publication Table (%)'!AN$239</f>
        <v>6.9938650306748465E-2</v>
      </c>
      <c r="AO244" s="38">
        <f>'Publication Table'!AM245/'Publication Table (%)'!AO$239</f>
        <v>1.2755102040816326E-3</v>
      </c>
      <c r="AP244" s="38">
        <f>'Publication Table'!AN245/'Publication Table (%)'!AP$239</f>
        <v>2.1691973969631237E-3</v>
      </c>
      <c r="AQ244" s="38">
        <f>'Publication Table'!AO245/'Publication Table (%)'!AQ$239</f>
        <v>1.1467889908256881E-3</v>
      </c>
      <c r="AR244" s="38">
        <f>'Publication Table'!AP245/'Publication Table (%)'!AR$239</f>
        <v>0</v>
      </c>
      <c r="AS244" s="38">
        <f>'Publication Table'!AQ245/'Publication Table (%)'!AS$239</f>
        <v>3.5587188612099642E-3</v>
      </c>
      <c r="AT244" s="38">
        <f>'Publication Table'!AR245/'Publication Table (%)'!AT$239</f>
        <v>0</v>
      </c>
      <c r="AU244" s="38">
        <f>'Publication Table'!AS245/'Publication Table (%)'!AU$239</f>
        <v>5.9760956175298804E-3</v>
      </c>
      <c r="AV244" s="38">
        <f>'Publication Table'!AT245/'Publication Table (%)'!AV$239</f>
        <v>6.5616797900262466E-3</v>
      </c>
      <c r="AW244" s="38">
        <f>'Publication Table'!AU245/'Publication Table (%)'!AW$239</f>
        <v>0</v>
      </c>
      <c r="AX244" s="38">
        <f>'Publication Table'!AV245/'Publication Table (%)'!AX$239</f>
        <v>2.2650056625141564E-3</v>
      </c>
      <c r="AY244" s="38">
        <f>'Publication Table'!AW245/'Publication Table (%)'!AY$239</f>
        <v>1.25E-3</v>
      </c>
      <c r="AZ244" s="38">
        <f>'Publication Table'!AX245/'Publication Table (%)'!AZ$239</f>
        <v>0</v>
      </c>
      <c r="BA244" s="38">
        <f>'Publication Table'!AY245/'Publication Table (%)'!BA$239</f>
        <v>0</v>
      </c>
      <c r="BB244" s="38">
        <f>'Publication Table'!AZ245/'Publication Table (%)'!BB$239</f>
        <v>1.2180267965895249E-3</v>
      </c>
      <c r="BC244" s="38">
        <f>'Publication Table'!BA245/'Publication Table (%)'!BC$239</f>
        <v>0</v>
      </c>
      <c r="BD244" s="38">
        <f>'Publication Table'!BB245/'Publication Table (%)'!BD$239</f>
        <v>2.9585798816568047E-3</v>
      </c>
      <c r="BE244" s="38">
        <f>'Publication Table'!BC245/'Publication Table (%)'!BE$239</f>
        <v>3.4364261168384879E-3</v>
      </c>
      <c r="BF244" s="38">
        <f>'Publication Table'!BD245/'Publication Table (%)'!BF$239</f>
        <v>0</v>
      </c>
      <c r="BG244" s="38">
        <f>'Publication Table'!BE245/'Publication Table (%)'!BG$239</f>
        <v>1.5479876160990712E-2</v>
      </c>
      <c r="BH244" s="38">
        <f>'Publication Table'!BF245/'Publication Table (%)'!BH$239</f>
        <v>9.1491308325709062E-4</v>
      </c>
      <c r="BI244" s="38">
        <f>'Publication Table'!BG245/'Publication Table (%)'!BI$239</f>
        <v>0</v>
      </c>
      <c r="BJ244" s="38">
        <f>'Publication Table'!BH245/'Publication Table (%)'!BJ$239</f>
        <v>4.4762757385854966E-3</v>
      </c>
      <c r="BK244" s="38">
        <f>'Publication Table'!BI245/'Publication Table (%)'!BK$239</f>
        <v>5.5401662049861496E-3</v>
      </c>
      <c r="BL244" s="38">
        <f>'Publication Table'!BJ245/'Publication Table (%)'!BL$239</f>
        <v>6.3051702395964691E-3</v>
      </c>
      <c r="BM244" s="38">
        <f>'Publication Table'!BK245/'Publication Table (%)'!BM$239</f>
        <v>0</v>
      </c>
      <c r="BN244" s="38">
        <f>'Publication Table'!BL245/'Publication Table (%)'!BN$239</f>
        <v>0</v>
      </c>
      <c r="BO244" s="38">
        <f>'Publication Table'!BM245/'Publication Table (%)'!BO$239</f>
        <v>0</v>
      </c>
      <c r="BP244" s="38">
        <f>'Publication Table'!BN245/'Publication Table (%)'!BP$239</f>
        <v>0</v>
      </c>
      <c r="BQ244" s="38">
        <f>'Publication Table'!BO245/'Publication Table (%)'!BQ$239</f>
        <v>0</v>
      </c>
      <c r="BR244" s="38">
        <f>'Publication Table'!BP245/'Publication Table (%)'!BR$239</f>
        <v>6.4377682403433476E-3</v>
      </c>
      <c r="BS244" s="38">
        <f ca="1">'Publication Table'!BQ245/'Publication Table (%)'!BS$239</f>
        <v>0</v>
      </c>
    </row>
    <row r="245" spans="2:71" ht="15" customHeight="1" x14ac:dyDescent="0.2">
      <c r="B245" s="84" t="str">
        <f t="shared" si="30"/>
        <v>Gartnavel General Hospital</v>
      </c>
      <c r="C245" s="87" t="str">
        <f t="shared" si="35"/>
        <v>Gartnavel General Hospital</v>
      </c>
      <c r="D245" s="100"/>
      <c r="E245" s="47"/>
      <c r="F245" s="13"/>
      <c r="G245" s="13"/>
      <c r="H245" s="13"/>
      <c r="I245" s="13"/>
      <c r="J245" s="13"/>
      <c r="K245" s="13"/>
      <c r="L245" s="13"/>
      <c r="M245" s="13"/>
      <c r="N245" s="13"/>
      <c r="O245" s="13"/>
      <c r="P245" s="13"/>
      <c r="Q245" s="13"/>
      <c r="R245" s="13"/>
      <c r="S245" s="13"/>
      <c r="T245" s="13"/>
      <c r="U245" s="13"/>
      <c r="V245" s="13"/>
      <c r="W245" s="13"/>
      <c r="X245" s="13"/>
      <c r="Y245" s="13"/>
      <c r="Z245" s="13"/>
      <c r="AA245" s="13"/>
      <c r="AB245" s="13"/>
      <c r="AC245" s="13"/>
      <c r="AD245" s="13"/>
      <c r="AE245" s="13"/>
      <c r="AF245" s="13"/>
      <c r="AG245" s="13"/>
      <c r="AH245" s="13"/>
      <c r="AI245" s="13"/>
      <c r="AJ245" s="13"/>
      <c r="AK245" s="13"/>
      <c r="AL245" s="13"/>
      <c r="AM245" s="13"/>
      <c r="AN245" s="13"/>
      <c r="AO245" s="13"/>
      <c r="AP245" s="13"/>
      <c r="AQ245" s="13"/>
      <c r="AR245" s="13"/>
      <c r="AS245" s="13"/>
      <c r="AT245" s="13"/>
      <c r="AU245" s="13"/>
      <c r="AV245" s="13"/>
      <c r="AW245" s="13"/>
      <c r="AX245" s="13"/>
      <c r="AY245" s="13"/>
      <c r="AZ245" s="13"/>
      <c r="BA245" s="13"/>
      <c r="BB245" s="13"/>
      <c r="BC245" s="13"/>
      <c r="BD245" s="13"/>
      <c r="BE245" s="13"/>
      <c r="BF245" s="13"/>
      <c r="BG245" s="13"/>
      <c r="BH245" s="13"/>
      <c r="BI245" s="13"/>
      <c r="BJ245" s="13"/>
      <c r="BK245" s="13"/>
      <c r="BL245" s="13"/>
      <c r="BM245" s="13"/>
      <c r="BN245" s="13"/>
      <c r="BO245" s="13"/>
      <c r="BP245" s="13"/>
      <c r="BQ245" s="13"/>
      <c r="BR245" s="13"/>
      <c r="BS245" s="13"/>
    </row>
    <row r="246" spans="2:71" ht="15" customHeight="1" x14ac:dyDescent="0.25">
      <c r="B246" s="84" t="str">
        <f t="shared" si="30"/>
        <v>NHS HighlandNHS Highland</v>
      </c>
      <c r="C246" s="87" t="str">
        <f>E246</f>
        <v>NHS Highland</v>
      </c>
      <c r="D246" s="100"/>
      <c r="E246" s="42" t="s">
        <v>124</v>
      </c>
      <c r="F246" s="14"/>
      <c r="G246" s="14"/>
      <c r="H246" s="14"/>
      <c r="I246" s="14"/>
      <c r="J246" s="14"/>
      <c r="K246" s="14"/>
      <c r="L246" s="14"/>
      <c r="M246" s="14"/>
      <c r="N246" s="14"/>
      <c r="O246" s="14"/>
      <c r="P246" s="14"/>
      <c r="Q246" s="14"/>
      <c r="R246" s="14"/>
      <c r="S246" s="14"/>
      <c r="T246" s="14"/>
      <c r="U246" s="14"/>
      <c r="V246" s="14"/>
      <c r="W246" s="14"/>
      <c r="X246" s="14"/>
      <c r="Y246" s="14"/>
      <c r="Z246" s="14"/>
      <c r="AA246" s="14"/>
      <c r="AB246" s="14"/>
      <c r="AC246" s="14"/>
      <c r="AD246" s="14"/>
      <c r="AE246" s="14"/>
      <c r="AF246" s="14"/>
      <c r="AG246" s="14"/>
      <c r="AH246" s="14"/>
      <c r="AI246" s="14"/>
      <c r="AJ246" s="14"/>
      <c r="AK246" s="14"/>
      <c r="AL246" s="14"/>
      <c r="AM246" s="14"/>
      <c r="AN246" s="14"/>
      <c r="AO246" s="14"/>
      <c r="AP246" s="14"/>
      <c r="AQ246" s="14"/>
      <c r="AR246" s="14"/>
      <c r="AS246" s="14"/>
      <c r="AT246" s="14"/>
      <c r="AU246" s="14"/>
      <c r="AV246" s="14"/>
      <c r="AW246" s="14"/>
      <c r="AX246" s="14"/>
      <c r="AY246" s="14"/>
      <c r="AZ246" s="14"/>
      <c r="BA246" s="14"/>
      <c r="BB246" s="14"/>
      <c r="BC246" s="14"/>
      <c r="BD246" s="14"/>
      <c r="BE246" s="14"/>
      <c r="BF246" s="14"/>
      <c r="BG246" s="14"/>
      <c r="BH246" s="14"/>
      <c r="BI246" s="14"/>
      <c r="BJ246" s="14"/>
      <c r="BK246" s="14"/>
      <c r="BL246" s="14"/>
      <c r="BM246" s="14"/>
      <c r="BN246" s="14"/>
      <c r="BO246" s="14"/>
      <c r="BP246" s="14"/>
      <c r="BQ246" s="14"/>
      <c r="BR246" s="14"/>
      <c r="BS246" s="14"/>
    </row>
    <row r="247" spans="2:71" ht="15" customHeight="1" x14ac:dyDescent="0.2">
      <c r="B247" s="84" t="str">
        <f t="shared" si="30"/>
        <v>NHS HighlandTotal Number of scheduled elective operations in theatre system</v>
      </c>
      <c r="C247" s="87" t="str">
        <f t="shared" ref="C247:C253" si="36">C246</f>
        <v>NHS Highland</v>
      </c>
      <c r="D247" s="100"/>
      <c r="E247" s="36" t="s">
        <v>3</v>
      </c>
      <c r="F247" s="11">
        <f>'Publication Table'!D248</f>
        <v>1546</v>
      </c>
      <c r="G247" s="11">
        <f>'Publication Table'!E248</f>
        <v>1604</v>
      </c>
      <c r="H247" s="11">
        <f>'Publication Table'!F248</f>
        <v>1582</v>
      </c>
      <c r="I247" s="11">
        <f>'Publication Table'!G248</f>
        <v>1409</v>
      </c>
      <c r="J247" s="11">
        <f>'Publication Table'!H248</f>
        <v>1648</v>
      </c>
      <c r="K247" s="11">
        <f>'Publication Table'!I248</f>
        <v>1502</v>
      </c>
      <c r="L247" s="11">
        <f>'Publication Table'!J248</f>
        <v>1404</v>
      </c>
      <c r="M247" s="11">
        <f>'Publication Table'!K248</f>
        <v>1311</v>
      </c>
      <c r="N247" s="11">
        <f>'Publication Table'!L248</f>
        <v>1304</v>
      </c>
      <c r="O247" s="11">
        <f>'Publication Table'!M248</f>
        <v>1230</v>
      </c>
      <c r="P247" s="11">
        <f>'Publication Table'!N248</f>
        <v>1174</v>
      </c>
      <c r="Q247" s="11">
        <f>'Publication Table'!O248</f>
        <v>1143</v>
      </c>
      <c r="R247" s="11">
        <f>'Publication Table'!P248</f>
        <v>1201</v>
      </c>
      <c r="S247" s="11">
        <f>'Publication Table'!Q248</f>
        <v>1172</v>
      </c>
      <c r="T247" s="11">
        <f>'Publication Table'!R248</f>
        <v>987</v>
      </c>
      <c r="U247" s="11">
        <f>'Publication Table'!S248</f>
        <v>1199</v>
      </c>
      <c r="V247" s="11">
        <f>'Publication Table'!T248</f>
        <v>1212</v>
      </c>
      <c r="W247" s="11">
        <f>'Publication Table'!U248</f>
        <v>1151</v>
      </c>
      <c r="X247" s="11">
        <f>'Publication Table'!V248</f>
        <v>1319</v>
      </c>
      <c r="Y247" s="11">
        <f>'Publication Table'!W248</f>
        <v>1076</v>
      </c>
      <c r="Z247" s="11">
        <f>'Publication Table'!X248</f>
        <v>1137</v>
      </c>
      <c r="AA247" s="11">
        <f>'Publication Table'!Y248</f>
        <v>1095</v>
      </c>
      <c r="AB247" s="11">
        <f>'Publication Table'!Z248</f>
        <v>1250</v>
      </c>
      <c r="AC247" s="11">
        <f>'Publication Table'!AA248</f>
        <v>974</v>
      </c>
      <c r="AD247" s="11">
        <f>'Publication Table'!AB248</f>
        <v>1258</v>
      </c>
      <c r="AE247" s="11">
        <f>'Publication Table'!AC248</f>
        <v>1199</v>
      </c>
      <c r="AF247" s="11">
        <f>'Publication Table'!AD248</f>
        <v>1226</v>
      </c>
      <c r="AG247" s="11">
        <f>'Publication Table'!AE248</f>
        <v>1309</v>
      </c>
      <c r="AH247" s="11">
        <f>'Publication Table'!AF248</f>
        <v>1220</v>
      </c>
      <c r="AI247" s="11">
        <f>'Publication Table'!AG248</f>
        <v>1205</v>
      </c>
      <c r="AJ247" s="11">
        <f>'Publication Table'!AH248</f>
        <v>1320</v>
      </c>
      <c r="AK247" s="11">
        <f>'Publication Table'!AI248</f>
        <v>1103</v>
      </c>
      <c r="AL247" s="11">
        <f>'Publication Table'!AJ248</f>
        <v>1114</v>
      </c>
      <c r="AM247" s="11">
        <f>'Publication Table'!AK248</f>
        <v>917</v>
      </c>
      <c r="AN247" s="11">
        <f>'Publication Table'!AL248</f>
        <v>1204</v>
      </c>
      <c r="AO247" s="11">
        <f>'Publication Table'!AM248</f>
        <v>1201</v>
      </c>
      <c r="AP247" s="11">
        <f>'Publication Table'!AN248</f>
        <v>1341</v>
      </c>
      <c r="AQ247" s="11">
        <f>'Publication Table'!AO248</f>
        <v>1176</v>
      </c>
      <c r="AR247" s="11">
        <f>'Publication Table'!AP248</f>
        <v>1169</v>
      </c>
      <c r="AS247" s="11">
        <f>'Publication Table'!AQ248</f>
        <v>1287</v>
      </c>
      <c r="AT247" s="11">
        <f>'Publication Table'!AR248</f>
        <v>1223</v>
      </c>
      <c r="AU247" s="11">
        <f>'Publication Table'!AS248</f>
        <v>1345</v>
      </c>
      <c r="AV247" s="11">
        <f>'Publication Table'!AT248</f>
        <v>1282</v>
      </c>
      <c r="AW247" s="11">
        <f>'Publication Table'!AU248</f>
        <v>1099</v>
      </c>
      <c r="AX247" s="11">
        <f>'Publication Table'!AV248</f>
        <v>1184</v>
      </c>
      <c r="AY247" s="11">
        <f>'Publication Table'!AW248</f>
        <v>1210</v>
      </c>
      <c r="AZ247" s="11">
        <f>'Publication Table'!AX248</f>
        <v>1397</v>
      </c>
      <c r="BA247" s="11">
        <f>'Publication Table'!AY248</f>
        <v>1296</v>
      </c>
      <c r="BB247" s="11">
        <f>'Publication Table'!AZ248</f>
        <v>1435</v>
      </c>
      <c r="BC247" s="11">
        <f>'Publication Table'!BA248</f>
        <v>1152</v>
      </c>
      <c r="BD247" s="11">
        <f>'Publication Table'!BB248</f>
        <v>1218</v>
      </c>
      <c r="BE247" s="11">
        <f>'Publication Table'!BC248</f>
        <v>1196</v>
      </c>
      <c r="BF247" s="11">
        <f>'Publication Table'!BD248</f>
        <v>1320</v>
      </c>
      <c r="BG247" s="11">
        <f>'Publication Table'!BE248</f>
        <v>1311</v>
      </c>
      <c r="BH247" s="11">
        <f>'Publication Table'!BF248</f>
        <v>1269</v>
      </c>
      <c r="BI247" s="11">
        <f>'Publication Table'!BG248</f>
        <v>1104</v>
      </c>
      <c r="BJ247" s="11">
        <f>'Publication Table'!BH248</f>
        <v>1202</v>
      </c>
      <c r="BK247" s="11">
        <f>'Publication Table'!BI248</f>
        <v>1170</v>
      </c>
      <c r="BL247" s="11">
        <f>'Publication Table'!BJ248</f>
        <v>749</v>
      </c>
      <c r="BM247" s="11">
        <f>'Publication Table'!BK248</f>
        <v>107</v>
      </c>
      <c r="BN247" s="11">
        <f>'Publication Table'!BL248</f>
        <v>168</v>
      </c>
      <c r="BO247" s="11">
        <f>'Publication Table'!BM248</f>
        <v>365</v>
      </c>
      <c r="BP247" s="11">
        <f>'Publication Table'!BN248</f>
        <v>700</v>
      </c>
      <c r="BQ247" s="11">
        <f>'Publication Table'!BO248</f>
        <v>704</v>
      </c>
      <c r="BR247" s="11">
        <f>'Publication Table'!BP248</f>
        <v>879</v>
      </c>
      <c r="BS247" s="11">
        <f ca="1">'Publication Table'!BQ248</f>
        <v>847</v>
      </c>
    </row>
    <row r="248" spans="2:71" ht="15" customHeight="1" x14ac:dyDescent="0.2">
      <c r="B248" s="84" t="str">
        <f t="shared" si="30"/>
        <v>NHS HighlandPercent of total scheduled elective cancellations in theatre systems</v>
      </c>
      <c r="C248" s="87" t="str">
        <f t="shared" si="36"/>
        <v>NHS Highland</v>
      </c>
      <c r="D248" s="100"/>
      <c r="E248" s="37" t="s">
        <v>112</v>
      </c>
      <c r="F248" s="66">
        <f>'Publication Table'!D249/'Publication Table (%)'!F$247</f>
        <v>0.15588615782664941</v>
      </c>
      <c r="G248" s="66">
        <f>'Publication Table'!E249/'Publication Table (%)'!G$247</f>
        <v>0.12406483790523691</v>
      </c>
      <c r="H248" s="66">
        <f>'Publication Table'!F249/'Publication Table (%)'!H$247</f>
        <v>0.1213653603034134</v>
      </c>
      <c r="I248" s="66">
        <f>'Publication Table'!G249/'Publication Table (%)'!I$247</f>
        <v>0.15046132008516677</v>
      </c>
      <c r="J248" s="66">
        <f>'Publication Table'!H249/'Publication Table (%)'!J$247</f>
        <v>0.13106796116504854</v>
      </c>
      <c r="K248" s="66">
        <f>'Publication Table'!I249/'Publication Table (%)'!K$247</f>
        <v>0.1511318242343542</v>
      </c>
      <c r="L248" s="66">
        <f>'Publication Table'!J249/'Publication Table (%)'!L$247</f>
        <v>0.11823361823361823</v>
      </c>
      <c r="M248" s="66">
        <f>'Publication Table'!K249/'Publication Table (%)'!M$247</f>
        <v>0.13577421815408086</v>
      </c>
      <c r="N248" s="66">
        <f>'Publication Table'!L249/'Publication Table (%)'!N$247</f>
        <v>0.15797546012269939</v>
      </c>
      <c r="O248" s="66">
        <f>'Publication Table'!M249/'Publication Table (%)'!O$247</f>
        <v>0.15447154471544716</v>
      </c>
      <c r="P248" s="66">
        <f>'Publication Table'!N249/'Publication Table (%)'!P$247</f>
        <v>0.11754684838160136</v>
      </c>
      <c r="Q248" s="66">
        <f>'Publication Table'!O249/'Publication Table (%)'!Q$247</f>
        <v>0.10936132983377078</v>
      </c>
      <c r="R248" s="66">
        <f>'Publication Table'!P249/'Publication Table (%)'!R$247</f>
        <v>0.12572855953372189</v>
      </c>
      <c r="S248" s="66">
        <f>'Publication Table'!Q249/'Publication Table (%)'!S$247</f>
        <v>0.13225255972696245</v>
      </c>
      <c r="T248" s="66">
        <f>'Publication Table'!R249/'Publication Table (%)'!T$247</f>
        <v>0.11651469098277609</v>
      </c>
      <c r="U248" s="66">
        <f>'Publication Table'!S249/'Publication Table (%)'!U$247</f>
        <v>0.15179316096747289</v>
      </c>
      <c r="V248" s="66">
        <f>'Publication Table'!T249/'Publication Table (%)'!V$247</f>
        <v>0.15099009900990099</v>
      </c>
      <c r="W248" s="66">
        <f>'Publication Table'!U249/'Publication Table (%)'!W$247</f>
        <v>0.13292788879235448</v>
      </c>
      <c r="X248" s="66">
        <f>'Publication Table'!V249/'Publication Table (%)'!X$247</f>
        <v>0.13115996967399546</v>
      </c>
      <c r="Y248" s="66">
        <f>'Publication Table'!W249/'Publication Table (%)'!Y$247</f>
        <v>0.1895910780669145</v>
      </c>
      <c r="Z248" s="66">
        <f>'Publication Table'!X249/'Publication Table (%)'!Z$247</f>
        <v>0.12752858399296393</v>
      </c>
      <c r="AA248" s="66">
        <f>'Publication Table'!Y249/'Publication Table (%)'!AA$247</f>
        <v>0.13789954337899543</v>
      </c>
      <c r="AB248" s="66">
        <f>'Publication Table'!Z249/'Publication Table (%)'!AB$247</f>
        <v>0.15440000000000001</v>
      </c>
      <c r="AC248" s="66">
        <f>'Publication Table'!AA249/'Publication Table (%)'!AC$247</f>
        <v>0.13449691991786447</v>
      </c>
      <c r="AD248" s="66">
        <f>'Publication Table'!AB249/'Publication Table (%)'!AD$247</f>
        <v>0.10095389507154214</v>
      </c>
      <c r="AE248" s="66">
        <f>'Publication Table'!AC249/'Publication Table (%)'!AE$247</f>
        <v>0.11426188490408674</v>
      </c>
      <c r="AF248" s="66">
        <f>'Publication Table'!AD249/'Publication Table (%)'!AF$247</f>
        <v>8.9722675367047311E-2</v>
      </c>
      <c r="AG248" s="66">
        <f>'Publication Table'!AE249/'Publication Table (%)'!AG$247</f>
        <v>9.3200916730328501E-2</v>
      </c>
      <c r="AH248" s="66">
        <f>'Publication Table'!AF249/'Publication Table (%)'!AH$247</f>
        <v>9.4262295081967207E-2</v>
      </c>
      <c r="AI248" s="66">
        <f>'Publication Table'!AG249/'Publication Table (%)'!AI$247</f>
        <v>0.12531120331950207</v>
      </c>
      <c r="AJ248" s="66">
        <f>'Publication Table'!AH249/'Publication Table (%)'!AJ$247</f>
        <v>0.11742424242424243</v>
      </c>
      <c r="AK248" s="66">
        <f>'Publication Table'!AI249/'Publication Table (%)'!AK$247</f>
        <v>0.12058023572076156</v>
      </c>
      <c r="AL248" s="66">
        <f>'Publication Table'!AJ249/'Publication Table (%)'!AL$247</f>
        <v>0.24506283662477557</v>
      </c>
      <c r="AM248" s="66">
        <f>'Publication Table'!AK249/'Publication Table (%)'!AM$247</f>
        <v>0.21046892039258452</v>
      </c>
      <c r="AN248" s="66">
        <f>'Publication Table'!AL249/'Publication Table (%)'!AN$247</f>
        <v>0.13621262458471761</v>
      </c>
      <c r="AO248" s="66">
        <f>'Publication Table'!AM249/'Publication Table (%)'!AO$247</f>
        <v>0.11990008326394672</v>
      </c>
      <c r="AP248" s="66">
        <f>'Publication Table'!AN249/'Publication Table (%)'!AP$247</f>
        <v>8.7994034302759136E-2</v>
      </c>
      <c r="AQ248" s="66">
        <f>'Publication Table'!AO249/'Publication Table (%)'!AQ$247</f>
        <v>9.8639455782312924E-2</v>
      </c>
      <c r="AR248" s="66">
        <f>'Publication Table'!AP249/'Publication Table (%)'!AR$247</f>
        <v>0.16167664670658682</v>
      </c>
      <c r="AS248" s="66">
        <f>'Publication Table'!AQ249/'Publication Table (%)'!AS$247</f>
        <v>0.14452214452214451</v>
      </c>
      <c r="AT248" s="66">
        <f>'Publication Table'!AR249/'Publication Table (%)'!AT$247</f>
        <v>0.12837285363859363</v>
      </c>
      <c r="AU248" s="66">
        <f>'Publication Table'!AS249/'Publication Table (%)'!AU$247</f>
        <v>0.1137546468401487</v>
      </c>
      <c r="AV248" s="66">
        <f>'Publication Table'!AT249/'Publication Table (%)'!AV$247</f>
        <v>0.10764430577223089</v>
      </c>
      <c r="AW248" s="66">
        <f>'Publication Table'!AU249/'Publication Table (%)'!AW$247</f>
        <v>0.12010919017288443</v>
      </c>
      <c r="AX248" s="66">
        <f>'Publication Table'!AV249/'Publication Table (%)'!AX$247</f>
        <v>0.13344594594594594</v>
      </c>
      <c r="AY248" s="66">
        <f>'Publication Table'!AW249/'Publication Table (%)'!AY$247</f>
        <v>0.14297520661157026</v>
      </c>
      <c r="AZ248" s="66">
        <f>'Publication Table'!AX249/'Publication Table (%)'!AZ$247</f>
        <v>9.949892627057981E-2</v>
      </c>
      <c r="BA248" s="66">
        <f>'Publication Table'!AY249/'Publication Table (%)'!BA$247</f>
        <v>0.12808641975308643</v>
      </c>
      <c r="BB248" s="66">
        <f>'Publication Table'!AZ249/'Publication Table (%)'!BB$247</f>
        <v>0.12543554006968641</v>
      </c>
      <c r="BC248" s="66">
        <f>'Publication Table'!BA249/'Publication Table (%)'!BC$247</f>
        <v>0.1267361111111111</v>
      </c>
      <c r="BD248" s="66">
        <f>'Publication Table'!BB249/'Publication Table (%)'!BD$247</f>
        <v>0.13957307060755336</v>
      </c>
      <c r="BE248" s="66">
        <f>'Publication Table'!BC249/'Publication Table (%)'!BE$247</f>
        <v>0.12123745819397994</v>
      </c>
      <c r="BF248" s="66">
        <f>'Publication Table'!BD249/'Publication Table (%)'!BF$247</f>
        <v>0.12954545454545455</v>
      </c>
      <c r="BG248" s="66">
        <f>'Publication Table'!BE249/'Publication Table (%)'!BG$247</f>
        <v>0.10450038138825324</v>
      </c>
      <c r="BH248" s="66">
        <f>'Publication Table'!BF249/'Publication Table (%)'!BH$247</f>
        <v>0.13475177304964539</v>
      </c>
      <c r="BI248" s="66">
        <f>'Publication Table'!BG249/'Publication Table (%)'!BI$247</f>
        <v>0.16123188405797101</v>
      </c>
      <c r="BJ248" s="66">
        <f>'Publication Table'!BH249/'Publication Table (%)'!BJ$247</f>
        <v>0.15890183028286189</v>
      </c>
      <c r="BK248" s="66">
        <f>'Publication Table'!BI249/'Publication Table (%)'!BK$247</f>
        <v>0.11282051282051282</v>
      </c>
      <c r="BL248" s="66">
        <f>'Publication Table'!BJ249/'Publication Table (%)'!BL$247</f>
        <v>0.34045393858477968</v>
      </c>
      <c r="BM248" s="66">
        <f>'Publication Table'!BK249/'Publication Table (%)'!BM$247</f>
        <v>9.3457943925233638E-3</v>
      </c>
      <c r="BN248" s="66">
        <f>'Publication Table'!BL249/'Publication Table (%)'!BN$247</f>
        <v>2.976190476190476E-2</v>
      </c>
      <c r="BO248" s="66">
        <f>'Publication Table'!BM249/'Publication Table (%)'!BO$247</f>
        <v>6.0273972602739728E-2</v>
      </c>
      <c r="BP248" s="66">
        <f>'Publication Table'!BN249/'Publication Table (%)'!BP$247</f>
        <v>0.10285714285714286</v>
      </c>
      <c r="BQ248" s="66">
        <f>'Publication Table'!BO249/'Publication Table (%)'!BQ$247</f>
        <v>6.3920454545454544E-2</v>
      </c>
      <c r="BR248" s="66">
        <f>'Publication Table'!BP249/'Publication Table (%)'!BR$247</f>
        <v>0.12059158134243458</v>
      </c>
      <c r="BS248" s="66">
        <f ca="1">'Publication Table'!BQ249/'Publication Table (%)'!BS$247</f>
        <v>7.792207792207792E-2</v>
      </c>
    </row>
    <row r="249" spans="2:71" ht="15" customHeight="1" x14ac:dyDescent="0.2">
      <c r="B249" s="84" t="str">
        <f t="shared" si="30"/>
        <v>NHS HighlandCancellation based on clinical reason by hospital %</v>
      </c>
      <c r="C249" s="87" t="str">
        <f t="shared" si="36"/>
        <v>NHS Highland</v>
      </c>
      <c r="D249" s="100"/>
      <c r="E249" s="39" t="s">
        <v>113</v>
      </c>
      <c r="F249" s="66">
        <f>'Publication Table'!D250/'Publication Table (%)'!F$247</f>
        <v>3.428201811125485E-2</v>
      </c>
      <c r="G249" s="66">
        <f>'Publication Table'!E250/'Publication Table (%)'!G$247</f>
        <v>2.6184538653366583E-2</v>
      </c>
      <c r="H249" s="66">
        <f>'Publication Table'!F250/'Publication Table (%)'!H$247</f>
        <v>3.5398230088495575E-2</v>
      </c>
      <c r="I249" s="66">
        <f>'Publication Table'!G250/'Publication Table (%)'!I$247</f>
        <v>3.4066713981547196E-2</v>
      </c>
      <c r="J249" s="66">
        <f>'Publication Table'!H250/'Publication Table (%)'!J$247</f>
        <v>3.8228155339805822E-2</v>
      </c>
      <c r="K249" s="66">
        <f>'Publication Table'!I250/'Publication Table (%)'!K$247</f>
        <v>3.7949400798934753E-2</v>
      </c>
      <c r="L249" s="66">
        <f>'Publication Table'!J250/'Publication Table (%)'!L$247</f>
        <v>3.2763532763532763E-2</v>
      </c>
      <c r="M249" s="66">
        <f>'Publication Table'!K250/'Publication Table (%)'!M$247</f>
        <v>2.8222730739893211E-2</v>
      </c>
      <c r="N249" s="66">
        <f>'Publication Table'!L250/'Publication Table (%)'!N$247</f>
        <v>4.4478527607361963E-2</v>
      </c>
      <c r="O249" s="66">
        <f>'Publication Table'!M250/'Publication Table (%)'!O$247</f>
        <v>4.715447154471545E-2</v>
      </c>
      <c r="P249" s="66">
        <f>'Publication Table'!N250/'Publication Table (%)'!P$247</f>
        <v>3.3219761499148209E-2</v>
      </c>
      <c r="Q249" s="66">
        <f>'Publication Table'!O250/'Publication Table (%)'!Q$247</f>
        <v>3.1496062992125984E-2</v>
      </c>
      <c r="R249" s="66">
        <f>'Publication Table'!P250/'Publication Table (%)'!R$247</f>
        <v>3.0807660283097418E-2</v>
      </c>
      <c r="S249" s="66">
        <f>'Publication Table'!Q250/'Publication Table (%)'!S$247</f>
        <v>3.839590443686007E-2</v>
      </c>
      <c r="T249" s="66">
        <f>'Publication Table'!R250/'Publication Table (%)'!T$247</f>
        <v>3.242147922998987E-2</v>
      </c>
      <c r="U249" s="66">
        <f>'Publication Table'!S250/'Publication Table (%)'!U$247</f>
        <v>2.7522935779816515E-2</v>
      </c>
      <c r="V249" s="66">
        <f>'Publication Table'!T250/'Publication Table (%)'!V$247</f>
        <v>3.052805280528053E-2</v>
      </c>
      <c r="W249" s="66">
        <f>'Publication Table'!U250/'Publication Table (%)'!W$247</f>
        <v>3.9096437880104258E-2</v>
      </c>
      <c r="X249" s="66">
        <f>'Publication Table'!V250/'Publication Table (%)'!X$247</f>
        <v>4.2456406368460958E-2</v>
      </c>
      <c r="Y249" s="66">
        <f>'Publication Table'!W250/'Publication Table (%)'!Y$247</f>
        <v>4.5539033457249072E-2</v>
      </c>
      <c r="Z249" s="66">
        <f>'Publication Table'!X250/'Publication Table (%)'!Z$247</f>
        <v>3.3421284080914687E-2</v>
      </c>
      <c r="AA249" s="66">
        <f>'Publication Table'!Y250/'Publication Table (%)'!AA$247</f>
        <v>4.4748858447488583E-2</v>
      </c>
      <c r="AB249" s="66">
        <f>'Publication Table'!Z250/'Publication Table (%)'!AB$247</f>
        <v>3.9199999999999999E-2</v>
      </c>
      <c r="AC249" s="66">
        <f>'Publication Table'!AA250/'Publication Table (%)'!AC$247</f>
        <v>3.7987679671457907E-2</v>
      </c>
      <c r="AD249" s="66">
        <f>'Publication Table'!AB250/'Publication Table (%)'!AD$247</f>
        <v>3.4181240063593007E-2</v>
      </c>
      <c r="AE249" s="66">
        <f>'Publication Table'!AC250/'Publication Table (%)'!AE$247</f>
        <v>3.9199332777314431E-2</v>
      </c>
      <c r="AF249" s="66">
        <f>'Publication Table'!AD250/'Publication Table (%)'!AF$247</f>
        <v>2.8548123980424143E-2</v>
      </c>
      <c r="AG249" s="66">
        <f>'Publication Table'!AE250/'Publication Table (%)'!AG$247</f>
        <v>3.0557677616501147E-2</v>
      </c>
      <c r="AH249" s="66">
        <f>'Publication Table'!AF250/'Publication Table (%)'!AH$247</f>
        <v>2.9508196721311476E-2</v>
      </c>
      <c r="AI249" s="66">
        <f>'Publication Table'!AG250/'Publication Table (%)'!AI$247</f>
        <v>2.9875518672199172E-2</v>
      </c>
      <c r="AJ249" s="66">
        <f>'Publication Table'!AH250/'Publication Table (%)'!AJ$247</f>
        <v>3.4090909090909088E-2</v>
      </c>
      <c r="AK249" s="66">
        <f>'Publication Table'!AI250/'Publication Table (%)'!AK$247</f>
        <v>2.7198549410698096E-2</v>
      </c>
      <c r="AL249" s="66">
        <f>'Publication Table'!AJ250/'Publication Table (%)'!AL$247</f>
        <v>3.5906642728904849E-2</v>
      </c>
      <c r="AM249" s="66">
        <f>'Publication Table'!AK250/'Publication Table (%)'!AM$247</f>
        <v>2.5081788440567066E-2</v>
      </c>
      <c r="AN249" s="66">
        <f>'Publication Table'!AL250/'Publication Table (%)'!AN$247</f>
        <v>2.2425249169435217E-2</v>
      </c>
      <c r="AO249" s="66">
        <f>'Publication Table'!AM250/'Publication Table (%)'!AO$247</f>
        <v>3.330557868442964E-2</v>
      </c>
      <c r="AP249" s="66">
        <f>'Publication Table'!AN250/'Publication Table (%)'!AP$247</f>
        <v>2.8337061894108874E-2</v>
      </c>
      <c r="AQ249" s="66">
        <f>'Publication Table'!AO250/'Publication Table (%)'!AQ$247</f>
        <v>2.8061224489795918E-2</v>
      </c>
      <c r="AR249" s="66">
        <f>'Publication Table'!AP250/'Publication Table (%)'!AR$247</f>
        <v>3.8494439692044483E-2</v>
      </c>
      <c r="AS249" s="66">
        <f>'Publication Table'!AQ250/'Publication Table (%)'!AS$247</f>
        <v>3.3411033411033408E-2</v>
      </c>
      <c r="AT249" s="66">
        <f>'Publication Table'!AR250/'Publication Table (%)'!AT$247</f>
        <v>3.6794766966475878E-2</v>
      </c>
      <c r="AU249" s="66">
        <f>'Publication Table'!AS250/'Publication Table (%)'!AU$247</f>
        <v>2.6765799256505577E-2</v>
      </c>
      <c r="AV249" s="66">
        <f>'Publication Table'!AT250/'Publication Table (%)'!AV$247</f>
        <v>3.5101404056162244E-2</v>
      </c>
      <c r="AW249" s="66">
        <f>'Publication Table'!AU250/'Publication Table (%)'!AW$247</f>
        <v>4.0036396724294813E-2</v>
      </c>
      <c r="AX249" s="66">
        <f>'Publication Table'!AV250/'Publication Table (%)'!AX$247</f>
        <v>2.7027027027027029E-2</v>
      </c>
      <c r="AY249" s="66">
        <f>'Publication Table'!AW250/'Publication Table (%)'!AY$247</f>
        <v>3.3884297520661154E-2</v>
      </c>
      <c r="AZ249" s="66">
        <f>'Publication Table'!AX250/'Publication Table (%)'!AZ$247</f>
        <v>3.3643521832498212E-2</v>
      </c>
      <c r="BA249" s="66">
        <f>'Publication Table'!AY250/'Publication Table (%)'!BA$247</f>
        <v>2.8549382716049381E-2</v>
      </c>
      <c r="BB249" s="66">
        <f>'Publication Table'!AZ250/'Publication Table (%)'!BB$247</f>
        <v>3.1358885017421602E-2</v>
      </c>
      <c r="BC249" s="66">
        <f>'Publication Table'!BA250/'Publication Table (%)'!BC$247</f>
        <v>3.125E-2</v>
      </c>
      <c r="BD249" s="66">
        <f>'Publication Table'!BB250/'Publication Table (%)'!BD$247</f>
        <v>3.3661740558292283E-2</v>
      </c>
      <c r="BE249" s="66">
        <f>'Publication Table'!BC250/'Publication Table (%)'!BE$247</f>
        <v>3.7625418060200672E-2</v>
      </c>
      <c r="BF249" s="66">
        <f>'Publication Table'!BD250/'Publication Table (%)'!BF$247</f>
        <v>3.1818181818181815E-2</v>
      </c>
      <c r="BG249" s="66">
        <f>'Publication Table'!BE250/'Publication Table (%)'!BG$247</f>
        <v>3.1273836765827616E-2</v>
      </c>
      <c r="BH249" s="66">
        <f>'Publication Table'!BF250/'Publication Table (%)'!BH$247</f>
        <v>3.38849487785658E-2</v>
      </c>
      <c r="BI249" s="66">
        <f>'Publication Table'!BG250/'Publication Table (%)'!BI$247</f>
        <v>3.9855072463768113E-2</v>
      </c>
      <c r="BJ249" s="66">
        <f>'Publication Table'!BH250/'Publication Table (%)'!BJ$247</f>
        <v>3.0782029950083195E-2</v>
      </c>
      <c r="BK249" s="66">
        <f>'Publication Table'!BI250/'Publication Table (%)'!BK$247</f>
        <v>4.1025641025641026E-2</v>
      </c>
      <c r="BL249" s="66">
        <f>'Publication Table'!BJ250/'Publication Table (%)'!BL$247</f>
        <v>2.9372496662216287E-2</v>
      </c>
      <c r="BM249" s="66">
        <f>'Publication Table'!BK250/'Publication Table (%)'!BM$247</f>
        <v>0</v>
      </c>
      <c r="BN249" s="66">
        <f>'Publication Table'!BL250/'Publication Table (%)'!BN$247</f>
        <v>1.7857142857142856E-2</v>
      </c>
      <c r="BO249" s="66">
        <f>'Publication Table'!BM250/'Publication Table (%)'!BO$247</f>
        <v>3.287671232876712E-2</v>
      </c>
      <c r="BP249" s="66">
        <f>'Publication Table'!BN250/'Publication Table (%)'!BP$247</f>
        <v>4.1428571428571426E-2</v>
      </c>
      <c r="BQ249" s="66">
        <f>'Publication Table'!BO250/'Publication Table (%)'!BQ$247</f>
        <v>3.551136363636364E-2</v>
      </c>
      <c r="BR249" s="66">
        <f>'Publication Table'!BP250/'Publication Table (%)'!BR$247</f>
        <v>4.778156996587031E-2</v>
      </c>
      <c r="BS249" s="66">
        <f ca="1">'Publication Table'!BQ250/'Publication Table (%)'!BS$247</f>
        <v>3.7780401416765051E-2</v>
      </c>
    </row>
    <row r="250" spans="2:71" ht="15" customHeight="1" x14ac:dyDescent="0.2">
      <c r="B250" s="84" t="str">
        <f t="shared" si="30"/>
        <v>NHS HighlandCancellation based on capacity or non-clinical reason by hospital %</v>
      </c>
      <c r="C250" s="87" t="str">
        <f t="shared" si="36"/>
        <v>NHS Highland</v>
      </c>
      <c r="D250" s="100"/>
      <c r="E250" s="39" t="s">
        <v>114</v>
      </c>
      <c r="F250" s="66">
        <f>'Publication Table'!D251/'Publication Table (%)'!F$247</f>
        <v>6.0802069857697282E-2</v>
      </c>
      <c r="G250" s="66">
        <f>'Publication Table'!E251/'Publication Table (%)'!G$247</f>
        <v>4.1770573566084788E-2</v>
      </c>
      <c r="H250" s="66">
        <f>'Publication Table'!F251/'Publication Table (%)'!H$247</f>
        <v>2.6548672566371681E-2</v>
      </c>
      <c r="I250" s="66">
        <f>'Publication Table'!G251/'Publication Table (%)'!I$247</f>
        <v>4.5422285308729597E-2</v>
      </c>
      <c r="J250" s="66">
        <f>'Publication Table'!H251/'Publication Table (%)'!J$247</f>
        <v>2.6092233009708737E-2</v>
      </c>
      <c r="K250" s="66">
        <f>'Publication Table'!I251/'Publication Table (%)'!K$247</f>
        <v>4.1944074567243674E-2</v>
      </c>
      <c r="L250" s="66">
        <f>'Publication Table'!J251/'Publication Table (%)'!L$247</f>
        <v>2.4216524216524215E-2</v>
      </c>
      <c r="M250" s="66">
        <f>'Publication Table'!K251/'Publication Table (%)'!M$247</f>
        <v>5.2631578947368418E-2</v>
      </c>
      <c r="N250" s="66">
        <f>'Publication Table'!L251/'Publication Table (%)'!N$247</f>
        <v>5.7515337423312884E-2</v>
      </c>
      <c r="O250" s="66">
        <f>'Publication Table'!M251/'Publication Table (%)'!O$247</f>
        <v>4.878048780487805E-2</v>
      </c>
      <c r="P250" s="66">
        <f>'Publication Table'!N251/'Publication Table (%)'!P$247</f>
        <v>3.2367972742759793E-2</v>
      </c>
      <c r="Q250" s="66">
        <f>'Publication Table'!O251/'Publication Table (%)'!Q$247</f>
        <v>1.7497812773403325E-2</v>
      </c>
      <c r="R250" s="66">
        <f>'Publication Table'!P251/'Publication Table (%)'!R$247</f>
        <v>4.6627810158201499E-2</v>
      </c>
      <c r="S250" s="66">
        <f>'Publication Table'!Q251/'Publication Table (%)'!S$247</f>
        <v>3.4982935153583618E-2</v>
      </c>
      <c r="T250" s="66">
        <f>'Publication Table'!R251/'Publication Table (%)'!T$247</f>
        <v>2.5329280648429583E-2</v>
      </c>
      <c r="U250" s="66">
        <f>'Publication Table'!S251/'Publication Table (%)'!U$247</f>
        <v>8.5904920767306089E-2</v>
      </c>
      <c r="V250" s="66">
        <f>'Publication Table'!T251/'Publication Table (%)'!V$247</f>
        <v>4.702970297029703E-2</v>
      </c>
      <c r="W250" s="66">
        <f>'Publication Table'!U251/'Publication Table (%)'!W$247</f>
        <v>3.7358818418766288E-2</v>
      </c>
      <c r="X250" s="66">
        <f>'Publication Table'!V251/'Publication Table (%)'!X$247</f>
        <v>4.2456406368460958E-2</v>
      </c>
      <c r="Y250" s="66">
        <f>'Publication Table'!W251/'Publication Table (%)'!Y$247</f>
        <v>9.2936802973977689E-2</v>
      </c>
      <c r="Z250" s="66">
        <f>'Publication Table'!X251/'Publication Table (%)'!Z$247</f>
        <v>4.3975373790677223E-2</v>
      </c>
      <c r="AA250" s="66">
        <f>'Publication Table'!Y251/'Publication Table (%)'!AA$247</f>
        <v>4.3835616438356165E-2</v>
      </c>
      <c r="AB250" s="66">
        <f>'Publication Table'!Z251/'Publication Table (%)'!AB$247</f>
        <v>5.1200000000000002E-2</v>
      </c>
      <c r="AC250" s="66">
        <f>'Publication Table'!AA251/'Publication Table (%)'!AC$247</f>
        <v>4.1067761806981518E-2</v>
      </c>
      <c r="AD250" s="66">
        <f>'Publication Table'!AB251/'Publication Table (%)'!AD$247</f>
        <v>1.6693163751987282E-2</v>
      </c>
      <c r="AE250" s="66">
        <f>'Publication Table'!AC251/'Publication Table (%)'!AE$247</f>
        <v>1.7514595496246871E-2</v>
      </c>
      <c r="AF250" s="66">
        <f>'Publication Table'!AD251/'Publication Table (%)'!AF$247</f>
        <v>1.7128874388254486E-2</v>
      </c>
      <c r="AG250" s="66">
        <f>'Publication Table'!AE251/'Publication Table (%)'!AG$247</f>
        <v>2.2154316271963331E-2</v>
      </c>
      <c r="AH250" s="66">
        <f>'Publication Table'!AF251/'Publication Table (%)'!AH$247</f>
        <v>2.1311475409836064E-2</v>
      </c>
      <c r="AI250" s="66">
        <f>'Publication Table'!AG251/'Publication Table (%)'!AI$247</f>
        <v>3.4024896265560163E-2</v>
      </c>
      <c r="AJ250" s="66">
        <f>'Publication Table'!AH251/'Publication Table (%)'!AJ$247</f>
        <v>1.9696969696969695E-2</v>
      </c>
      <c r="AK250" s="66">
        <f>'Publication Table'!AI251/'Publication Table (%)'!AK$247</f>
        <v>2.9918404351767906E-2</v>
      </c>
      <c r="AL250" s="66">
        <f>'Publication Table'!AJ251/'Publication Table (%)'!AL$247</f>
        <v>0.1490125673249551</v>
      </c>
      <c r="AM250" s="66">
        <f>'Publication Table'!AK251/'Publication Table (%)'!AM$247</f>
        <v>0.13631406761177753</v>
      </c>
      <c r="AN250" s="66">
        <f>'Publication Table'!AL251/'Publication Table (%)'!AN$247</f>
        <v>5.647840531561462E-2</v>
      </c>
      <c r="AO250" s="66">
        <f>'Publication Table'!AM251/'Publication Table (%)'!AO$247</f>
        <v>3.0807660283097418E-2</v>
      </c>
      <c r="AP250" s="66">
        <f>'Publication Table'!AN251/'Publication Table (%)'!AP$247</f>
        <v>2.0134228187919462E-2</v>
      </c>
      <c r="AQ250" s="66">
        <f>'Publication Table'!AO251/'Publication Table (%)'!AQ$247</f>
        <v>2.8911564625850341E-2</v>
      </c>
      <c r="AR250" s="66">
        <f>'Publication Table'!AP251/'Publication Table (%)'!AR$247</f>
        <v>7.6988879384088965E-2</v>
      </c>
      <c r="AS250" s="66">
        <f>'Publication Table'!AQ251/'Publication Table (%)'!AS$247</f>
        <v>5.672105672105672E-2</v>
      </c>
      <c r="AT250" s="66">
        <f>'Publication Table'!AR251/'Publication Table (%)'!AT$247</f>
        <v>2.9435813573180702E-2</v>
      </c>
      <c r="AU250" s="66">
        <f>'Publication Table'!AS251/'Publication Table (%)'!AU$247</f>
        <v>3.0483271375464683E-2</v>
      </c>
      <c r="AV250" s="66">
        <f>'Publication Table'!AT251/'Publication Table (%)'!AV$247</f>
        <v>3.1981279251170044E-2</v>
      </c>
      <c r="AW250" s="66">
        <f>'Publication Table'!AU251/'Publication Table (%)'!AW$247</f>
        <v>2.7297543221110099E-2</v>
      </c>
      <c r="AX250" s="66">
        <f>'Publication Table'!AV251/'Publication Table (%)'!AX$247</f>
        <v>5.3209459459459457E-2</v>
      </c>
      <c r="AY250" s="66">
        <f>'Publication Table'!AW251/'Publication Table (%)'!AY$247</f>
        <v>5.3719008264462811E-2</v>
      </c>
      <c r="AZ250" s="66">
        <f>'Publication Table'!AX251/'Publication Table (%)'!AZ$247</f>
        <v>2.2190408017179669E-2</v>
      </c>
      <c r="BA250" s="66">
        <f>'Publication Table'!AY251/'Publication Table (%)'!BA$247</f>
        <v>4.3981481481481483E-2</v>
      </c>
      <c r="BB250" s="66">
        <f>'Publication Table'!AZ251/'Publication Table (%)'!BB$247</f>
        <v>3.1358885017421602E-2</v>
      </c>
      <c r="BC250" s="66">
        <f>'Publication Table'!BA251/'Publication Table (%)'!BC$247</f>
        <v>5.2951388888888888E-2</v>
      </c>
      <c r="BD250" s="66">
        <f>'Publication Table'!BB251/'Publication Table (%)'!BD$247</f>
        <v>4.7619047619047616E-2</v>
      </c>
      <c r="BE250" s="66">
        <f>'Publication Table'!BC251/'Publication Table (%)'!BE$247</f>
        <v>2.6755852842809364E-2</v>
      </c>
      <c r="BF250" s="66">
        <f>'Publication Table'!BD251/'Publication Table (%)'!BF$247</f>
        <v>3.1060606060606059E-2</v>
      </c>
      <c r="BG250" s="66">
        <f>'Publication Table'!BE251/'Publication Table (%)'!BG$247</f>
        <v>1.9069412662090009E-2</v>
      </c>
      <c r="BH250" s="66">
        <f>'Publication Table'!BF251/'Publication Table (%)'!BH$247</f>
        <v>5.6737588652482268E-2</v>
      </c>
      <c r="BI250" s="66">
        <f>'Publication Table'!BG251/'Publication Table (%)'!BI$247</f>
        <v>6.8840579710144928E-2</v>
      </c>
      <c r="BJ250" s="66">
        <f>'Publication Table'!BH251/'Publication Table (%)'!BJ$247</f>
        <v>8.8186356073211319E-2</v>
      </c>
      <c r="BK250" s="66">
        <f>'Publication Table'!BI251/'Publication Table (%)'!BK$247</f>
        <v>3.7606837606837605E-2</v>
      </c>
      <c r="BL250" s="66">
        <f>'Publication Table'!BJ251/'Publication Table (%)'!BL$247</f>
        <v>0.27369826435246997</v>
      </c>
      <c r="BM250" s="66">
        <f>'Publication Table'!BK251/'Publication Table (%)'!BM$247</f>
        <v>9.3457943925233638E-3</v>
      </c>
      <c r="BN250" s="66">
        <f>'Publication Table'!BL251/'Publication Table (%)'!BN$247</f>
        <v>5.9523809523809521E-3</v>
      </c>
      <c r="BO250" s="66">
        <f>'Publication Table'!BM251/'Publication Table (%)'!BO$247</f>
        <v>5.4794520547945206E-3</v>
      </c>
      <c r="BP250" s="66">
        <f>'Publication Table'!BN251/'Publication Table (%)'!BP$247</f>
        <v>2.1428571428571429E-2</v>
      </c>
      <c r="BQ250" s="66">
        <f>'Publication Table'!BO251/'Publication Table (%)'!BQ$247</f>
        <v>1.1363636363636364E-2</v>
      </c>
      <c r="BR250" s="66">
        <f>'Publication Table'!BP251/'Publication Table (%)'!BR$247</f>
        <v>3.0716723549488054E-2</v>
      </c>
      <c r="BS250" s="66">
        <f ca="1">'Publication Table'!BQ251/'Publication Table (%)'!BS$247</f>
        <v>1.5348288075560802E-2</v>
      </c>
    </row>
    <row r="251" spans="2:71" ht="15" customHeight="1" x14ac:dyDescent="0.2">
      <c r="B251" s="84" t="str">
        <f t="shared" si="30"/>
        <v>NHS HighlandCancelled by Patient %</v>
      </c>
      <c r="C251" s="87" t="str">
        <f t="shared" si="36"/>
        <v>NHS Highland</v>
      </c>
      <c r="D251" s="100"/>
      <c r="E251" s="39" t="s">
        <v>115</v>
      </c>
      <c r="F251" s="66">
        <f>'Publication Table'!D252/'Publication Table (%)'!F$247</f>
        <v>6.0802069857697282E-2</v>
      </c>
      <c r="G251" s="66">
        <f>'Publication Table'!E252/'Publication Table (%)'!G$247</f>
        <v>5.6109725685785539E-2</v>
      </c>
      <c r="H251" s="66">
        <f>'Publication Table'!F252/'Publication Table (%)'!H$247</f>
        <v>5.9418457648546141E-2</v>
      </c>
      <c r="I251" s="66">
        <f>'Publication Table'!G252/'Publication Table (%)'!I$247</f>
        <v>7.0972320794889993E-2</v>
      </c>
      <c r="J251" s="66">
        <f>'Publication Table'!H252/'Publication Table (%)'!J$247</f>
        <v>6.6747572815533979E-2</v>
      </c>
      <c r="K251" s="66">
        <f>'Publication Table'!I252/'Publication Table (%)'!K$247</f>
        <v>7.123834886817576E-2</v>
      </c>
      <c r="L251" s="66">
        <f>'Publication Table'!J252/'Publication Table (%)'!L$247</f>
        <v>6.0541310541310539E-2</v>
      </c>
      <c r="M251" s="66">
        <f>'Publication Table'!K252/'Publication Table (%)'!M$247</f>
        <v>5.4157131960335621E-2</v>
      </c>
      <c r="N251" s="66">
        <f>'Publication Table'!L252/'Publication Table (%)'!N$247</f>
        <v>5.4447852760736194E-2</v>
      </c>
      <c r="O251" s="66">
        <f>'Publication Table'!M252/'Publication Table (%)'!O$247</f>
        <v>5.7723577235772358E-2</v>
      </c>
      <c r="P251" s="66">
        <f>'Publication Table'!N252/'Publication Table (%)'!P$247</f>
        <v>5.1959114139693355E-2</v>
      </c>
      <c r="Q251" s="66">
        <f>'Publication Table'!O252/'Publication Table (%)'!Q$247</f>
        <v>6.0367454068241469E-2</v>
      </c>
      <c r="R251" s="66">
        <f>'Publication Table'!P252/'Publication Table (%)'!R$247</f>
        <v>4.8293089092422983E-2</v>
      </c>
      <c r="S251" s="66">
        <f>'Publication Table'!Q252/'Publication Table (%)'!S$247</f>
        <v>5.8873720136518773E-2</v>
      </c>
      <c r="T251" s="66">
        <f>'Publication Table'!R252/'Publication Table (%)'!T$247</f>
        <v>5.8763931104356633E-2</v>
      </c>
      <c r="U251" s="66">
        <f>'Publication Table'!S252/'Publication Table (%)'!U$247</f>
        <v>3.8365304420350292E-2</v>
      </c>
      <c r="V251" s="66">
        <f>'Publication Table'!T252/'Publication Table (%)'!V$247</f>
        <v>7.2607260726072612E-2</v>
      </c>
      <c r="W251" s="66">
        <f>'Publication Table'!U252/'Publication Table (%)'!W$247</f>
        <v>5.6472632493483929E-2</v>
      </c>
      <c r="X251" s="66">
        <f>'Publication Table'!V252/'Publication Table (%)'!X$247</f>
        <v>4.6247156937073541E-2</v>
      </c>
      <c r="Y251" s="66">
        <f>'Publication Table'!W252/'Publication Table (%)'!Y$247</f>
        <v>5.111524163568773E-2</v>
      </c>
      <c r="Z251" s="66">
        <f>'Publication Table'!X252/'Publication Table (%)'!Z$247</f>
        <v>4.9252418645558488E-2</v>
      </c>
      <c r="AA251" s="66">
        <f>'Publication Table'!Y252/'Publication Table (%)'!AA$247</f>
        <v>4.8401826484018265E-2</v>
      </c>
      <c r="AB251" s="66">
        <f>'Publication Table'!Z252/'Publication Table (%)'!AB$247</f>
        <v>6.4000000000000001E-2</v>
      </c>
      <c r="AC251" s="66">
        <f>'Publication Table'!AA252/'Publication Table (%)'!AC$247</f>
        <v>5.5441478439425054E-2</v>
      </c>
      <c r="AD251" s="66">
        <f>'Publication Table'!AB252/'Publication Table (%)'!AD$247</f>
        <v>5.0079491255961846E-2</v>
      </c>
      <c r="AE251" s="66">
        <f>'Publication Table'!AC252/'Publication Table (%)'!AE$247</f>
        <v>5.7547956630525435E-2</v>
      </c>
      <c r="AF251" s="66">
        <f>'Publication Table'!AD252/'Publication Table (%)'!AF$247</f>
        <v>4.4045676998368678E-2</v>
      </c>
      <c r="AG251" s="66">
        <f>'Publication Table'!AE252/'Publication Table (%)'!AG$247</f>
        <v>4.048892284186402E-2</v>
      </c>
      <c r="AH251" s="66">
        <f>'Publication Table'!AF252/'Publication Table (%)'!AH$247</f>
        <v>4.3442622950819673E-2</v>
      </c>
      <c r="AI251" s="66">
        <f>'Publication Table'!AG252/'Publication Table (%)'!AI$247</f>
        <v>6.1410788381742736E-2</v>
      </c>
      <c r="AJ251" s="66">
        <f>'Publication Table'!AH252/'Publication Table (%)'!AJ$247</f>
        <v>6.2878787878787881E-2</v>
      </c>
      <c r="AK251" s="66">
        <f>'Publication Table'!AI252/'Publication Table (%)'!AK$247</f>
        <v>6.0743427017225751E-2</v>
      </c>
      <c r="AL251" s="66">
        <f>'Publication Table'!AJ252/'Publication Table (%)'!AL$247</f>
        <v>5.565529622980251E-2</v>
      </c>
      <c r="AM251" s="66">
        <f>'Publication Table'!AK252/'Publication Table (%)'!AM$247</f>
        <v>4.2529989094874592E-2</v>
      </c>
      <c r="AN251" s="66">
        <f>'Publication Table'!AL252/'Publication Table (%)'!AN$247</f>
        <v>5.3156146179401995E-2</v>
      </c>
      <c r="AO251" s="66">
        <f>'Publication Table'!AM252/'Publication Table (%)'!AO$247</f>
        <v>5.5786844296419648E-2</v>
      </c>
      <c r="AP251" s="66">
        <f>'Publication Table'!AN252/'Publication Table (%)'!AP$247</f>
        <v>3.95227442207308E-2</v>
      </c>
      <c r="AQ251" s="66">
        <f>'Publication Table'!AO252/'Publication Table (%)'!AQ$247</f>
        <v>4.1666666666666664E-2</v>
      </c>
      <c r="AR251" s="66">
        <f>'Publication Table'!AP252/'Publication Table (%)'!AR$247</f>
        <v>4.6193327630453376E-2</v>
      </c>
      <c r="AS251" s="66">
        <f>'Publication Table'!AQ252/'Publication Table (%)'!AS$247</f>
        <v>5.4390054390054392E-2</v>
      </c>
      <c r="AT251" s="66">
        <f>'Publication Table'!AR252/'Publication Table (%)'!AT$247</f>
        <v>6.2142273098937037E-2</v>
      </c>
      <c r="AU251" s="66">
        <f>'Publication Table'!AS252/'Publication Table (%)'!AU$247</f>
        <v>5.6505576208178442E-2</v>
      </c>
      <c r="AV251" s="66">
        <f>'Publication Table'!AT252/'Publication Table (%)'!AV$247</f>
        <v>4.0561622464898597E-2</v>
      </c>
      <c r="AW251" s="66">
        <f>'Publication Table'!AU252/'Publication Table (%)'!AW$247</f>
        <v>5.2775250227479524E-2</v>
      </c>
      <c r="AX251" s="66">
        <f>'Publication Table'!AV252/'Publication Table (%)'!AX$247</f>
        <v>4.72972972972973E-2</v>
      </c>
      <c r="AY251" s="66">
        <f>'Publication Table'!AW252/'Publication Table (%)'!AY$247</f>
        <v>5.4545454545454543E-2</v>
      </c>
      <c r="AZ251" s="66">
        <f>'Publication Table'!AX252/'Publication Table (%)'!AZ$247</f>
        <v>4.2949176807444527E-2</v>
      </c>
      <c r="BA251" s="66">
        <f>'Publication Table'!AY252/'Publication Table (%)'!BA$247</f>
        <v>5.5555555555555552E-2</v>
      </c>
      <c r="BB251" s="66">
        <f>'Publication Table'!AZ252/'Publication Table (%)'!BB$247</f>
        <v>6.2717770034843204E-2</v>
      </c>
      <c r="BC251" s="66">
        <f>'Publication Table'!BA252/'Publication Table (%)'!BC$247</f>
        <v>4.2534722222222224E-2</v>
      </c>
      <c r="BD251" s="66">
        <f>'Publication Table'!BB252/'Publication Table (%)'!BD$247</f>
        <v>5.8292282430213463E-2</v>
      </c>
      <c r="BE251" s="66">
        <f>'Publication Table'!BC252/'Publication Table (%)'!BE$247</f>
        <v>5.6856187290969896E-2</v>
      </c>
      <c r="BF251" s="66">
        <f>'Publication Table'!BD252/'Publication Table (%)'!BF$247</f>
        <v>6.6666666666666666E-2</v>
      </c>
      <c r="BG251" s="66">
        <f>'Publication Table'!BE252/'Publication Table (%)'!BG$247</f>
        <v>5.4157131960335621E-2</v>
      </c>
      <c r="BH251" s="66">
        <f>'Publication Table'!BF252/'Publication Table (%)'!BH$247</f>
        <v>4.4129235618597322E-2</v>
      </c>
      <c r="BI251" s="66">
        <f>'Publication Table'!BG252/'Publication Table (%)'!BI$247</f>
        <v>5.2536231884057968E-2</v>
      </c>
      <c r="BJ251" s="66">
        <f>'Publication Table'!BH252/'Publication Table (%)'!BJ$247</f>
        <v>3.9101497504159734E-2</v>
      </c>
      <c r="BK251" s="66">
        <f>'Publication Table'!BI252/'Publication Table (%)'!BK$247</f>
        <v>3.3333333333333333E-2</v>
      </c>
      <c r="BL251" s="66">
        <f>'Publication Table'!BJ252/'Publication Table (%)'!BL$247</f>
        <v>3.7383177570093455E-2</v>
      </c>
      <c r="BM251" s="66">
        <f>'Publication Table'!BK252/'Publication Table (%)'!BM$247</f>
        <v>0</v>
      </c>
      <c r="BN251" s="66">
        <f>'Publication Table'!BL252/'Publication Table (%)'!BN$247</f>
        <v>5.9523809523809521E-3</v>
      </c>
      <c r="BO251" s="66">
        <f>'Publication Table'!BM252/'Publication Table (%)'!BO$247</f>
        <v>2.1917808219178082E-2</v>
      </c>
      <c r="BP251" s="66">
        <f>'Publication Table'!BN252/'Publication Table (%)'!BP$247</f>
        <v>0.04</v>
      </c>
      <c r="BQ251" s="66">
        <f>'Publication Table'!BO252/'Publication Table (%)'!BQ$247</f>
        <v>1.7045454545454544E-2</v>
      </c>
      <c r="BR251" s="66">
        <f>'Publication Table'!BP252/'Publication Table (%)'!BR$247</f>
        <v>4.209328782707622E-2</v>
      </c>
      <c r="BS251" s="66">
        <f ca="1">'Publication Table'!BQ252/'Publication Table (%)'!BS$247</f>
        <v>2.4793388429752067E-2</v>
      </c>
    </row>
    <row r="252" spans="2:71" ht="15" customHeight="1" x14ac:dyDescent="0.2">
      <c r="B252" s="84" t="str">
        <f t="shared" si="30"/>
        <v>NHS HighlandOther reason %</v>
      </c>
      <c r="C252" s="87" t="str">
        <f t="shared" si="36"/>
        <v>NHS Highland</v>
      </c>
      <c r="D252" s="100"/>
      <c r="E252" s="39" t="s">
        <v>116</v>
      </c>
      <c r="F252" s="66">
        <f>'Publication Table'!D253/'Publication Table (%)'!F$247</f>
        <v>0</v>
      </c>
      <c r="G252" s="66">
        <f>'Publication Table'!E253/'Publication Table (%)'!G$247</f>
        <v>0</v>
      </c>
      <c r="H252" s="66">
        <f>'Publication Table'!F253/'Publication Table (%)'!H$247</f>
        <v>0</v>
      </c>
      <c r="I252" s="66">
        <f>'Publication Table'!G253/'Publication Table (%)'!I$247</f>
        <v>0</v>
      </c>
      <c r="J252" s="66">
        <f>'Publication Table'!H253/'Publication Table (%)'!J$247</f>
        <v>0</v>
      </c>
      <c r="K252" s="66">
        <f>'Publication Table'!I253/'Publication Table (%)'!K$247</f>
        <v>0</v>
      </c>
      <c r="L252" s="66">
        <f>'Publication Table'!J253/'Publication Table (%)'!L$247</f>
        <v>7.1225071225071229E-4</v>
      </c>
      <c r="M252" s="66">
        <f>'Publication Table'!K253/'Publication Table (%)'!M$247</f>
        <v>7.6277650648360034E-4</v>
      </c>
      <c r="N252" s="66">
        <f>'Publication Table'!L253/'Publication Table (%)'!N$247</f>
        <v>1.5337423312883436E-3</v>
      </c>
      <c r="O252" s="66">
        <f>'Publication Table'!M253/'Publication Table (%)'!O$247</f>
        <v>8.1300813008130081E-4</v>
      </c>
      <c r="P252" s="66">
        <f>'Publication Table'!N253/'Publication Table (%)'!P$247</f>
        <v>0</v>
      </c>
      <c r="Q252" s="66">
        <f>'Publication Table'!O253/'Publication Table (%)'!Q$247</f>
        <v>0</v>
      </c>
      <c r="R252" s="66">
        <f>'Publication Table'!P253/'Publication Table (%)'!R$247</f>
        <v>0</v>
      </c>
      <c r="S252" s="66">
        <f>'Publication Table'!Q253/'Publication Table (%)'!S$247</f>
        <v>0</v>
      </c>
      <c r="T252" s="66">
        <f>'Publication Table'!R253/'Publication Table (%)'!T$247</f>
        <v>0</v>
      </c>
      <c r="U252" s="66">
        <f>'Publication Table'!S253/'Publication Table (%)'!U$247</f>
        <v>0</v>
      </c>
      <c r="V252" s="66">
        <f>'Publication Table'!T253/'Publication Table (%)'!V$247</f>
        <v>8.2508250825082509E-4</v>
      </c>
      <c r="W252" s="66">
        <f>'Publication Table'!U253/'Publication Table (%)'!W$247</f>
        <v>0</v>
      </c>
      <c r="X252" s="66">
        <f>'Publication Table'!V253/'Publication Table (%)'!X$247</f>
        <v>0</v>
      </c>
      <c r="Y252" s="66">
        <f>'Publication Table'!W253/'Publication Table (%)'!Y$247</f>
        <v>0</v>
      </c>
      <c r="Z252" s="66">
        <f>'Publication Table'!X253/'Publication Table (%)'!Z$247</f>
        <v>8.7950747581354446E-4</v>
      </c>
      <c r="AA252" s="66">
        <f>'Publication Table'!Y253/'Publication Table (%)'!AA$247</f>
        <v>9.1324200913242006E-4</v>
      </c>
      <c r="AB252" s="66">
        <f>'Publication Table'!Z253/'Publication Table (%)'!AB$247</f>
        <v>0</v>
      </c>
      <c r="AC252" s="66">
        <f>'Publication Table'!AA253/'Publication Table (%)'!AC$247</f>
        <v>0</v>
      </c>
      <c r="AD252" s="66">
        <f>'Publication Table'!AB253/'Publication Table (%)'!AD$247</f>
        <v>0</v>
      </c>
      <c r="AE252" s="66">
        <f>'Publication Table'!AC253/'Publication Table (%)'!AE$247</f>
        <v>0</v>
      </c>
      <c r="AF252" s="66">
        <f>'Publication Table'!AD253/'Publication Table (%)'!AF$247</f>
        <v>0</v>
      </c>
      <c r="AG252" s="66">
        <f>'Publication Table'!AE253/'Publication Table (%)'!AG$247</f>
        <v>0</v>
      </c>
      <c r="AH252" s="66">
        <f>'Publication Table'!AF253/'Publication Table (%)'!AH$247</f>
        <v>0</v>
      </c>
      <c r="AI252" s="66">
        <f>'Publication Table'!AG253/'Publication Table (%)'!AI$247</f>
        <v>0</v>
      </c>
      <c r="AJ252" s="66">
        <f>'Publication Table'!AH253/'Publication Table (%)'!AJ$247</f>
        <v>7.5757575757575758E-4</v>
      </c>
      <c r="AK252" s="66">
        <f>'Publication Table'!AI253/'Publication Table (%)'!AK$247</f>
        <v>2.7198549410698096E-3</v>
      </c>
      <c r="AL252" s="66">
        <f>'Publication Table'!AJ253/'Publication Table (%)'!AL$247</f>
        <v>4.4883303411131061E-3</v>
      </c>
      <c r="AM252" s="66">
        <f>'Publication Table'!AK253/'Publication Table (%)'!AM$247</f>
        <v>6.5430752453653216E-3</v>
      </c>
      <c r="AN252" s="66">
        <f>'Publication Table'!AL253/'Publication Table (%)'!AN$247</f>
        <v>4.152823920265781E-3</v>
      </c>
      <c r="AO252" s="66">
        <f>'Publication Table'!AM253/'Publication Table (%)'!AO$247</f>
        <v>0</v>
      </c>
      <c r="AP252" s="66">
        <f>'Publication Table'!AN253/'Publication Table (%)'!AP$247</f>
        <v>0</v>
      </c>
      <c r="AQ252" s="66">
        <f>'Publication Table'!AO253/'Publication Table (%)'!AQ$247</f>
        <v>0</v>
      </c>
      <c r="AR252" s="66">
        <f>'Publication Table'!AP253/'Publication Table (%)'!AR$247</f>
        <v>0</v>
      </c>
      <c r="AS252" s="66">
        <f>'Publication Table'!AQ253/'Publication Table (%)'!AS$247</f>
        <v>0</v>
      </c>
      <c r="AT252" s="66">
        <f>'Publication Table'!AR253/'Publication Table (%)'!AT$247</f>
        <v>0</v>
      </c>
      <c r="AU252" s="66">
        <f>'Publication Table'!AS253/'Publication Table (%)'!AU$247</f>
        <v>0</v>
      </c>
      <c r="AV252" s="66">
        <f>'Publication Table'!AT253/'Publication Table (%)'!AV$247</f>
        <v>0</v>
      </c>
      <c r="AW252" s="66">
        <f>'Publication Table'!AU253/'Publication Table (%)'!AW$247</f>
        <v>0</v>
      </c>
      <c r="AX252" s="66">
        <f>'Publication Table'!AV253/'Publication Table (%)'!AX$247</f>
        <v>5.9121621621621625E-3</v>
      </c>
      <c r="AY252" s="66">
        <f>'Publication Table'!AW253/'Publication Table (%)'!AY$247</f>
        <v>8.2644628099173552E-4</v>
      </c>
      <c r="AZ252" s="66">
        <f>'Publication Table'!AX253/'Publication Table (%)'!AZ$247</f>
        <v>7.158196134574087E-4</v>
      </c>
      <c r="BA252" s="66">
        <f>'Publication Table'!AY253/'Publication Table (%)'!BA$247</f>
        <v>0</v>
      </c>
      <c r="BB252" s="66">
        <f>'Publication Table'!AZ253/'Publication Table (%)'!BB$247</f>
        <v>0</v>
      </c>
      <c r="BC252" s="66">
        <f>'Publication Table'!BA253/'Publication Table (%)'!BC$247</f>
        <v>0</v>
      </c>
      <c r="BD252" s="66">
        <f>'Publication Table'!BB253/'Publication Table (%)'!BD$247</f>
        <v>0</v>
      </c>
      <c r="BE252" s="66">
        <f>'Publication Table'!BC253/'Publication Table (%)'!BE$247</f>
        <v>0</v>
      </c>
      <c r="BF252" s="66">
        <f>'Publication Table'!BD253/'Publication Table (%)'!BF$247</f>
        <v>0</v>
      </c>
      <c r="BG252" s="66">
        <f>'Publication Table'!BE253/'Publication Table (%)'!BG$247</f>
        <v>0</v>
      </c>
      <c r="BH252" s="66">
        <f>'Publication Table'!BF253/'Publication Table (%)'!BH$247</f>
        <v>0</v>
      </c>
      <c r="BI252" s="66">
        <f>'Publication Table'!BG253/'Publication Table (%)'!BI$247</f>
        <v>0</v>
      </c>
      <c r="BJ252" s="66">
        <f>'Publication Table'!BH253/'Publication Table (%)'!BJ$247</f>
        <v>8.3194675540765393E-4</v>
      </c>
      <c r="BK252" s="66">
        <f>'Publication Table'!BI253/'Publication Table (%)'!BK$247</f>
        <v>8.547008547008547E-4</v>
      </c>
      <c r="BL252" s="66">
        <f>'Publication Table'!BJ253/'Publication Table (%)'!BL$247</f>
        <v>0</v>
      </c>
      <c r="BM252" s="66">
        <f>'Publication Table'!BK253/'Publication Table (%)'!BM$247</f>
        <v>0</v>
      </c>
      <c r="BN252" s="66">
        <f>'Publication Table'!BL253/'Publication Table (%)'!BN$247</f>
        <v>0</v>
      </c>
      <c r="BO252" s="66">
        <f>'Publication Table'!BM253/'Publication Table (%)'!BO$247</f>
        <v>0</v>
      </c>
      <c r="BP252" s="66">
        <f>'Publication Table'!BN253/'Publication Table (%)'!BP$247</f>
        <v>0</v>
      </c>
      <c r="BQ252" s="66">
        <f>'Publication Table'!BO253/'Publication Table (%)'!BQ$247</f>
        <v>0</v>
      </c>
      <c r="BR252" s="66">
        <f>'Publication Table'!BP253/'Publication Table (%)'!BR$247</f>
        <v>0</v>
      </c>
      <c r="BS252" s="66">
        <f ca="1">'Publication Table'!BQ253/'Publication Table (%)'!BS$247</f>
        <v>0</v>
      </c>
    </row>
    <row r="253" spans="2:71" ht="15" customHeight="1" collapsed="1" x14ac:dyDescent="0.25">
      <c r="B253" s="84" t="str">
        <f t="shared" si="30"/>
        <v>NHS HighlandHospital Level</v>
      </c>
      <c r="C253" s="87" t="str">
        <f t="shared" si="36"/>
        <v>NHS Highland</v>
      </c>
      <c r="D253" s="100"/>
      <c r="E253" s="44" t="s">
        <v>10</v>
      </c>
      <c r="F253" s="14"/>
      <c r="G253" s="14"/>
      <c r="H253" s="14"/>
      <c r="I253" s="14"/>
      <c r="J253" s="14"/>
      <c r="K253" s="14"/>
      <c r="L253" s="14"/>
      <c r="M253" s="14"/>
      <c r="N253" s="14"/>
      <c r="O253" s="14"/>
      <c r="P253" s="14"/>
      <c r="Q253" s="14"/>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4"/>
      <c r="BE253" s="14"/>
      <c r="BF253" s="14"/>
      <c r="BG253" s="14"/>
      <c r="BH253" s="14"/>
      <c r="BI253" s="14"/>
      <c r="BJ253" s="14"/>
      <c r="BK253" s="14"/>
      <c r="BL253" s="14"/>
      <c r="BM253" s="14"/>
      <c r="BN253" s="14"/>
      <c r="BO253" s="14"/>
      <c r="BP253" s="14"/>
      <c r="BQ253" s="14"/>
      <c r="BR253" s="14"/>
      <c r="BS253" s="14"/>
    </row>
    <row r="254" spans="2:71" ht="15" hidden="1" customHeight="1" outlineLevel="1" collapsed="1" x14ac:dyDescent="0.2">
      <c r="B254" s="84" t="str">
        <f t="shared" si="30"/>
        <v>Lorn &amp; Islands District General HospitalLorn &amp; Islands District General Hospital</v>
      </c>
      <c r="C254" s="87" t="str">
        <f>E254</f>
        <v>Lorn &amp; Islands District General Hospital</v>
      </c>
      <c r="D254" s="100" t="s">
        <v>58</v>
      </c>
      <c r="E254" s="43" t="s">
        <v>59</v>
      </c>
      <c r="F254" s="14"/>
      <c r="G254" s="14"/>
      <c r="H254" s="14"/>
      <c r="I254" s="14"/>
      <c r="J254" s="14"/>
      <c r="K254" s="14"/>
      <c r="L254" s="14"/>
      <c r="M254" s="14"/>
      <c r="N254" s="14"/>
      <c r="O254" s="14"/>
      <c r="P254" s="14"/>
      <c r="Q254" s="14"/>
      <c r="R254" s="14"/>
      <c r="S254" s="14"/>
      <c r="T254" s="14"/>
      <c r="U254" s="14"/>
      <c r="V254" s="14"/>
      <c r="W254" s="14"/>
      <c r="X254" s="14"/>
      <c r="Y254" s="14"/>
      <c r="Z254" s="14"/>
      <c r="AA254" s="14"/>
      <c r="AB254" s="14"/>
      <c r="AC254" s="14"/>
      <c r="AD254" s="14"/>
      <c r="AE254" s="14"/>
      <c r="AF254" s="14"/>
      <c r="AG254" s="14"/>
      <c r="AH254" s="14"/>
      <c r="AI254" s="14"/>
      <c r="AJ254" s="14"/>
      <c r="AK254" s="14"/>
      <c r="AL254" s="14"/>
      <c r="AM254" s="14"/>
      <c r="AN254" s="14"/>
      <c r="AO254" s="14"/>
      <c r="AP254" s="14"/>
      <c r="AQ254" s="14"/>
      <c r="AR254" s="14"/>
      <c r="AS254" s="14"/>
      <c r="AT254" s="14"/>
      <c r="AU254" s="14"/>
      <c r="AV254" s="14"/>
      <c r="AW254" s="14"/>
      <c r="AX254" s="14"/>
      <c r="AY254" s="14"/>
      <c r="AZ254" s="14"/>
      <c r="BA254" s="14"/>
      <c r="BB254" s="14"/>
      <c r="BC254" s="14"/>
      <c r="BD254" s="14"/>
      <c r="BE254" s="14"/>
      <c r="BF254" s="14"/>
      <c r="BG254" s="14"/>
      <c r="BH254" s="14"/>
      <c r="BI254" s="14"/>
      <c r="BJ254" s="14"/>
      <c r="BK254" s="14"/>
      <c r="BL254" s="14"/>
      <c r="BM254" s="14"/>
      <c r="BN254" s="14"/>
      <c r="BO254" s="14"/>
      <c r="BP254" s="14"/>
      <c r="BQ254" s="14"/>
      <c r="BR254" s="14"/>
      <c r="BS254" s="14"/>
    </row>
    <row r="255" spans="2:71" ht="15" hidden="1" customHeight="1" outlineLevel="2" x14ac:dyDescent="0.2">
      <c r="B255" s="84" t="str">
        <f t="shared" si="30"/>
        <v>Lorn &amp; Islands District General HospitalTotal Number of scheduled elective operations in theatre system</v>
      </c>
      <c r="C255" s="87" t="str">
        <f t="shared" ref="C255:C260" si="37">C254</f>
        <v>Lorn &amp; Islands District General Hospital</v>
      </c>
      <c r="D255" s="100"/>
      <c r="E255" s="36" t="s">
        <v>3</v>
      </c>
      <c r="F255" s="17">
        <f>'Publication Table'!D256</f>
        <v>180</v>
      </c>
      <c r="G255" s="17">
        <f>'Publication Table'!E256</f>
        <v>224</v>
      </c>
      <c r="H255" s="17">
        <f>'Publication Table'!F256</f>
        <v>205</v>
      </c>
      <c r="I255" s="17">
        <f>'Publication Table'!G256</f>
        <v>191</v>
      </c>
      <c r="J255" s="93">
        <f>'Publication Table'!H256</f>
        <v>240</v>
      </c>
      <c r="K255" s="17">
        <f>'Publication Table'!I256</f>
        <v>245</v>
      </c>
      <c r="L255" s="17">
        <f>'Publication Table'!J256</f>
        <v>214</v>
      </c>
      <c r="M255" s="17">
        <f>'Publication Table'!K256</f>
        <v>197</v>
      </c>
      <c r="N255" s="17">
        <f>'Publication Table'!L256</f>
        <v>165</v>
      </c>
      <c r="O255" s="17">
        <f>'Publication Table'!M256</f>
        <v>110</v>
      </c>
      <c r="P255" s="17">
        <f>'Publication Table'!N256</f>
        <v>64</v>
      </c>
      <c r="Q255" s="17">
        <f>'Publication Table'!O256</f>
        <v>94</v>
      </c>
      <c r="R255" s="17">
        <f>'Publication Table'!P256</f>
        <v>96</v>
      </c>
      <c r="S255" s="17">
        <f>'Publication Table'!Q256</f>
        <v>92</v>
      </c>
      <c r="T255" s="17">
        <f>'Publication Table'!R256</f>
        <v>96</v>
      </c>
      <c r="U255" s="17">
        <f>'Publication Table'!S256</f>
        <v>90</v>
      </c>
      <c r="V255" s="17">
        <f>'Publication Table'!T256</f>
        <v>85</v>
      </c>
      <c r="W255" s="17">
        <f>'Publication Table'!U256</f>
        <v>125</v>
      </c>
      <c r="X255" s="17">
        <f>'Publication Table'!V256</f>
        <v>92</v>
      </c>
      <c r="Y255" s="17">
        <f>'Publication Table'!W256</f>
        <v>39</v>
      </c>
      <c r="Z255" s="17">
        <f>'Publication Table'!X256</f>
        <v>75</v>
      </c>
      <c r="AA255" s="17">
        <f>'Publication Table'!Y256</f>
        <v>60</v>
      </c>
      <c r="AB255" s="17">
        <f>'Publication Table'!Z256</f>
        <v>91</v>
      </c>
      <c r="AC255" s="17">
        <f>'Publication Table'!AA256</f>
        <v>45</v>
      </c>
      <c r="AD255" s="17">
        <f>'Publication Table'!AB256</f>
        <v>73</v>
      </c>
      <c r="AE255" s="17">
        <f>'Publication Table'!AC256</f>
        <v>73</v>
      </c>
      <c r="AF255" s="17">
        <f>'Publication Table'!AD256</f>
        <v>75</v>
      </c>
      <c r="AG255" s="17">
        <f>'Publication Table'!AE256</f>
        <v>91</v>
      </c>
      <c r="AH255" s="17">
        <f>'Publication Table'!AF256</f>
        <v>72</v>
      </c>
      <c r="AI255" s="17">
        <f>'Publication Table'!AG256</f>
        <v>70</v>
      </c>
      <c r="AJ255" s="17">
        <f>'Publication Table'!AH256</f>
        <v>83</v>
      </c>
      <c r="AK255" s="17">
        <f>'Publication Table'!AI256</f>
        <v>42</v>
      </c>
      <c r="AL255" s="17">
        <f>'Publication Table'!AJ256</f>
        <v>77</v>
      </c>
      <c r="AM255" s="17">
        <f>'Publication Table'!AK256</f>
        <v>70</v>
      </c>
      <c r="AN255" s="17">
        <f>'Publication Table'!AL256</f>
        <v>83</v>
      </c>
      <c r="AO255" s="17">
        <f>'Publication Table'!AM256</f>
        <v>61</v>
      </c>
      <c r="AP255" s="17">
        <f>'Publication Table'!AN256</f>
        <v>92</v>
      </c>
      <c r="AQ255" s="17">
        <f>'Publication Table'!AO256</f>
        <v>78</v>
      </c>
      <c r="AR255" s="17">
        <f>'Publication Table'!AP256</f>
        <v>65</v>
      </c>
      <c r="AS255" s="17">
        <f>'Publication Table'!AQ256</f>
        <v>85</v>
      </c>
      <c r="AT255" s="17">
        <f>'Publication Table'!AR256</f>
        <v>72</v>
      </c>
      <c r="AU255" s="17">
        <f>'Publication Table'!AS256</f>
        <v>75</v>
      </c>
      <c r="AV255" s="17">
        <f>'Publication Table'!AT256</f>
        <v>74</v>
      </c>
      <c r="AW255" s="17">
        <f>'Publication Table'!AU256</f>
        <v>67</v>
      </c>
      <c r="AX255" s="17">
        <f>'Publication Table'!AV256</f>
        <v>77</v>
      </c>
      <c r="AY255" s="17">
        <f>'Publication Table'!AW256</f>
        <v>68</v>
      </c>
      <c r="AZ255" s="17">
        <f>'Publication Table'!AX256</f>
        <v>80</v>
      </c>
      <c r="BA255" s="17">
        <f>'Publication Table'!AY256</f>
        <v>63</v>
      </c>
      <c r="BB255" s="17">
        <f>'Publication Table'!AZ256</f>
        <v>87</v>
      </c>
      <c r="BC255" s="17">
        <f>'Publication Table'!BA256</f>
        <v>70</v>
      </c>
      <c r="BD255" s="17">
        <f>'Publication Table'!BB256</f>
        <v>83</v>
      </c>
      <c r="BE255" s="17">
        <f>'Publication Table'!BC256</f>
        <v>59</v>
      </c>
      <c r="BF255" s="17">
        <f>'Publication Table'!BD256</f>
        <v>55</v>
      </c>
      <c r="BG255" s="17">
        <f>'Publication Table'!BE256</f>
        <v>67</v>
      </c>
      <c r="BH255" s="17">
        <f>'Publication Table'!BF256</f>
        <v>71</v>
      </c>
      <c r="BI255" s="17">
        <f>'Publication Table'!BG256</f>
        <v>74</v>
      </c>
      <c r="BJ255" s="17">
        <f>'Publication Table'!BH256</f>
        <v>69</v>
      </c>
      <c r="BK255" s="17">
        <f>'Publication Table'!BI256</f>
        <v>68</v>
      </c>
      <c r="BL255" s="17">
        <f>'Publication Table'!BJ256</f>
        <v>68</v>
      </c>
      <c r="BM255" s="17">
        <f>'Publication Table'!BK256</f>
        <v>3</v>
      </c>
      <c r="BN255" s="17">
        <f>'Publication Table'!BL256</f>
        <v>2</v>
      </c>
      <c r="BO255" s="17">
        <f>'Publication Table'!BM256</f>
        <v>2</v>
      </c>
      <c r="BP255" s="17">
        <f>'Publication Table'!BN256</f>
        <v>22</v>
      </c>
      <c r="BQ255" s="17">
        <f>'Publication Table'!BO256</f>
        <v>44</v>
      </c>
      <c r="BR255" s="17">
        <f>'Publication Table'!BP256</f>
        <v>59</v>
      </c>
      <c r="BS255" s="17">
        <f ca="1">'Publication Table'!BQ256</f>
        <v>49</v>
      </c>
    </row>
    <row r="256" spans="2:71" ht="15" hidden="1" customHeight="1" outlineLevel="2" x14ac:dyDescent="0.2">
      <c r="B256" s="84" t="str">
        <f t="shared" si="30"/>
        <v>Lorn &amp; Islands District General HospitalPercent of total scheduled elective cancellations in theatre systems</v>
      </c>
      <c r="C256" s="87" t="str">
        <f t="shared" si="37"/>
        <v>Lorn &amp; Islands District General Hospital</v>
      </c>
      <c r="D256" s="100"/>
      <c r="E256" s="37" t="s">
        <v>112</v>
      </c>
      <c r="F256" s="38">
        <f>'Publication Table'!D257/'Publication Table (%)'!F$255</f>
        <v>0.1388888888888889</v>
      </c>
      <c r="G256" s="38">
        <f>'Publication Table'!E257/'Publication Table (%)'!G$255</f>
        <v>0.13392857142857142</v>
      </c>
      <c r="H256" s="38">
        <f>'Publication Table'!F257/'Publication Table (%)'!H$255</f>
        <v>0.12682926829268293</v>
      </c>
      <c r="I256" s="38">
        <f>'Publication Table'!G257/'Publication Table (%)'!I$255</f>
        <v>0.11518324607329843</v>
      </c>
      <c r="J256" s="94">
        <f>'Publication Table'!H257/'Publication Table (%)'!J$255</f>
        <v>0.14583333333333334</v>
      </c>
      <c r="K256" s="38">
        <f>'Publication Table'!I257/'Publication Table (%)'!K$255</f>
        <v>0.15918367346938775</v>
      </c>
      <c r="L256" s="38">
        <f>'Publication Table'!J257/'Publication Table (%)'!L$255</f>
        <v>0.12149532710280374</v>
      </c>
      <c r="M256" s="38">
        <f>'Publication Table'!K257/'Publication Table (%)'!M$255</f>
        <v>0.13705583756345177</v>
      </c>
      <c r="N256" s="38">
        <f>'Publication Table'!L257/'Publication Table (%)'!N$255</f>
        <v>0.16969696969696971</v>
      </c>
      <c r="O256" s="38">
        <f>'Publication Table'!M257/'Publication Table (%)'!O$255</f>
        <v>0.2</v>
      </c>
      <c r="P256" s="38">
        <f>'Publication Table'!N257/'Publication Table (%)'!P$255</f>
        <v>7.8125E-2</v>
      </c>
      <c r="Q256" s="38">
        <f>'Publication Table'!O257/'Publication Table (%)'!Q$255</f>
        <v>0.13829787234042554</v>
      </c>
      <c r="R256" s="38">
        <f>'Publication Table'!P257/'Publication Table (%)'!R$255</f>
        <v>0.125</v>
      </c>
      <c r="S256" s="38">
        <f>'Publication Table'!Q257/'Publication Table (%)'!S$255</f>
        <v>0.10869565217391304</v>
      </c>
      <c r="T256" s="38">
        <f>'Publication Table'!R257/'Publication Table (%)'!T$255</f>
        <v>0.11458333333333333</v>
      </c>
      <c r="U256" s="38">
        <f>'Publication Table'!S257/'Publication Table (%)'!U$255</f>
        <v>8.8888888888888892E-2</v>
      </c>
      <c r="V256" s="38">
        <f>'Publication Table'!T257/'Publication Table (%)'!V$255</f>
        <v>0.2</v>
      </c>
      <c r="W256" s="38">
        <f>'Publication Table'!U257/'Publication Table (%)'!W$255</f>
        <v>0.128</v>
      </c>
      <c r="X256" s="38">
        <f>'Publication Table'!V257/'Publication Table (%)'!X$255</f>
        <v>9.7826086956521743E-2</v>
      </c>
      <c r="Y256" s="38">
        <f>'Publication Table'!W257/'Publication Table (%)'!Y$255</f>
        <v>0.15384615384615385</v>
      </c>
      <c r="Z256" s="38">
        <f>'Publication Table'!X257/'Publication Table (%)'!Z$255</f>
        <v>0.17333333333333334</v>
      </c>
      <c r="AA256" s="38">
        <f>'Publication Table'!Y257/'Publication Table (%)'!AA$255</f>
        <v>0.15</v>
      </c>
      <c r="AB256" s="38">
        <f>'Publication Table'!Z257/'Publication Table (%)'!AB$255</f>
        <v>0.10989010989010989</v>
      </c>
      <c r="AC256" s="38">
        <f>'Publication Table'!AA257/'Publication Table (%)'!AC$255</f>
        <v>0.1111111111111111</v>
      </c>
      <c r="AD256" s="38">
        <f>'Publication Table'!AB257/'Publication Table (%)'!AD$255</f>
        <v>0.13698630136986301</v>
      </c>
      <c r="AE256" s="38">
        <f>'Publication Table'!AC257/'Publication Table (%)'!AE$255</f>
        <v>9.5890410958904104E-2</v>
      </c>
      <c r="AF256" s="38">
        <f>'Publication Table'!AD257/'Publication Table (%)'!AF$255</f>
        <v>5.3333333333333337E-2</v>
      </c>
      <c r="AG256" s="38">
        <f>'Publication Table'!AE257/'Publication Table (%)'!AG$255</f>
        <v>8.7912087912087919E-2</v>
      </c>
      <c r="AH256" s="38">
        <f>'Publication Table'!AF257/'Publication Table (%)'!AH$255</f>
        <v>8.3333333333333329E-2</v>
      </c>
      <c r="AI256" s="38">
        <f>'Publication Table'!AG257/'Publication Table (%)'!AI$255</f>
        <v>0.14285714285714285</v>
      </c>
      <c r="AJ256" s="38">
        <f>'Publication Table'!AH257/'Publication Table (%)'!AJ$255</f>
        <v>0.12048192771084337</v>
      </c>
      <c r="AK256" s="38">
        <f>'Publication Table'!AI257/'Publication Table (%)'!AK$255</f>
        <v>0.14285714285714285</v>
      </c>
      <c r="AL256" s="38">
        <f>'Publication Table'!AJ257/'Publication Table (%)'!AL$255</f>
        <v>0.24675324675324675</v>
      </c>
      <c r="AM256" s="38">
        <f>'Publication Table'!AK257/'Publication Table (%)'!AM$255</f>
        <v>0.1</v>
      </c>
      <c r="AN256" s="38">
        <f>'Publication Table'!AL257/'Publication Table (%)'!AN$255</f>
        <v>0.12048192771084337</v>
      </c>
      <c r="AO256" s="38">
        <f>'Publication Table'!AM257/'Publication Table (%)'!AO$255</f>
        <v>0.11475409836065574</v>
      </c>
      <c r="AP256" s="38">
        <f>'Publication Table'!AN257/'Publication Table (%)'!AP$255</f>
        <v>0.17391304347826086</v>
      </c>
      <c r="AQ256" s="38">
        <f>'Publication Table'!AO257/'Publication Table (%)'!AQ$255</f>
        <v>0.21794871794871795</v>
      </c>
      <c r="AR256" s="38">
        <f>'Publication Table'!AP257/'Publication Table (%)'!AR$255</f>
        <v>0.24615384615384617</v>
      </c>
      <c r="AS256" s="38">
        <f>'Publication Table'!AQ257/'Publication Table (%)'!AS$255</f>
        <v>0.14117647058823529</v>
      </c>
      <c r="AT256" s="38">
        <f>'Publication Table'!AR257/'Publication Table (%)'!AT$255</f>
        <v>0.15277777777777779</v>
      </c>
      <c r="AU256" s="38">
        <f>'Publication Table'!AS257/'Publication Table (%)'!AU$255</f>
        <v>0.18666666666666668</v>
      </c>
      <c r="AV256" s="38">
        <f>'Publication Table'!AT257/'Publication Table (%)'!AV$255</f>
        <v>0.10810810810810811</v>
      </c>
      <c r="AW256" s="38">
        <f>'Publication Table'!AU257/'Publication Table (%)'!AW$255</f>
        <v>8.9552238805970144E-2</v>
      </c>
      <c r="AX256" s="38">
        <f>'Publication Table'!AV257/'Publication Table (%)'!AX$255</f>
        <v>0.20779220779220781</v>
      </c>
      <c r="AY256" s="38">
        <f>'Publication Table'!AW257/'Publication Table (%)'!AY$255</f>
        <v>0.10294117647058823</v>
      </c>
      <c r="AZ256" s="38">
        <f>'Publication Table'!AX257/'Publication Table (%)'!AZ$255</f>
        <v>0.16250000000000001</v>
      </c>
      <c r="BA256" s="38">
        <f>'Publication Table'!AY257/'Publication Table (%)'!BA$255</f>
        <v>0.14285714285714285</v>
      </c>
      <c r="BB256" s="38">
        <f>'Publication Table'!AZ257/'Publication Table (%)'!BB$255</f>
        <v>8.0459770114942528E-2</v>
      </c>
      <c r="BC256" s="38">
        <f>'Publication Table'!BA257/'Publication Table (%)'!BC$255</f>
        <v>7.1428571428571425E-2</v>
      </c>
      <c r="BD256" s="38">
        <f>'Publication Table'!BB257/'Publication Table (%)'!BD$255</f>
        <v>0.12048192771084337</v>
      </c>
      <c r="BE256" s="38">
        <f>'Publication Table'!BC257/'Publication Table (%)'!BE$255</f>
        <v>6.7796610169491525E-2</v>
      </c>
      <c r="BF256" s="38">
        <f>'Publication Table'!BD257/'Publication Table (%)'!BF$255</f>
        <v>0.18181818181818182</v>
      </c>
      <c r="BG256" s="38">
        <f>'Publication Table'!BE257/'Publication Table (%)'!BG$255</f>
        <v>0.16417910447761194</v>
      </c>
      <c r="BH256" s="38">
        <f>'Publication Table'!BF257/'Publication Table (%)'!BH$255</f>
        <v>9.8591549295774641E-2</v>
      </c>
      <c r="BI256" s="38">
        <f>'Publication Table'!BG257/'Publication Table (%)'!BI$255</f>
        <v>0.17567567567567569</v>
      </c>
      <c r="BJ256" s="38">
        <f>'Publication Table'!BH257/'Publication Table (%)'!BJ$255</f>
        <v>0.15942028985507245</v>
      </c>
      <c r="BK256" s="38">
        <f>'Publication Table'!BI257/'Publication Table (%)'!BK$255</f>
        <v>5.8823529411764705E-2</v>
      </c>
      <c r="BL256" s="38">
        <f>'Publication Table'!BJ257/'Publication Table (%)'!BL$255</f>
        <v>0.35294117647058826</v>
      </c>
      <c r="BM256" s="38">
        <f>'Publication Table'!BK257/'Publication Table (%)'!BM$255</f>
        <v>0</v>
      </c>
      <c r="BN256" s="38">
        <f>'Publication Table'!BL257/'Publication Table (%)'!BN$255</f>
        <v>0</v>
      </c>
      <c r="BO256" s="38">
        <f>'Publication Table'!BM257/'Publication Table (%)'!BO$255</f>
        <v>0</v>
      </c>
      <c r="BP256" s="38">
        <f>'Publication Table'!BN257/'Publication Table (%)'!BP$255</f>
        <v>9.0909090909090912E-2</v>
      </c>
      <c r="BQ256" s="38">
        <f>'Publication Table'!BO257/'Publication Table (%)'!BQ$255</f>
        <v>6.8181818181818177E-2</v>
      </c>
      <c r="BR256" s="38">
        <f>'Publication Table'!BP257/'Publication Table (%)'!BR$255</f>
        <v>8.4745762711864403E-2</v>
      </c>
      <c r="BS256" s="38">
        <f ca="1">'Publication Table'!BQ257/'Publication Table (%)'!BS$255</f>
        <v>8.1632653061224483E-2</v>
      </c>
    </row>
    <row r="257" spans="2:71" ht="15" hidden="1" customHeight="1" outlineLevel="2" x14ac:dyDescent="0.2">
      <c r="B257" s="84" t="str">
        <f t="shared" si="30"/>
        <v>Lorn &amp; Islands District General HospitalCancellation based on clinical reason by hospital %</v>
      </c>
      <c r="C257" s="87" t="str">
        <f t="shared" si="37"/>
        <v>Lorn &amp; Islands District General Hospital</v>
      </c>
      <c r="D257" s="100"/>
      <c r="E257" s="39" t="s">
        <v>113</v>
      </c>
      <c r="F257" s="38">
        <f>'Publication Table'!D258/'Publication Table (%)'!F$255</f>
        <v>2.7777777777777776E-2</v>
      </c>
      <c r="G257" s="38">
        <f>'Publication Table'!E258/'Publication Table (%)'!G$255</f>
        <v>2.2321428571428572E-2</v>
      </c>
      <c r="H257" s="38">
        <f>'Publication Table'!F258/'Publication Table (%)'!H$255</f>
        <v>4.8780487804878049E-3</v>
      </c>
      <c r="I257" s="38">
        <f>'Publication Table'!G258/'Publication Table (%)'!I$255</f>
        <v>1.5706806282722512E-2</v>
      </c>
      <c r="J257" s="94">
        <f>'Publication Table'!H258/'Publication Table (%)'!J$255</f>
        <v>0</v>
      </c>
      <c r="K257" s="38">
        <f>'Publication Table'!I258/'Publication Table (%)'!K$255</f>
        <v>8.1632653061224497E-3</v>
      </c>
      <c r="L257" s="38">
        <f>'Publication Table'!J258/'Publication Table (%)'!L$255</f>
        <v>2.8037383177570093E-2</v>
      </c>
      <c r="M257" s="38">
        <f>'Publication Table'!K258/'Publication Table (%)'!M$255</f>
        <v>2.030456852791878E-2</v>
      </c>
      <c r="N257" s="38">
        <f>'Publication Table'!L258/'Publication Table (%)'!N$255</f>
        <v>4.2424242424242427E-2</v>
      </c>
      <c r="O257" s="38">
        <f>'Publication Table'!M258/'Publication Table (%)'!O$255</f>
        <v>6.363636363636363E-2</v>
      </c>
      <c r="P257" s="38">
        <f>'Publication Table'!N258/'Publication Table (%)'!P$255</f>
        <v>1.5625E-2</v>
      </c>
      <c r="Q257" s="38">
        <f>'Publication Table'!O258/'Publication Table (%)'!Q$255</f>
        <v>2.1276595744680851E-2</v>
      </c>
      <c r="R257" s="38">
        <f>'Publication Table'!P258/'Publication Table (%)'!R$255</f>
        <v>2.0833333333333332E-2</v>
      </c>
      <c r="S257" s="38">
        <f>'Publication Table'!Q258/'Publication Table (%)'!S$255</f>
        <v>1.0869565217391304E-2</v>
      </c>
      <c r="T257" s="38">
        <f>'Publication Table'!R258/'Publication Table (%)'!T$255</f>
        <v>3.125E-2</v>
      </c>
      <c r="U257" s="38">
        <f>'Publication Table'!S258/'Publication Table (%)'!U$255</f>
        <v>4.4444444444444446E-2</v>
      </c>
      <c r="V257" s="38">
        <f>'Publication Table'!T258/'Publication Table (%)'!V$255</f>
        <v>1.1764705882352941E-2</v>
      </c>
      <c r="W257" s="38">
        <f>'Publication Table'!U258/'Publication Table (%)'!W$255</f>
        <v>3.2000000000000001E-2</v>
      </c>
      <c r="X257" s="38">
        <f>'Publication Table'!V258/'Publication Table (%)'!X$255</f>
        <v>1.0869565217391304E-2</v>
      </c>
      <c r="Y257" s="38">
        <f>'Publication Table'!W258/'Publication Table (%)'!Y$255</f>
        <v>5.128205128205128E-2</v>
      </c>
      <c r="Z257" s="38">
        <f>'Publication Table'!X258/'Publication Table (%)'!Z$255</f>
        <v>1.3333333333333334E-2</v>
      </c>
      <c r="AA257" s="38">
        <f>'Publication Table'!Y258/'Publication Table (%)'!AA$255</f>
        <v>0.05</v>
      </c>
      <c r="AB257" s="38">
        <f>'Publication Table'!Z258/'Publication Table (%)'!AB$255</f>
        <v>0</v>
      </c>
      <c r="AC257" s="38">
        <f>'Publication Table'!AA258/'Publication Table (%)'!AC$255</f>
        <v>4.4444444444444446E-2</v>
      </c>
      <c r="AD257" s="38">
        <f>'Publication Table'!AB258/'Publication Table (%)'!AD$255</f>
        <v>5.4794520547945202E-2</v>
      </c>
      <c r="AE257" s="38">
        <f>'Publication Table'!AC258/'Publication Table (%)'!AE$255</f>
        <v>1.3698630136986301E-2</v>
      </c>
      <c r="AF257" s="38">
        <f>'Publication Table'!AD258/'Publication Table (%)'!AF$255</f>
        <v>2.6666666666666668E-2</v>
      </c>
      <c r="AG257" s="38">
        <f>'Publication Table'!AE258/'Publication Table (%)'!AG$255</f>
        <v>2.197802197802198E-2</v>
      </c>
      <c r="AH257" s="38">
        <f>'Publication Table'!AF258/'Publication Table (%)'!AH$255</f>
        <v>2.7777777777777776E-2</v>
      </c>
      <c r="AI257" s="38">
        <f>'Publication Table'!AG258/'Publication Table (%)'!AI$255</f>
        <v>2.8571428571428571E-2</v>
      </c>
      <c r="AJ257" s="38">
        <f>'Publication Table'!AH258/'Publication Table (%)'!AJ$255</f>
        <v>1.2048192771084338E-2</v>
      </c>
      <c r="AK257" s="38">
        <f>'Publication Table'!AI258/'Publication Table (%)'!AK$255</f>
        <v>0</v>
      </c>
      <c r="AL257" s="38">
        <f>'Publication Table'!AJ258/'Publication Table (%)'!AL$255</f>
        <v>7.792207792207792E-2</v>
      </c>
      <c r="AM257" s="38">
        <f>'Publication Table'!AK258/'Publication Table (%)'!AM$255</f>
        <v>1.4285714285714285E-2</v>
      </c>
      <c r="AN257" s="38">
        <f>'Publication Table'!AL258/'Publication Table (%)'!AN$255</f>
        <v>1.2048192771084338E-2</v>
      </c>
      <c r="AO257" s="38">
        <f>'Publication Table'!AM258/'Publication Table (%)'!AO$255</f>
        <v>4.9180327868852458E-2</v>
      </c>
      <c r="AP257" s="38">
        <f>'Publication Table'!AN258/'Publication Table (%)'!AP$255</f>
        <v>3.2608695652173912E-2</v>
      </c>
      <c r="AQ257" s="38">
        <f>'Publication Table'!AO258/'Publication Table (%)'!AQ$255</f>
        <v>3.8461538461538464E-2</v>
      </c>
      <c r="AR257" s="38">
        <f>'Publication Table'!AP258/'Publication Table (%)'!AR$255</f>
        <v>0.2</v>
      </c>
      <c r="AS257" s="38">
        <f>'Publication Table'!AQ258/'Publication Table (%)'!AS$255</f>
        <v>0</v>
      </c>
      <c r="AT257" s="38">
        <f>'Publication Table'!AR258/'Publication Table (%)'!AT$255</f>
        <v>4.1666666666666664E-2</v>
      </c>
      <c r="AU257" s="38">
        <f>'Publication Table'!AS258/'Publication Table (%)'!AU$255</f>
        <v>1.3333333333333334E-2</v>
      </c>
      <c r="AV257" s="38">
        <f>'Publication Table'!AT258/'Publication Table (%)'!AV$255</f>
        <v>4.0540540540540543E-2</v>
      </c>
      <c r="AW257" s="38">
        <f>'Publication Table'!AU258/'Publication Table (%)'!AW$255</f>
        <v>2.9850746268656716E-2</v>
      </c>
      <c r="AX257" s="38">
        <f>'Publication Table'!AV258/'Publication Table (%)'!AX$255</f>
        <v>1.2987012987012988E-2</v>
      </c>
      <c r="AY257" s="38">
        <f>'Publication Table'!AW258/'Publication Table (%)'!AY$255</f>
        <v>2.9411764705882353E-2</v>
      </c>
      <c r="AZ257" s="38">
        <f>'Publication Table'!AX258/'Publication Table (%)'!AZ$255</f>
        <v>3.7499999999999999E-2</v>
      </c>
      <c r="BA257" s="38">
        <f>'Publication Table'!AY258/'Publication Table (%)'!BA$255</f>
        <v>1.5873015873015872E-2</v>
      </c>
      <c r="BB257" s="38">
        <f>'Publication Table'!AZ258/'Publication Table (%)'!BB$255</f>
        <v>1.1494252873563218E-2</v>
      </c>
      <c r="BC257" s="38">
        <f>'Publication Table'!BA258/'Publication Table (%)'!BC$255</f>
        <v>0</v>
      </c>
      <c r="BD257" s="38">
        <f>'Publication Table'!BB258/'Publication Table (%)'!BD$255</f>
        <v>2.4096385542168676E-2</v>
      </c>
      <c r="BE257" s="38">
        <f>'Publication Table'!BC258/'Publication Table (%)'!BE$255</f>
        <v>0</v>
      </c>
      <c r="BF257" s="38">
        <f>'Publication Table'!BD258/'Publication Table (%)'!BF$255</f>
        <v>7.2727272727272724E-2</v>
      </c>
      <c r="BG257" s="38">
        <f>'Publication Table'!BE258/'Publication Table (%)'!BG$255</f>
        <v>4.4776119402985072E-2</v>
      </c>
      <c r="BH257" s="38">
        <f>'Publication Table'!BF258/'Publication Table (%)'!BH$255</f>
        <v>1.4084507042253521E-2</v>
      </c>
      <c r="BI257" s="38">
        <f>'Publication Table'!BG258/'Publication Table (%)'!BI$255</f>
        <v>6.7567567567567571E-2</v>
      </c>
      <c r="BJ257" s="38">
        <f>'Publication Table'!BH258/'Publication Table (%)'!BJ$255</f>
        <v>1.4492753623188406E-2</v>
      </c>
      <c r="BK257" s="38">
        <f>'Publication Table'!BI258/'Publication Table (%)'!BK$255</f>
        <v>0</v>
      </c>
      <c r="BL257" s="38">
        <f>'Publication Table'!BJ258/'Publication Table (%)'!BL$255</f>
        <v>4.4117647058823532E-2</v>
      </c>
      <c r="BM257" s="38">
        <f>'Publication Table'!BK258/'Publication Table (%)'!BM$255</f>
        <v>0</v>
      </c>
      <c r="BN257" s="38">
        <f>'Publication Table'!BL258/'Publication Table (%)'!BN$255</f>
        <v>0</v>
      </c>
      <c r="BO257" s="38">
        <f>'Publication Table'!BM258/'Publication Table (%)'!BO$255</f>
        <v>0</v>
      </c>
      <c r="BP257" s="38">
        <f>'Publication Table'!BN258/'Publication Table (%)'!BP$255</f>
        <v>4.5454545454545456E-2</v>
      </c>
      <c r="BQ257" s="38">
        <f>'Publication Table'!BO258/'Publication Table (%)'!BQ$255</f>
        <v>6.8181818181818177E-2</v>
      </c>
      <c r="BR257" s="38">
        <f>'Publication Table'!BP258/'Publication Table (%)'!BR$255</f>
        <v>3.3898305084745763E-2</v>
      </c>
      <c r="BS257" s="38">
        <f ca="1">'Publication Table'!BQ258/'Publication Table (%)'!BS$255</f>
        <v>2.0408163265306121E-2</v>
      </c>
    </row>
    <row r="258" spans="2:71" ht="15" hidden="1" customHeight="1" outlineLevel="2" x14ac:dyDescent="0.2">
      <c r="B258" s="84" t="str">
        <f t="shared" si="30"/>
        <v>Lorn &amp; Islands District General HospitalCancellation based on capacity or non-clinical reason by hospital %</v>
      </c>
      <c r="C258" s="87" t="str">
        <f t="shared" si="37"/>
        <v>Lorn &amp; Islands District General Hospital</v>
      </c>
      <c r="D258" s="100"/>
      <c r="E258" s="39" t="s">
        <v>114</v>
      </c>
      <c r="F258" s="38">
        <f>'Publication Table'!D259/'Publication Table (%)'!F$255</f>
        <v>2.2222222222222223E-2</v>
      </c>
      <c r="G258" s="38">
        <f>'Publication Table'!E259/'Publication Table (%)'!G$255</f>
        <v>3.125E-2</v>
      </c>
      <c r="H258" s="38">
        <f>'Publication Table'!F259/'Publication Table (%)'!H$255</f>
        <v>0</v>
      </c>
      <c r="I258" s="38">
        <f>'Publication Table'!G259/'Publication Table (%)'!I$255</f>
        <v>1.5706806282722512E-2</v>
      </c>
      <c r="J258" s="94">
        <f>'Publication Table'!H259/'Publication Table (%)'!J$255</f>
        <v>3.7499999999999999E-2</v>
      </c>
      <c r="K258" s="38">
        <f>'Publication Table'!I259/'Publication Table (%)'!K$255</f>
        <v>4.4897959183673466E-2</v>
      </c>
      <c r="L258" s="38">
        <f>'Publication Table'!J259/'Publication Table (%)'!L$255</f>
        <v>1.4018691588785047E-2</v>
      </c>
      <c r="M258" s="38">
        <f>'Publication Table'!K259/'Publication Table (%)'!M$255</f>
        <v>3.553299492385787E-2</v>
      </c>
      <c r="N258" s="38">
        <f>'Publication Table'!L259/'Publication Table (%)'!N$255</f>
        <v>1.2121212121212121E-2</v>
      </c>
      <c r="O258" s="38">
        <f>'Publication Table'!M259/'Publication Table (%)'!O$255</f>
        <v>6.363636363636363E-2</v>
      </c>
      <c r="P258" s="38">
        <f>'Publication Table'!N259/'Publication Table (%)'!P$255</f>
        <v>0</v>
      </c>
      <c r="Q258" s="38">
        <f>'Publication Table'!O259/'Publication Table (%)'!Q$255</f>
        <v>2.1276595744680851E-2</v>
      </c>
      <c r="R258" s="38">
        <f>'Publication Table'!P259/'Publication Table (%)'!R$255</f>
        <v>1.0416666666666666E-2</v>
      </c>
      <c r="S258" s="38">
        <f>'Publication Table'!Q259/'Publication Table (%)'!S$255</f>
        <v>1.0869565217391304E-2</v>
      </c>
      <c r="T258" s="38">
        <f>'Publication Table'!R259/'Publication Table (%)'!T$255</f>
        <v>3.125E-2</v>
      </c>
      <c r="U258" s="38">
        <f>'Publication Table'!S259/'Publication Table (%)'!U$255</f>
        <v>1.1111111111111112E-2</v>
      </c>
      <c r="V258" s="38">
        <f>'Publication Table'!T259/'Publication Table (%)'!V$255</f>
        <v>4.7058823529411764E-2</v>
      </c>
      <c r="W258" s="38">
        <f>'Publication Table'!U259/'Publication Table (%)'!W$255</f>
        <v>3.2000000000000001E-2</v>
      </c>
      <c r="X258" s="38">
        <f>'Publication Table'!V259/'Publication Table (%)'!X$255</f>
        <v>0</v>
      </c>
      <c r="Y258" s="38">
        <f>'Publication Table'!W259/'Publication Table (%)'!Y$255</f>
        <v>0</v>
      </c>
      <c r="Z258" s="38">
        <f>'Publication Table'!X259/'Publication Table (%)'!Z$255</f>
        <v>6.6666666666666666E-2</v>
      </c>
      <c r="AA258" s="38">
        <f>'Publication Table'!Y259/'Publication Table (%)'!AA$255</f>
        <v>0</v>
      </c>
      <c r="AB258" s="38">
        <f>'Publication Table'!Z259/'Publication Table (%)'!AB$255</f>
        <v>0</v>
      </c>
      <c r="AC258" s="38">
        <f>'Publication Table'!AA259/'Publication Table (%)'!AC$255</f>
        <v>0</v>
      </c>
      <c r="AD258" s="38">
        <f>'Publication Table'!AB259/'Publication Table (%)'!AD$255</f>
        <v>0</v>
      </c>
      <c r="AE258" s="38">
        <f>'Publication Table'!AC259/'Publication Table (%)'!AE$255</f>
        <v>2.7397260273972601E-2</v>
      </c>
      <c r="AF258" s="38">
        <f>'Publication Table'!AD259/'Publication Table (%)'!AF$255</f>
        <v>0</v>
      </c>
      <c r="AG258" s="38">
        <f>'Publication Table'!AE259/'Publication Table (%)'!AG$255</f>
        <v>1.098901098901099E-2</v>
      </c>
      <c r="AH258" s="38">
        <f>'Publication Table'!AF259/'Publication Table (%)'!AH$255</f>
        <v>1.3888888888888888E-2</v>
      </c>
      <c r="AI258" s="38">
        <f>'Publication Table'!AG259/'Publication Table (%)'!AI$255</f>
        <v>4.2857142857142858E-2</v>
      </c>
      <c r="AJ258" s="38">
        <f>'Publication Table'!AH259/'Publication Table (%)'!AJ$255</f>
        <v>1.2048192771084338E-2</v>
      </c>
      <c r="AK258" s="38">
        <f>'Publication Table'!AI259/'Publication Table (%)'!AK$255</f>
        <v>4.7619047619047616E-2</v>
      </c>
      <c r="AL258" s="38">
        <f>'Publication Table'!AJ259/'Publication Table (%)'!AL$255</f>
        <v>1.2987012987012988E-2</v>
      </c>
      <c r="AM258" s="38">
        <f>'Publication Table'!AK259/'Publication Table (%)'!AM$255</f>
        <v>0</v>
      </c>
      <c r="AN258" s="38">
        <f>'Publication Table'!AL259/'Publication Table (%)'!AN$255</f>
        <v>0</v>
      </c>
      <c r="AO258" s="38">
        <f>'Publication Table'!AM259/'Publication Table (%)'!AO$255</f>
        <v>3.2786885245901641E-2</v>
      </c>
      <c r="AP258" s="38">
        <f>'Publication Table'!AN259/'Publication Table (%)'!AP$255</f>
        <v>4.3478260869565216E-2</v>
      </c>
      <c r="AQ258" s="38">
        <f>'Publication Table'!AO259/'Publication Table (%)'!AQ$255</f>
        <v>0.16666666666666666</v>
      </c>
      <c r="AR258" s="38">
        <f>'Publication Table'!AP259/'Publication Table (%)'!AR$255</f>
        <v>0</v>
      </c>
      <c r="AS258" s="38">
        <f>'Publication Table'!AQ259/'Publication Table (%)'!AS$255</f>
        <v>3.5294117647058823E-2</v>
      </c>
      <c r="AT258" s="38">
        <f>'Publication Table'!AR259/'Publication Table (%)'!AT$255</f>
        <v>5.5555555555555552E-2</v>
      </c>
      <c r="AU258" s="38">
        <f>'Publication Table'!AS259/'Publication Table (%)'!AU$255</f>
        <v>5.3333333333333337E-2</v>
      </c>
      <c r="AV258" s="38">
        <f>'Publication Table'!AT259/'Publication Table (%)'!AV$255</f>
        <v>4.0540540540540543E-2</v>
      </c>
      <c r="AW258" s="38">
        <f>'Publication Table'!AU259/'Publication Table (%)'!AW$255</f>
        <v>1.4925373134328358E-2</v>
      </c>
      <c r="AX258" s="38">
        <f>'Publication Table'!AV259/'Publication Table (%)'!AX$255</f>
        <v>0.12987012987012986</v>
      </c>
      <c r="AY258" s="38">
        <f>'Publication Table'!AW259/'Publication Table (%)'!AY$255</f>
        <v>4.4117647058823532E-2</v>
      </c>
      <c r="AZ258" s="38">
        <f>'Publication Table'!AX259/'Publication Table (%)'!AZ$255</f>
        <v>6.25E-2</v>
      </c>
      <c r="BA258" s="38">
        <f>'Publication Table'!AY259/'Publication Table (%)'!BA$255</f>
        <v>4.7619047619047616E-2</v>
      </c>
      <c r="BB258" s="38">
        <f>'Publication Table'!AZ259/'Publication Table (%)'!BB$255</f>
        <v>2.2988505747126436E-2</v>
      </c>
      <c r="BC258" s="38">
        <f>'Publication Table'!BA259/'Publication Table (%)'!BC$255</f>
        <v>2.8571428571428571E-2</v>
      </c>
      <c r="BD258" s="38">
        <f>'Publication Table'!BB259/'Publication Table (%)'!BD$255</f>
        <v>3.614457831325301E-2</v>
      </c>
      <c r="BE258" s="38">
        <f>'Publication Table'!BC259/'Publication Table (%)'!BE$255</f>
        <v>0</v>
      </c>
      <c r="BF258" s="38">
        <f>'Publication Table'!BD259/'Publication Table (%)'!BF$255</f>
        <v>3.6363636363636362E-2</v>
      </c>
      <c r="BG258" s="38">
        <f>'Publication Table'!BE259/'Publication Table (%)'!BG$255</f>
        <v>4.4776119402985072E-2</v>
      </c>
      <c r="BH258" s="38">
        <f>'Publication Table'!BF259/'Publication Table (%)'!BH$255</f>
        <v>1.4084507042253521E-2</v>
      </c>
      <c r="BI258" s="38">
        <f>'Publication Table'!BG259/'Publication Table (%)'!BI$255</f>
        <v>1.3513513513513514E-2</v>
      </c>
      <c r="BJ258" s="38">
        <f>'Publication Table'!BH259/'Publication Table (%)'!BJ$255</f>
        <v>1.4492753623188406E-2</v>
      </c>
      <c r="BK258" s="38">
        <f>'Publication Table'!BI259/'Publication Table (%)'!BK$255</f>
        <v>0</v>
      </c>
      <c r="BL258" s="38">
        <f>'Publication Table'!BJ259/'Publication Table (%)'!BL$255</f>
        <v>0.29411764705882354</v>
      </c>
      <c r="BM258" s="38">
        <f>'Publication Table'!BK259/'Publication Table (%)'!BM$255</f>
        <v>0</v>
      </c>
      <c r="BN258" s="38">
        <f>'Publication Table'!BL259/'Publication Table (%)'!BN$255</f>
        <v>0</v>
      </c>
      <c r="BO258" s="38">
        <f>'Publication Table'!BM259/'Publication Table (%)'!BO$255</f>
        <v>0</v>
      </c>
      <c r="BP258" s="38">
        <f>'Publication Table'!BN259/'Publication Table (%)'!BP$255</f>
        <v>0</v>
      </c>
      <c r="BQ258" s="38">
        <f>'Publication Table'!BO259/'Publication Table (%)'!BQ$255</f>
        <v>0</v>
      </c>
      <c r="BR258" s="38">
        <f>'Publication Table'!BP259/'Publication Table (%)'!BR$255</f>
        <v>1.6949152542372881E-2</v>
      </c>
      <c r="BS258" s="38">
        <f ca="1">'Publication Table'!BQ259/'Publication Table (%)'!BS$255</f>
        <v>2.0408163265306121E-2</v>
      </c>
    </row>
    <row r="259" spans="2:71" ht="15" hidden="1" customHeight="1" outlineLevel="2" x14ac:dyDescent="0.2">
      <c r="B259" s="84" t="str">
        <f t="shared" si="30"/>
        <v>Lorn &amp; Islands District General HospitalCancelled by Patient %</v>
      </c>
      <c r="C259" s="87" t="str">
        <f t="shared" si="37"/>
        <v>Lorn &amp; Islands District General Hospital</v>
      </c>
      <c r="D259" s="100"/>
      <c r="E259" s="39" t="s">
        <v>115</v>
      </c>
      <c r="F259" s="38">
        <f>'Publication Table'!D260/'Publication Table (%)'!F$255</f>
        <v>8.8888888888888892E-2</v>
      </c>
      <c r="G259" s="38">
        <f>'Publication Table'!E260/'Publication Table (%)'!G$255</f>
        <v>8.0357142857142863E-2</v>
      </c>
      <c r="H259" s="38">
        <f>'Publication Table'!F260/'Publication Table (%)'!H$255</f>
        <v>0.12195121951219512</v>
      </c>
      <c r="I259" s="38">
        <f>'Publication Table'!G260/'Publication Table (%)'!I$255</f>
        <v>8.3769633507853408E-2</v>
      </c>
      <c r="J259" s="94">
        <f>'Publication Table'!H260/'Publication Table (%)'!J$255</f>
        <v>0.10833333333333334</v>
      </c>
      <c r="K259" s="38">
        <f>'Publication Table'!I260/'Publication Table (%)'!K$255</f>
        <v>0.10612244897959183</v>
      </c>
      <c r="L259" s="38">
        <f>'Publication Table'!J260/'Publication Table (%)'!L$255</f>
        <v>7.476635514018691E-2</v>
      </c>
      <c r="M259" s="38">
        <f>'Publication Table'!K260/'Publication Table (%)'!M$255</f>
        <v>8.1218274111675121E-2</v>
      </c>
      <c r="N259" s="38">
        <f>'Publication Table'!L260/'Publication Table (%)'!N$255</f>
        <v>0.11515151515151516</v>
      </c>
      <c r="O259" s="38">
        <f>'Publication Table'!M260/'Publication Table (%)'!O$255</f>
        <v>6.363636363636363E-2</v>
      </c>
      <c r="P259" s="38">
        <f>'Publication Table'!N260/'Publication Table (%)'!P$255</f>
        <v>6.25E-2</v>
      </c>
      <c r="Q259" s="38">
        <f>'Publication Table'!O260/'Publication Table (%)'!Q$255</f>
        <v>9.5744680851063829E-2</v>
      </c>
      <c r="R259" s="38">
        <f>'Publication Table'!P260/'Publication Table (%)'!R$255</f>
        <v>9.375E-2</v>
      </c>
      <c r="S259" s="38">
        <f>'Publication Table'!Q260/'Publication Table (%)'!S$255</f>
        <v>8.6956521739130432E-2</v>
      </c>
      <c r="T259" s="38">
        <f>'Publication Table'!R260/'Publication Table (%)'!T$255</f>
        <v>5.2083333333333336E-2</v>
      </c>
      <c r="U259" s="38">
        <f>'Publication Table'!S260/'Publication Table (%)'!U$255</f>
        <v>3.3333333333333333E-2</v>
      </c>
      <c r="V259" s="38">
        <f>'Publication Table'!T260/'Publication Table (%)'!V$255</f>
        <v>0.14117647058823529</v>
      </c>
      <c r="W259" s="38">
        <f>'Publication Table'!U260/'Publication Table (%)'!W$255</f>
        <v>6.4000000000000001E-2</v>
      </c>
      <c r="X259" s="38">
        <f>'Publication Table'!V260/'Publication Table (%)'!X$255</f>
        <v>8.6956521739130432E-2</v>
      </c>
      <c r="Y259" s="38">
        <f>'Publication Table'!W260/'Publication Table (%)'!Y$255</f>
        <v>0.10256410256410256</v>
      </c>
      <c r="Z259" s="38">
        <f>'Publication Table'!X260/'Publication Table (%)'!Z$255</f>
        <v>9.3333333333333338E-2</v>
      </c>
      <c r="AA259" s="38">
        <f>'Publication Table'!Y260/'Publication Table (%)'!AA$255</f>
        <v>0.1</v>
      </c>
      <c r="AB259" s="38">
        <f>'Publication Table'!Z260/'Publication Table (%)'!AB$255</f>
        <v>0.10989010989010989</v>
      </c>
      <c r="AC259" s="38">
        <f>'Publication Table'!AA260/'Publication Table (%)'!AC$255</f>
        <v>6.6666666666666666E-2</v>
      </c>
      <c r="AD259" s="38">
        <f>'Publication Table'!AB260/'Publication Table (%)'!AD$255</f>
        <v>8.2191780821917804E-2</v>
      </c>
      <c r="AE259" s="38">
        <f>'Publication Table'!AC260/'Publication Table (%)'!AE$255</f>
        <v>5.4794520547945202E-2</v>
      </c>
      <c r="AF259" s="38">
        <f>'Publication Table'!AD260/'Publication Table (%)'!AF$255</f>
        <v>2.6666666666666668E-2</v>
      </c>
      <c r="AG259" s="38">
        <f>'Publication Table'!AE260/'Publication Table (%)'!AG$255</f>
        <v>5.4945054945054944E-2</v>
      </c>
      <c r="AH259" s="38">
        <f>'Publication Table'!AF260/'Publication Table (%)'!AH$255</f>
        <v>4.1666666666666664E-2</v>
      </c>
      <c r="AI259" s="38">
        <f>'Publication Table'!AG260/'Publication Table (%)'!AI$255</f>
        <v>7.1428571428571425E-2</v>
      </c>
      <c r="AJ259" s="38">
        <f>'Publication Table'!AH260/'Publication Table (%)'!AJ$255</f>
        <v>9.6385542168674704E-2</v>
      </c>
      <c r="AK259" s="38">
        <f>'Publication Table'!AI260/'Publication Table (%)'!AK$255</f>
        <v>9.5238095238095233E-2</v>
      </c>
      <c r="AL259" s="38">
        <f>'Publication Table'!AJ260/'Publication Table (%)'!AL$255</f>
        <v>0.15584415584415584</v>
      </c>
      <c r="AM259" s="38">
        <f>'Publication Table'!AK260/'Publication Table (%)'!AM$255</f>
        <v>5.7142857142857141E-2</v>
      </c>
      <c r="AN259" s="38">
        <f>'Publication Table'!AL260/'Publication Table (%)'!AN$255</f>
        <v>0.10843373493975904</v>
      </c>
      <c r="AO259" s="38">
        <f>'Publication Table'!AM260/'Publication Table (%)'!AO$255</f>
        <v>3.2786885245901641E-2</v>
      </c>
      <c r="AP259" s="38">
        <f>'Publication Table'!AN260/'Publication Table (%)'!AP$255</f>
        <v>9.7826086956521743E-2</v>
      </c>
      <c r="AQ259" s="38">
        <f>'Publication Table'!AO260/'Publication Table (%)'!AQ$255</f>
        <v>1.282051282051282E-2</v>
      </c>
      <c r="AR259" s="38">
        <f>'Publication Table'!AP260/'Publication Table (%)'!AR$255</f>
        <v>4.6153846153846156E-2</v>
      </c>
      <c r="AS259" s="38">
        <f>'Publication Table'!AQ260/'Publication Table (%)'!AS$255</f>
        <v>0.10588235294117647</v>
      </c>
      <c r="AT259" s="38">
        <f>'Publication Table'!AR260/'Publication Table (%)'!AT$255</f>
        <v>5.5555555555555552E-2</v>
      </c>
      <c r="AU259" s="38">
        <f>'Publication Table'!AS260/'Publication Table (%)'!AU$255</f>
        <v>0.12</v>
      </c>
      <c r="AV259" s="38">
        <f>'Publication Table'!AT260/'Publication Table (%)'!AV$255</f>
        <v>2.7027027027027029E-2</v>
      </c>
      <c r="AW259" s="38">
        <f>'Publication Table'!AU260/'Publication Table (%)'!AW$255</f>
        <v>4.4776119402985072E-2</v>
      </c>
      <c r="AX259" s="38">
        <f>'Publication Table'!AV260/'Publication Table (%)'!AX$255</f>
        <v>5.1948051948051951E-2</v>
      </c>
      <c r="AY259" s="38">
        <f>'Publication Table'!AW260/'Publication Table (%)'!AY$255</f>
        <v>2.9411764705882353E-2</v>
      </c>
      <c r="AZ259" s="38">
        <f>'Publication Table'!AX260/'Publication Table (%)'!AZ$255</f>
        <v>6.25E-2</v>
      </c>
      <c r="BA259" s="38">
        <f>'Publication Table'!AY260/'Publication Table (%)'!BA$255</f>
        <v>7.9365079365079361E-2</v>
      </c>
      <c r="BB259" s="38">
        <f>'Publication Table'!AZ260/'Publication Table (%)'!BB$255</f>
        <v>4.5977011494252873E-2</v>
      </c>
      <c r="BC259" s="38">
        <f>'Publication Table'!BA260/'Publication Table (%)'!BC$255</f>
        <v>4.2857142857142858E-2</v>
      </c>
      <c r="BD259" s="38">
        <f>'Publication Table'!BB260/'Publication Table (%)'!BD$255</f>
        <v>6.0240963855421686E-2</v>
      </c>
      <c r="BE259" s="38">
        <f>'Publication Table'!BC260/'Publication Table (%)'!BE$255</f>
        <v>6.7796610169491525E-2</v>
      </c>
      <c r="BF259" s="38">
        <f>'Publication Table'!BD260/'Publication Table (%)'!BF$255</f>
        <v>7.2727272727272724E-2</v>
      </c>
      <c r="BG259" s="38">
        <f>'Publication Table'!BE260/'Publication Table (%)'!BG$255</f>
        <v>7.4626865671641784E-2</v>
      </c>
      <c r="BH259" s="38">
        <f>'Publication Table'!BF260/'Publication Table (%)'!BH$255</f>
        <v>7.0422535211267609E-2</v>
      </c>
      <c r="BI259" s="38">
        <f>'Publication Table'!BG260/'Publication Table (%)'!BI$255</f>
        <v>9.45945945945946E-2</v>
      </c>
      <c r="BJ259" s="38">
        <f>'Publication Table'!BH260/'Publication Table (%)'!BJ$255</f>
        <v>0.11594202898550725</v>
      </c>
      <c r="BK259" s="38">
        <f>'Publication Table'!BI260/'Publication Table (%)'!BK$255</f>
        <v>5.8823529411764705E-2</v>
      </c>
      <c r="BL259" s="38">
        <f>'Publication Table'!BJ260/'Publication Table (%)'!BL$255</f>
        <v>1.4705882352941176E-2</v>
      </c>
      <c r="BM259" s="38">
        <f>'Publication Table'!BK260/'Publication Table (%)'!BM$255</f>
        <v>0</v>
      </c>
      <c r="BN259" s="38">
        <f>'Publication Table'!BL260/'Publication Table (%)'!BN$255</f>
        <v>0</v>
      </c>
      <c r="BO259" s="38">
        <f>'Publication Table'!BM260/'Publication Table (%)'!BO$255</f>
        <v>0</v>
      </c>
      <c r="BP259" s="38">
        <f>'Publication Table'!BN260/'Publication Table (%)'!BP$255</f>
        <v>4.5454545454545456E-2</v>
      </c>
      <c r="BQ259" s="38">
        <f>'Publication Table'!BO260/'Publication Table (%)'!BQ$255</f>
        <v>0</v>
      </c>
      <c r="BR259" s="38">
        <f>'Publication Table'!BP260/'Publication Table (%)'!BR$255</f>
        <v>3.3898305084745763E-2</v>
      </c>
      <c r="BS259" s="38">
        <f ca="1">'Publication Table'!BQ260/'Publication Table (%)'!BS$255</f>
        <v>4.0816326530612242E-2</v>
      </c>
    </row>
    <row r="260" spans="2:71" ht="15" hidden="1" customHeight="1" outlineLevel="2" x14ac:dyDescent="0.2">
      <c r="B260" s="84" t="str">
        <f t="shared" si="30"/>
        <v>Lorn &amp; Islands District General HospitalOther reason %</v>
      </c>
      <c r="C260" s="87" t="str">
        <f t="shared" si="37"/>
        <v>Lorn &amp; Islands District General Hospital</v>
      </c>
      <c r="D260" s="100"/>
      <c r="E260" s="39" t="s">
        <v>116</v>
      </c>
      <c r="F260" s="38">
        <f>'Publication Table'!D261/'Publication Table (%)'!F$255</f>
        <v>0</v>
      </c>
      <c r="G260" s="38">
        <f>'Publication Table'!E261/'Publication Table (%)'!G$255</f>
        <v>0</v>
      </c>
      <c r="H260" s="38">
        <f>'Publication Table'!F261/'Publication Table (%)'!H$255</f>
        <v>0</v>
      </c>
      <c r="I260" s="38">
        <f>'Publication Table'!G261/'Publication Table (%)'!I$255</f>
        <v>0</v>
      </c>
      <c r="J260" s="94">
        <f>'Publication Table'!H261/'Publication Table (%)'!J$255</f>
        <v>0</v>
      </c>
      <c r="K260" s="38">
        <f>'Publication Table'!I261/'Publication Table (%)'!K$255</f>
        <v>0</v>
      </c>
      <c r="L260" s="38">
        <f>'Publication Table'!J261/'Publication Table (%)'!L$255</f>
        <v>4.6728971962616819E-3</v>
      </c>
      <c r="M260" s="38">
        <f>'Publication Table'!K261/'Publication Table (%)'!M$255</f>
        <v>0</v>
      </c>
      <c r="N260" s="38">
        <f>'Publication Table'!L261/'Publication Table (%)'!N$255</f>
        <v>0</v>
      </c>
      <c r="O260" s="38">
        <f>'Publication Table'!M261/'Publication Table (%)'!O$255</f>
        <v>9.0909090909090905E-3</v>
      </c>
      <c r="P260" s="38">
        <f>'Publication Table'!N261/'Publication Table (%)'!P$255</f>
        <v>0</v>
      </c>
      <c r="Q260" s="38">
        <f>'Publication Table'!O261/'Publication Table (%)'!Q$255</f>
        <v>0</v>
      </c>
      <c r="R260" s="38">
        <f>'Publication Table'!P261/'Publication Table (%)'!R$255</f>
        <v>0</v>
      </c>
      <c r="S260" s="38">
        <f>'Publication Table'!Q261/'Publication Table (%)'!S$255</f>
        <v>0</v>
      </c>
      <c r="T260" s="38">
        <f>'Publication Table'!R261/'Publication Table (%)'!T$255</f>
        <v>0</v>
      </c>
      <c r="U260" s="38">
        <f>'Publication Table'!S261/'Publication Table (%)'!U$255</f>
        <v>0</v>
      </c>
      <c r="V260" s="38">
        <f>'Publication Table'!T261/'Publication Table (%)'!V$255</f>
        <v>0</v>
      </c>
      <c r="W260" s="38">
        <f>'Publication Table'!U261/'Publication Table (%)'!W$255</f>
        <v>0</v>
      </c>
      <c r="X260" s="38">
        <f>'Publication Table'!V261/'Publication Table (%)'!X$255</f>
        <v>0</v>
      </c>
      <c r="Y260" s="38">
        <f>'Publication Table'!W261/'Publication Table (%)'!Y$255</f>
        <v>0</v>
      </c>
      <c r="Z260" s="38">
        <f>'Publication Table'!X261/'Publication Table (%)'!Z$255</f>
        <v>0</v>
      </c>
      <c r="AA260" s="38">
        <f>'Publication Table'!Y261/'Publication Table (%)'!AA$255</f>
        <v>0</v>
      </c>
      <c r="AB260" s="38">
        <f>'Publication Table'!Z261/'Publication Table (%)'!AB$255</f>
        <v>0</v>
      </c>
      <c r="AC260" s="38">
        <f>'Publication Table'!AA261/'Publication Table (%)'!AC$255</f>
        <v>0</v>
      </c>
      <c r="AD260" s="38">
        <f>'Publication Table'!AB261/'Publication Table (%)'!AD$255</f>
        <v>0</v>
      </c>
      <c r="AE260" s="38">
        <f>'Publication Table'!AC261/'Publication Table (%)'!AE$255</f>
        <v>0</v>
      </c>
      <c r="AF260" s="38">
        <f>'Publication Table'!AD261/'Publication Table (%)'!AF$255</f>
        <v>0</v>
      </c>
      <c r="AG260" s="38">
        <f>'Publication Table'!AE261/'Publication Table (%)'!AG$255</f>
        <v>0</v>
      </c>
      <c r="AH260" s="38">
        <f>'Publication Table'!AF261/'Publication Table (%)'!AH$255</f>
        <v>0</v>
      </c>
      <c r="AI260" s="38">
        <f>'Publication Table'!AG261/'Publication Table (%)'!AI$255</f>
        <v>0</v>
      </c>
      <c r="AJ260" s="38">
        <f>'Publication Table'!AH261/'Publication Table (%)'!AJ$255</f>
        <v>0</v>
      </c>
      <c r="AK260" s="38">
        <f>'Publication Table'!AI261/'Publication Table (%)'!AK$255</f>
        <v>0</v>
      </c>
      <c r="AL260" s="38">
        <f>'Publication Table'!AJ261/'Publication Table (%)'!AL$255</f>
        <v>0</v>
      </c>
      <c r="AM260" s="38">
        <f>'Publication Table'!AK261/'Publication Table (%)'!AM$255</f>
        <v>2.8571428571428571E-2</v>
      </c>
      <c r="AN260" s="38">
        <f>'Publication Table'!AL261/'Publication Table (%)'!AN$255</f>
        <v>0</v>
      </c>
      <c r="AO260" s="38">
        <f>'Publication Table'!AM261/'Publication Table (%)'!AO$255</f>
        <v>0</v>
      </c>
      <c r="AP260" s="38">
        <f>'Publication Table'!AN261/'Publication Table (%)'!AP$255</f>
        <v>0</v>
      </c>
      <c r="AQ260" s="38">
        <f>'Publication Table'!AO261/'Publication Table (%)'!AQ$255</f>
        <v>0</v>
      </c>
      <c r="AR260" s="38">
        <f>'Publication Table'!AP261/'Publication Table (%)'!AR$255</f>
        <v>0</v>
      </c>
      <c r="AS260" s="38">
        <f>'Publication Table'!AQ261/'Publication Table (%)'!AS$255</f>
        <v>0</v>
      </c>
      <c r="AT260" s="38">
        <f>'Publication Table'!AR261/'Publication Table (%)'!AT$255</f>
        <v>0</v>
      </c>
      <c r="AU260" s="38">
        <f>'Publication Table'!AS261/'Publication Table (%)'!AU$255</f>
        <v>0</v>
      </c>
      <c r="AV260" s="38">
        <f>'Publication Table'!AT261/'Publication Table (%)'!AV$255</f>
        <v>0</v>
      </c>
      <c r="AW260" s="38">
        <f>'Publication Table'!AU261/'Publication Table (%)'!AW$255</f>
        <v>0</v>
      </c>
      <c r="AX260" s="38">
        <f>'Publication Table'!AV261/'Publication Table (%)'!AX$255</f>
        <v>1.2987012987012988E-2</v>
      </c>
      <c r="AY260" s="38">
        <f>'Publication Table'!AW261/'Publication Table (%)'!AY$255</f>
        <v>0</v>
      </c>
      <c r="AZ260" s="38">
        <f>'Publication Table'!AX261/'Publication Table (%)'!AZ$255</f>
        <v>0</v>
      </c>
      <c r="BA260" s="38">
        <f>'Publication Table'!AY261/'Publication Table (%)'!BA$255</f>
        <v>0</v>
      </c>
      <c r="BB260" s="38">
        <f>'Publication Table'!AZ261/'Publication Table (%)'!BB$255</f>
        <v>0</v>
      </c>
      <c r="BC260" s="38">
        <f>'Publication Table'!BA261/'Publication Table (%)'!BC$255</f>
        <v>0</v>
      </c>
      <c r="BD260" s="38">
        <f>'Publication Table'!BB261/'Publication Table (%)'!BD$255</f>
        <v>0</v>
      </c>
      <c r="BE260" s="38">
        <f>'Publication Table'!BC261/'Publication Table (%)'!BE$255</f>
        <v>0</v>
      </c>
      <c r="BF260" s="38">
        <f>'Publication Table'!BD261/'Publication Table (%)'!BF$255</f>
        <v>0</v>
      </c>
      <c r="BG260" s="38">
        <f>'Publication Table'!BE261/'Publication Table (%)'!BG$255</f>
        <v>0</v>
      </c>
      <c r="BH260" s="38">
        <f>'Publication Table'!BF261/'Publication Table (%)'!BH$255</f>
        <v>0</v>
      </c>
      <c r="BI260" s="38">
        <f>'Publication Table'!BG261/'Publication Table (%)'!BI$255</f>
        <v>0</v>
      </c>
      <c r="BJ260" s="38">
        <f>'Publication Table'!BH261/'Publication Table (%)'!BJ$255</f>
        <v>1.4492753623188406E-2</v>
      </c>
      <c r="BK260" s="38">
        <f>'Publication Table'!BI261/'Publication Table (%)'!BK$255</f>
        <v>0</v>
      </c>
      <c r="BL260" s="38">
        <f>'Publication Table'!BJ261/'Publication Table (%)'!BL$255</f>
        <v>0</v>
      </c>
      <c r="BM260" s="38">
        <f>'Publication Table'!BK261/'Publication Table (%)'!BM$255</f>
        <v>0</v>
      </c>
      <c r="BN260" s="38">
        <f>'Publication Table'!BL261/'Publication Table (%)'!BN$255</f>
        <v>0</v>
      </c>
      <c r="BO260" s="38">
        <f>'Publication Table'!BM261/'Publication Table (%)'!BO$255</f>
        <v>0</v>
      </c>
      <c r="BP260" s="38">
        <f>'Publication Table'!BN261/'Publication Table (%)'!BP$255</f>
        <v>0</v>
      </c>
      <c r="BQ260" s="38">
        <f>'Publication Table'!BO261/'Publication Table (%)'!BQ$255</f>
        <v>0</v>
      </c>
      <c r="BR260" s="38">
        <f>'Publication Table'!BP261/'Publication Table (%)'!BR$255</f>
        <v>0</v>
      </c>
      <c r="BS260" s="38">
        <f ca="1">'Publication Table'!BQ261/'Publication Table (%)'!BS$255</f>
        <v>0</v>
      </c>
    </row>
    <row r="261" spans="2:71" ht="15" hidden="1" customHeight="1" outlineLevel="1" collapsed="1" x14ac:dyDescent="0.2">
      <c r="B261" s="84" t="str">
        <f t="shared" si="30"/>
        <v>Caithness General HospitalCaithness General Hospital</v>
      </c>
      <c r="C261" s="87" t="str">
        <f>E261</f>
        <v>Caithness General Hospital</v>
      </c>
      <c r="D261" s="100" t="s">
        <v>60</v>
      </c>
      <c r="E261" s="43" t="s">
        <v>61</v>
      </c>
      <c r="F261" s="14"/>
      <c r="G261" s="14"/>
      <c r="H261" s="14"/>
      <c r="I261" s="14"/>
      <c r="J261" s="14"/>
      <c r="K261" s="14"/>
      <c r="L261" s="14"/>
      <c r="M261" s="14"/>
      <c r="N261" s="14"/>
      <c r="O261" s="14"/>
      <c r="P261" s="14"/>
      <c r="Q261" s="14"/>
      <c r="R261" s="14"/>
      <c r="S261" s="14"/>
      <c r="T261" s="14"/>
      <c r="U261" s="14"/>
      <c r="V261" s="14"/>
      <c r="W261" s="14"/>
      <c r="X261" s="14"/>
      <c r="Y261" s="14"/>
      <c r="Z261" s="14"/>
      <c r="AA261" s="14"/>
      <c r="AB261" s="14"/>
      <c r="AC261" s="14"/>
      <c r="AD261" s="14"/>
      <c r="AE261" s="14"/>
      <c r="AF261" s="14"/>
      <c r="AG261" s="14"/>
      <c r="AH261" s="14"/>
      <c r="AI261" s="14"/>
      <c r="AJ261" s="14"/>
      <c r="AK261" s="14"/>
      <c r="AL261" s="14"/>
      <c r="AM261" s="14"/>
      <c r="AN261" s="14"/>
      <c r="AO261" s="14"/>
      <c r="AP261" s="14"/>
      <c r="AQ261" s="14"/>
      <c r="AR261" s="14"/>
      <c r="AS261" s="14"/>
      <c r="AT261" s="14"/>
      <c r="AU261" s="14"/>
      <c r="AV261" s="14"/>
      <c r="AW261" s="14"/>
      <c r="AX261" s="14"/>
      <c r="AY261" s="14"/>
      <c r="AZ261" s="14"/>
      <c r="BA261" s="14"/>
      <c r="BB261" s="14"/>
      <c r="BC261" s="14"/>
      <c r="BD261" s="14"/>
      <c r="BE261" s="14"/>
      <c r="BF261" s="14"/>
      <c r="BG261" s="14"/>
      <c r="BH261" s="14"/>
      <c r="BI261" s="14"/>
      <c r="BJ261" s="14"/>
      <c r="BK261" s="14"/>
      <c r="BL261" s="14"/>
      <c r="BM261" s="14"/>
      <c r="BN261" s="14"/>
      <c r="BO261" s="14"/>
      <c r="BP261" s="14"/>
      <c r="BQ261" s="14"/>
      <c r="BR261" s="14"/>
      <c r="BS261" s="14"/>
    </row>
    <row r="262" spans="2:71" ht="15" hidden="1" customHeight="1" outlineLevel="2" x14ac:dyDescent="0.2">
      <c r="B262" s="84" t="str">
        <f t="shared" si="30"/>
        <v>Caithness General HospitalTotal Number of scheduled elective operations in theatre system</v>
      </c>
      <c r="C262" s="87" t="str">
        <f t="shared" ref="C262:C267" si="38">C261</f>
        <v>Caithness General Hospital</v>
      </c>
      <c r="D262" s="100"/>
      <c r="E262" s="36" t="s">
        <v>3</v>
      </c>
      <c r="F262" s="17">
        <f>'Publication Table'!D263</f>
        <v>208</v>
      </c>
      <c r="G262" s="17">
        <f>'Publication Table'!E263</f>
        <v>225</v>
      </c>
      <c r="H262" s="17">
        <f>'Publication Table'!F263</f>
        <v>235</v>
      </c>
      <c r="I262" s="17">
        <f>'Publication Table'!G263</f>
        <v>178</v>
      </c>
      <c r="J262" s="93">
        <f>'Publication Table'!H263</f>
        <v>235</v>
      </c>
      <c r="K262" s="17">
        <f>'Publication Table'!I263</f>
        <v>272</v>
      </c>
      <c r="L262" s="17">
        <f>'Publication Table'!J263</f>
        <v>200</v>
      </c>
      <c r="M262" s="17">
        <f>'Publication Table'!K263</f>
        <v>191</v>
      </c>
      <c r="N262" s="17">
        <f>'Publication Table'!L263</f>
        <v>179</v>
      </c>
      <c r="O262" s="17">
        <f>'Publication Table'!M263</f>
        <v>121</v>
      </c>
      <c r="P262" s="17">
        <f>'Publication Table'!N263</f>
        <v>116</v>
      </c>
      <c r="Q262" s="17">
        <f>'Publication Table'!O263</f>
        <v>85</v>
      </c>
      <c r="R262" s="17">
        <f>'Publication Table'!P263</f>
        <v>113</v>
      </c>
      <c r="S262" s="17">
        <f>'Publication Table'!Q263</f>
        <v>102</v>
      </c>
      <c r="T262" s="17">
        <f>'Publication Table'!R263</f>
        <v>91</v>
      </c>
      <c r="U262" s="17">
        <f>'Publication Table'!S263</f>
        <v>123</v>
      </c>
      <c r="V262" s="17">
        <f>'Publication Table'!T263</f>
        <v>120</v>
      </c>
      <c r="W262" s="17">
        <f>'Publication Table'!U263</f>
        <v>99</v>
      </c>
      <c r="X262" s="17">
        <f>'Publication Table'!V263</f>
        <v>109</v>
      </c>
      <c r="Y262" s="17">
        <f>'Publication Table'!W263</f>
        <v>121</v>
      </c>
      <c r="Z262" s="17">
        <f>'Publication Table'!X263</f>
        <v>124</v>
      </c>
      <c r="AA262" s="17">
        <f>'Publication Table'!Y263</f>
        <v>110</v>
      </c>
      <c r="AB262" s="17">
        <f>'Publication Table'!Z263</f>
        <v>138</v>
      </c>
      <c r="AC262" s="17">
        <f>'Publication Table'!AA263</f>
        <v>101</v>
      </c>
      <c r="AD262" s="17">
        <f>'Publication Table'!AB263</f>
        <v>98</v>
      </c>
      <c r="AE262" s="17">
        <f>'Publication Table'!AC263</f>
        <v>134</v>
      </c>
      <c r="AF262" s="17">
        <f>'Publication Table'!AD263</f>
        <v>104</v>
      </c>
      <c r="AG262" s="17">
        <f>'Publication Table'!AE263</f>
        <v>124</v>
      </c>
      <c r="AH262" s="17">
        <f>'Publication Table'!AF263</f>
        <v>109</v>
      </c>
      <c r="AI262" s="17">
        <f>'Publication Table'!AG263</f>
        <v>116</v>
      </c>
      <c r="AJ262" s="17">
        <f>'Publication Table'!AH263</f>
        <v>126</v>
      </c>
      <c r="AK262" s="17">
        <f>'Publication Table'!AI263</f>
        <v>110</v>
      </c>
      <c r="AL262" s="17">
        <f>'Publication Table'!AJ263</f>
        <v>103</v>
      </c>
      <c r="AM262" s="17">
        <f>'Publication Table'!AK263</f>
        <v>120</v>
      </c>
      <c r="AN262" s="17">
        <f>'Publication Table'!AL263</f>
        <v>100</v>
      </c>
      <c r="AO262" s="17">
        <f>'Publication Table'!AM263</f>
        <v>90</v>
      </c>
      <c r="AP262" s="17">
        <f>'Publication Table'!AN263</f>
        <v>126</v>
      </c>
      <c r="AQ262" s="17">
        <f>'Publication Table'!AO263</f>
        <v>126</v>
      </c>
      <c r="AR262" s="17">
        <f>'Publication Table'!AP263</f>
        <v>89</v>
      </c>
      <c r="AS262" s="17">
        <f>'Publication Table'!AQ263</f>
        <v>141</v>
      </c>
      <c r="AT262" s="17">
        <f>'Publication Table'!AR263</f>
        <v>119</v>
      </c>
      <c r="AU262" s="17">
        <f>'Publication Table'!AS263</f>
        <v>134</v>
      </c>
      <c r="AV262" s="17">
        <f>'Publication Table'!AT263</f>
        <v>160</v>
      </c>
      <c r="AW262" s="17">
        <f>'Publication Table'!AU263</f>
        <v>92</v>
      </c>
      <c r="AX262" s="17">
        <f>'Publication Table'!AV263</f>
        <v>120</v>
      </c>
      <c r="AY262" s="17">
        <f>'Publication Table'!AW263</f>
        <v>130</v>
      </c>
      <c r="AZ262" s="17">
        <f>'Publication Table'!AX263</f>
        <v>120</v>
      </c>
      <c r="BA262" s="17">
        <f>'Publication Table'!AY263</f>
        <v>97</v>
      </c>
      <c r="BB262" s="17">
        <f>'Publication Table'!AZ263</f>
        <v>105</v>
      </c>
      <c r="BC262" s="17">
        <f>'Publication Table'!BA263</f>
        <v>109</v>
      </c>
      <c r="BD262" s="17">
        <f>'Publication Table'!BB263</f>
        <v>133</v>
      </c>
      <c r="BE262" s="17">
        <f>'Publication Table'!BC263</f>
        <v>146</v>
      </c>
      <c r="BF262" s="17">
        <f>'Publication Table'!BD263</f>
        <v>137</v>
      </c>
      <c r="BG262" s="17">
        <f>'Publication Table'!BE263</f>
        <v>125</v>
      </c>
      <c r="BH262" s="17">
        <f>'Publication Table'!BF263</f>
        <v>158</v>
      </c>
      <c r="BI262" s="17">
        <f>'Publication Table'!BG263</f>
        <v>128</v>
      </c>
      <c r="BJ262" s="17">
        <f>'Publication Table'!BH263</f>
        <v>130</v>
      </c>
      <c r="BK262" s="17">
        <f>'Publication Table'!BI263</f>
        <v>84</v>
      </c>
      <c r="BL262" s="17">
        <f>'Publication Table'!BJ263</f>
        <v>79</v>
      </c>
      <c r="BM262" s="17">
        <f>'Publication Table'!BK263</f>
        <v>6</v>
      </c>
      <c r="BN262" s="17">
        <f>'Publication Table'!BL263</f>
        <v>10</v>
      </c>
      <c r="BO262" s="17">
        <f>'Publication Table'!BM263</f>
        <v>54</v>
      </c>
      <c r="BP262" s="17">
        <f>'Publication Table'!BN263</f>
        <v>106</v>
      </c>
      <c r="BQ262" s="17">
        <f>'Publication Table'!BO263</f>
        <v>74</v>
      </c>
      <c r="BR262" s="17">
        <f>'Publication Table'!BP263</f>
        <v>74</v>
      </c>
      <c r="BS262" s="17">
        <f ca="1">'Publication Table'!BQ263</f>
        <v>92</v>
      </c>
    </row>
    <row r="263" spans="2:71" ht="15" hidden="1" customHeight="1" outlineLevel="2" x14ac:dyDescent="0.2">
      <c r="B263" s="84" t="str">
        <f t="shared" si="30"/>
        <v>Caithness General HospitalPercent of total scheduled elective cancellations in theatre systems</v>
      </c>
      <c r="C263" s="87" t="str">
        <f t="shared" si="38"/>
        <v>Caithness General Hospital</v>
      </c>
      <c r="D263" s="100"/>
      <c r="E263" s="37" t="s">
        <v>112</v>
      </c>
      <c r="F263" s="38">
        <f>'Publication Table'!D264/'Publication Table (%)'!F$262</f>
        <v>9.1346153846153841E-2</v>
      </c>
      <c r="G263" s="38">
        <f>'Publication Table'!E264/'Publication Table (%)'!G$262</f>
        <v>7.5555555555555556E-2</v>
      </c>
      <c r="H263" s="38">
        <f>'Publication Table'!F264/'Publication Table (%)'!H$262</f>
        <v>0.10638297872340426</v>
      </c>
      <c r="I263" s="38">
        <f>'Publication Table'!G264/'Publication Table (%)'!I$262</f>
        <v>0.11797752808988764</v>
      </c>
      <c r="J263" s="94">
        <f>'Publication Table'!H264/'Publication Table (%)'!J$262</f>
        <v>0.1276595744680851</v>
      </c>
      <c r="K263" s="38">
        <f>'Publication Table'!I264/'Publication Table (%)'!K$262</f>
        <v>0.15441176470588236</v>
      </c>
      <c r="L263" s="38">
        <f>'Publication Table'!J264/'Publication Table (%)'!L$262</f>
        <v>0.13500000000000001</v>
      </c>
      <c r="M263" s="38">
        <f>'Publication Table'!K264/'Publication Table (%)'!M$262</f>
        <v>0.14136125654450263</v>
      </c>
      <c r="N263" s="38">
        <f>'Publication Table'!L264/'Publication Table (%)'!N$262</f>
        <v>8.3798882681564241E-2</v>
      </c>
      <c r="O263" s="38">
        <f>'Publication Table'!M264/'Publication Table (%)'!O$262</f>
        <v>0.19008264462809918</v>
      </c>
      <c r="P263" s="38">
        <f>'Publication Table'!N264/'Publication Table (%)'!P$262</f>
        <v>0.17241379310344829</v>
      </c>
      <c r="Q263" s="38">
        <f>'Publication Table'!O264/'Publication Table (%)'!Q$262</f>
        <v>0.18823529411764706</v>
      </c>
      <c r="R263" s="38">
        <f>'Publication Table'!P264/'Publication Table (%)'!R$262</f>
        <v>0.11504424778761062</v>
      </c>
      <c r="S263" s="38">
        <f>'Publication Table'!Q264/'Publication Table (%)'!S$262</f>
        <v>0.15686274509803921</v>
      </c>
      <c r="T263" s="38">
        <f>'Publication Table'!R264/'Publication Table (%)'!T$262</f>
        <v>0.15384615384615385</v>
      </c>
      <c r="U263" s="38">
        <f>'Publication Table'!S264/'Publication Table (%)'!U$262</f>
        <v>8.943089430894309E-2</v>
      </c>
      <c r="V263" s="38">
        <f>'Publication Table'!T264/'Publication Table (%)'!V$262</f>
        <v>0.125</v>
      </c>
      <c r="W263" s="38">
        <f>'Publication Table'!U264/'Publication Table (%)'!W$262</f>
        <v>0.26262626262626265</v>
      </c>
      <c r="X263" s="38">
        <f>'Publication Table'!V264/'Publication Table (%)'!X$262</f>
        <v>0.13761467889908258</v>
      </c>
      <c r="Y263" s="38">
        <f>'Publication Table'!W264/'Publication Table (%)'!Y$262</f>
        <v>0.19834710743801653</v>
      </c>
      <c r="Z263" s="38">
        <f>'Publication Table'!X264/'Publication Table (%)'!Z$262</f>
        <v>9.6774193548387094E-2</v>
      </c>
      <c r="AA263" s="38">
        <f>'Publication Table'!Y264/'Publication Table (%)'!AA$262</f>
        <v>0.16363636363636364</v>
      </c>
      <c r="AB263" s="38">
        <f>'Publication Table'!Z264/'Publication Table (%)'!AB$262</f>
        <v>0.10869565217391304</v>
      </c>
      <c r="AC263" s="38">
        <f>'Publication Table'!AA264/'Publication Table (%)'!AC$262</f>
        <v>0.17821782178217821</v>
      </c>
      <c r="AD263" s="38">
        <f>'Publication Table'!AB264/'Publication Table (%)'!AD$262</f>
        <v>0.12244897959183673</v>
      </c>
      <c r="AE263" s="38">
        <f>'Publication Table'!AC264/'Publication Table (%)'!AE$262</f>
        <v>0.14925373134328357</v>
      </c>
      <c r="AF263" s="38">
        <f>'Publication Table'!AD264/'Publication Table (%)'!AF$262</f>
        <v>0.14423076923076922</v>
      </c>
      <c r="AG263" s="38">
        <f>'Publication Table'!AE264/'Publication Table (%)'!AG$262</f>
        <v>0.13709677419354838</v>
      </c>
      <c r="AH263" s="38">
        <f>'Publication Table'!AF264/'Publication Table (%)'!AH$262</f>
        <v>8.2568807339449546E-2</v>
      </c>
      <c r="AI263" s="38">
        <f>'Publication Table'!AG264/'Publication Table (%)'!AI$262</f>
        <v>0.10344827586206896</v>
      </c>
      <c r="AJ263" s="38">
        <f>'Publication Table'!AH264/'Publication Table (%)'!AJ$262</f>
        <v>0.18253968253968253</v>
      </c>
      <c r="AK263" s="38">
        <f>'Publication Table'!AI264/'Publication Table (%)'!AK$262</f>
        <v>0.15454545454545454</v>
      </c>
      <c r="AL263" s="38">
        <f>'Publication Table'!AJ264/'Publication Table (%)'!AL$262</f>
        <v>0.1553398058252427</v>
      </c>
      <c r="AM263" s="38">
        <f>'Publication Table'!AK264/'Publication Table (%)'!AM$262</f>
        <v>0.11666666666666667</v>
      </c>
      <c r="AN263" s="38">
        <f>'Publication Table'!AL264/'Publication Table (%)'!AN$262</f>
        <v>0.12</v>
      </c>
      <c r="AO263" s="38">
        <f>'Publication Table'!AM264/'Publication Table (%)'!AO$262</f>
        <v>0.22222222222222221</v>
      </c>
      <c r="AP263" s="38">
        <f>'Publication Table'!AN264/'Publication Table (%)'!AP$262</f>
        <v>7.9365079365079361E-2</v>
      </c>
      <c r="AQ263" s="38">
        <f>'Publication Table'!AO264/'Publication Table (%)'!AQ$262</f>
        <v>5.5555555555555552E-2</v>
      </c>
      <c r="AR263" s="38">
        <f>'Publication Table'!AP264/'Publication Table (%)'!AR$262</f>
        <v>8.98876404494382E-2</v>
      </c>
      <c r="AS263" s="38">
        <f>'Publication Table'!AQ264/'Publication Table (%)'!AS$262</f>
        <v>6.3829787234042548E-2</v>
      </c>
      <c r="AT263" s="38">
        <f>'Publication Table'!AR264/'Publication Table (%)'!AT$262</f>
        <v>0.19327731092436976</v>
      </c>
      <c r="AU263" s="38">
        <f>'Publication Table'!AS264/'Publication Table (%)'!AU$262</f>
        <v>9.7014925373134331E-2</v>
      </c>
      <c r="AV263" s="38">
        <f>'Publication Table'!AT264/'Publication Table (%)'!AV$262</f>
        <v>9.375E-2</v>
      </c>
      <c r="AW263" s="38">
        <f>'Publication Table'!AU264/'Publication Table (%)'!AW$262</f>
        <v>0.19565217391304349</v>
      </c>
      <c r="AX263" s="38">
        <f>'Publication Table'!AV264/'Publication Table (%)'!AX$262</f>
        <v>0.15</v>
      </c>
      <c r="AY263" s="38">
        <f>'Publication Table'!AW264/'Publication Table (%)'!AY$262</f>
        <v>0.1076923076923077</v>
      </c>
      <c r="AZ263" s="38">
        <f>'Publication Table'!AX264/'Publication Table (%)'!AZ$262</f>
        <v>0.21666666666666667</v>
      </c>
      <c r="BA263" s="38">
        <f>'Publication Table'!AY264/'Publication Table (%)'!BA$262</f>
        <v>0.14432989690721648</v>
      </c>
      <c r="BB263" s="38">
        <f>'Publication Table'!AZ264/'Publication Table (%)'!BB$262</f>
        <v>0.18095238095238095</v>
      </c>
      <c r="BC263" s="38">
        <f>'Publication Table'!BA264/'Publication Table (%)'!BC$262</f>
        <v>0.14678899082568808</v>
      </c>
      <c r="BD263" s="38">
        <f>'Publication Table'!BB264/'Publication Table (%)'!BD$262</f>
        <v>0.12030075187969924</v>
      </c>
      <c r="BE263" s="38">
        <f>'Publication Table'!BC264/'Publication Table (%)'!BE$262</f>
        <v>0.13698630136986301</v>
      </c>
      <c r="BF263" s="38">
        <f>'Publication Table'!BD264/'Publication Table (%)'!BF$262</f>
        <v>0.13138686131386862</v>
      </c>
      <c r="BG263" s="38">
        <f>'Publication Table'!BE264/'Publication Table (%)'!BG$262</f>
        <v>9.6000000000000002E-2</v>
      </c>
      <c r="BH263" s="38">
        <f>'Publication Table'!BF264/'Publication Table (%)'!BH$262</f>
        <v>0.11392405063291139</v>
      </c>
      <c r="BI263" s="38">
        <f>'Publication Table'!BG264/'Publication Table (%)'!BI$262</f>
        <v>0.140625</v>
      </c>
      <c r="BJ263" s="38">
        <f>'Publication Table'!BH264/'Publication Table (%)'!BJ$262</f>
        <v>0.13076923076923078</v>
      </c>
      <c r="BK263" s="38">
        <f>'Publication Table'!BI264/'Publication Table (%)'!BK$262</f>
        <v>7.1428571428571425E-2</v>
      </c>
      <c r="BL263" s="38">
        <f>'Publication Table'!BJ264/'Publication Table (%)'!BL$262</f>
        <v>0.189873417721519</v>
      </c>
      <c r="BM263" s="38">
        <f>'Publication Table'!BK264/'Publication Table (%)'!BM$262</f>
        <v>0.16666666666666666</v>
      </c>
      <c r="BN263" s="38">
        <f>'Publication Table'!BL264/'Publication Table (%)'!BN$262</f>
        <v>0</v>
      </c>
      <c r="BO263" s="38">
        <f>'Publication Table'!BM264/'Publication Table (%)'!BO$262</f>
        <v>0.1111111111111111</v>
      </c>
      <c r="BP263" s="38">
        <f>'Publication Table'!BN264/'Publication Table (%)'!BP$262</f>
        <v>0.16037735849056603</v>
      </c>
      <c r="BQ263" s="38">
        <f>'Publication Table'!BO264/'Publication Table (%)'!BQ$262</f>
        <v>0.14864864864864866</v>
      </c>
      <c r="BR263" s="38">
        <f>'Publication Table'!BP264/'Publication Table (%)'!BR$262</f>
        <v>0.17567567567567569</v>
      </c>
      <c r="BS263" s="38">
        <f ca="1">'Publication Table'!BQ264/'Publication Table (%)'!BS$262</f>
        <v>6.5217391304347824E-2</v>
      </c>
    </row>
    <row r="264" spans="2:71" ht="15" hidden="1" customHeight="1" outlineLevel="2" x14ac:dyDescent="0.2">
      <c r="B264" s="84" t="str">
        <f t="shared" si="30"/>
        <v>Caithness General HospitalCancellation based on clinical reason by hospital %</v>
      </c>
      <c r="C264" s="87" t="str">
        <f t="shared" si="38"/>
        <v>Caithness General Hospital</v>
      </c>
      <c r="D264" s="100"/>
      <c r="E264" s="39" t="s">
        <v>113</v>
      </c>
      <c r="F264" s="38">
        <f>'Publication Table'!D265/'Publication Table (%)'!F$262</f>
        <v>3.8461538461538464E-2</v>
      </c>
      <c r="G264" s="38">
        <f>'Publication Table'!E265/'Publication Table (%)'!G$262</f>
        <v>1.7777777777777778E-2</v>
      </c>
      <c r="H264" s="38">
        <f>'Publication Table'!F265/'Publication Table (%)'!H$262</f>
        <v>4.6808510638297871E-2</v>
      </c>
      <c r="I264" s="38">
        <f>'Publication Table'!G265/'Publication Table (%)'!I$262</f>
        <v>2.247191011235955E-2</v>
      </c>
      <c r="J264" s="94">
        <f>'Publication Table'!H265/'Publication Table (%)'!J$262</f>
        <v>5.5319148936170209E-2</v>
      </c>
      <c r="K264" s="38">
        <f>'Publication Table'!I265/'Publication Table (%)'!K$262</f>
        <v>4.4117647058823532E-2</v>
      </c>
      <c r="L264" s="38">
        <f>'Publication Table'!J265/'Publication Table (%)'!L$262</f>
        <v>3.5000000000000003E-2</v>
      </c>
      <c r="M264" s="38">
        <f>'Publication Table'!K265/'Publication Table (%)'!M$262</f>
        <v>4.712041884816754E-2</v>
      </c>
      <c r="N264" s="38">
        <f>'Publication Table'!L265/'Publication Table (%)'!N$262</f>
        <v>3.3519553072625698E-2</v>
      </c>
      <c r="O264" s="38">
        <f>'Publication Table'!M265/'Publication Table (%)'!O$262</f>
        <v>0.12396694214876033</v>
      </c>
      <c r="P264" s="38">
        <f>'Publication Table'!N265/'Publication Table (%)'!P$262</f>
        <v>6.8965517241379309E-2</v>
      </c>
      <c r="Q264" s="38">
        <f>'Publication Table'!O265/'Publication Table (%)'!Q$262</f>
        <v>9.4117647058823528E-2</v>
      </c>
      <c r="R264" s="38">
        <f>'Publication Table'!P265/'Publication Table (%)'!R$262</f>
        <v>2.6548672566371681E-2</v>
      </c>
      <c r="S264" s="38">
        <f>'Publication Table'!Q265/'Publication Table (%)'!S$262</f>
        <v>5.8823529411764705E-2</v>
      </c>
      <c r="T264" s="38">
        <f>'Publication Table'!R265/'Publication Table (%)'!T$262</f>
        <v>3.2967032967032968E-2</v>
      </c>
      <c r="U264" s="38">
        <f>'Publication Table'!S265/'Publication Table (%)'!U$262</f>
        <v>1.6260162601626018E-2</v>
      </c>
      <c r="V264" s="38">
        <f>'Publication Table'!T265/'Publication Table (%)'!V$262</f>
        <v>3.3333333333333333E-2</v>
      </c>
      <c r="W264" s="38">
        <f>'Publication Table'!U265/'Publication Table (%)'!W$262</f>
        <v>8.0808080808080815E-2</v>
      </c>
      <c r="X264" s="38">
        <f>'Publication Table'!V265/'Publication Table (%)'!X$262</f>
        <v>4.5871559633027525E-2</v>
      </c>
      <c r="Y264" s="38">
        <f>'Publication Table'!W265/'Publication Table (%)'!Y$262</f>
        <v>0.10743801652892562</v>
      </c>
      <c r="Z264" s="38">
        <f>'Publication Table'!X265/'Publication Table (%)'!Z$262</f>
        <v>3.2258064516129031E-2</v>
      </c>
      <c r="AA264" s="38">
        <f>'Publication Table'!Y265/'Publication Table (%)'!AA$262</f>
        <v>8.1818181818181818E-2</v>
      </c>
      <c r="AB264" s="38">
        <f>'Publication Table'!Z265/'Publication Table (%)'!AB$262</f>
        <v>3.6231884057971016E-2</v>
      </c>
      <c r="AC264" s="38">
        <f>'Publication Table'!AA265/'Publication Table (%)'!AC$262</f>
        <v>0.10891089108910891</v>
      </c>
      <c r="AD264" s="38">
        <f>'Publication Table'!AB265/'Publication Table (%)'!AD$262</f>
        <v>5.1020408163265307E-2</v>
      </c>
      <c r="AE264" s="38">
        <f>'Publication Table'!AC265/'Publication Table (%)'!AE$262</f>
        <v>8.9552238805970144E-2</v>
      </c>
      <c r="AF264" s="38">
        <f>'Publication Table'!AD265/'Publication Table (%)'!AF$262</f>
        <v>0.10576923076923077</v>
      </c>
      <c r="AG264" s="38">
        <f>'Publication Table'!AE265/'Publication Table (%)'!AG$262</f>
        <v>5.6451612903225805E-2</v>
      </c>
      <c r="AH264" s="38">
        <f>'Publication Table'!AF265/'Publication Table (%)'!AH$262</f>
        <v>5.5045871559633031E-2</v>
      </c>
      <c r="AI264" s="38">
        <f>'Publication Table'!AG265/'Publication Table (%)'!AI$262</f>
        <v>5.1724137931034482E-2</v>
      </c>
      <c r="AJ264" s="38">
        <f>'Publication Table'!AH265/'Publication Table (%)'!AJ$262</f>
        <v>6.3492063492063489E-2</v>
      </c>
      <c r="AK264" s="38">
        <f>'Publication Table'!AI265/'Publication Table (%)'!AK$262</f>
        <v>3.6363636363636362E-2</v>
      </c>
      <c r="AL264" s="38">
        <f>'Publication Table'!AJ265/'Publication Table (%)'!AL$262</f>
        <v>9.7087378640776698E-2</v>
      </c>
      <c r="AM264" s="38">
        <f>'Publication Table'!AK265/'Publication Table (%)'!AM$262</f>
        <v>0.05</v>
      </c>
      <c r="AN264" s="38">
        <f>'Publication Table'!AL265/'Publication Table (%)'!AN$262</f>
        <v>0.04</v>
      </c>
      <c r="AO264" s="38">
        <f>'Publication Table'!AM265/'Publication Table (%)'!AO$262</f>
        <v>3.3333333333333333E-2</v>
      </c>
      <c r="AP264" s="38">
        <f>'Publication Table'!AN265/'Publication Table (%)'!AP$262</f>
        <v>3.968253968253968E-2</v>
      </c>
      <c r="AQ264" s="38">
        <f>'Publication Table'!AO265/'Publication Table (%)'!AQ$262</f>
        <v>2.3809523809523808E-2</v>
      </c>
      <c r="AR264" s="38">
        <f>'Publication Table'!AP265/'Publication Table (%)'!AR$262</f>
        <v>2.247191011235955E-2</v>
      </c>
      <c r="AS264" s="38">
        <f>'Publication Table'!AQ265/'Publication Table (%)'!AS$262</f>
        <v>1.4184397163120567E-2</v>
      </c>
      <c r="AT264" s="38">
        <f>'Publication Table'!AR265/'Publication Table (%)'!AT$262</f>
        <v>8.4033613445378158E-2</v>
      </c>
      <c r="AU264" s="38">
        <f>'Publication Table'!AS265/'Publication Table (%)'!AU$262</f>
        <v>5.2238805970149252E-2</v>
      </c>
      <c r="AV264" s="38">
        <f>'Publication Table'!AT265/'Publication Table (%)'!AV$262</f>
        <v>3.125E-2</v>
      </c>
      <c r="AW264" s="38">
        <f>'Publication Table'!AU265/'Publication Table (%)'!AW$262</f>
        <v>8.6956521739130432E-2</v>
      </c>
      <c r="AX264" s="38">
        <f>'Publication Table'!AV265/'Publication Table (%)'!AX$262</f>
        <v>3.3333333333333333E-2</v>
      </c>
      <c r="AY264" s="38">
        <f>'Publication Table'!AW265/'Publication Table (%)'!AY$262</f>
        <v>1.5384615384615385E-2</v>
      </c>
      <c r="AZ264" s="38">
        <f>'Publication Table'!AX265/'Publication Table (%)'!AZ$262</f>
        <v>0.1</v>
      </c>
      <c r="BA264" s="38">
        <f>'Publication Table'!AY265/'Publication Table (%)'!BA$262</f>
        <v>6.1855670103092786E-2</v>
      </c>
      <c r="BB264" s="38">
        <f>'Publication Table'!AZ265/'Publication Table (%)'!BB$262</f>
        <v>8.5714285714285715E-2</v>
      </c>
      <c r="BC264" s="38">
        <f>'Publication Table'!BA265/'Publication Table (%)'!BC$262</f>
        <v>3.669724770642202E-2</v>
      </c>
      <c r="BD264" s="38">
        <f>'Publication Table'!BB265/'Publication Table (%)'!BD$262</f>
        <v>6.0150375939849621E-2</v>
      </c>
      <c r="BE264" s="38">
        <f>'Publication Table'!BC265/'Publication Table (%)'!BE$262</f>
        <v>5.4794520547945202E-2</v>
      </c>
      <c r="BF264" s="38">
        <f>'Publication Table'!BD265/'Publication Table (%)'!BF$262</f>
        <v>1.4598540145985401E-2</v>
      </c>
      <c r="BG264" s="38">
        <f>'Publication Table'!BE265/'Publication Table (%)'!BG$262</f>
        <v>2.4E-2</v>
      </c>
      <c r="BH264" s="38">
        <f>'Publication Table'!BF265/'Publication Table (%)'!BH$262</f>
        <v>6.3291139240506333E-2</v>
      </c>
      <c r="BI264" s="38">
        <f>'Publication Table'!BG265/'Publication Table (%)'!BI$262</f>
        <v>4.6875E-2</v>
      </c>
      <c r="BJ264" s="38">
        <f>'Publication Table'!BH265/'Publication Table (%)'!BJ$262</f>
        <v>7.6923076923076927E-2</v>
      </c>
      <c r="BK264" s="38">
        <f>'Publication Table'!BI265/'Publication Table (%)'!BK$262</f>
        <v>2.3809523809523808E-2</v>
      </c>
      <c r="BL264" s="38">
        <f>'Publication Table'!BJ265/'Publication Table (%)'!BL$262</f>
        <v>2.5316455696202531E-2</v>
      </c>
      <c r="BM264" s="38">
        <f>'Publication Table'!BK265/'Publication Table (%)'!BM$262</f>
        <v>0</v>
      </c>
      <c r="BN264" s="38">
        <f>'Publication Table'!BL265/'Publication Table (%)'!BN$262</f>
        <v>0</v>
      </c>
      <c r="BO264" s="38">
        <f>'Publication Table'!BM265/'Publication Table (%)'!BO$262</f>
        <v>5.5555555555555552E-2</v>
      </c>
      <c r="BP264" s="38">
        <f>'Publication Table'!BN265/'Publication Table (%)'!BP$262</f>
        <v>6.6037735849056603E-2</v>
      </c>
      <c r="BQ264" s="38">
        <f>'Publication Table'!BO265/'Publication Table (%)'!BQ$262</f>
        <v>4.0540540540540543E-2</v>
      </c>
      <c r="BR264" s="38">
        <f>'Publication Table'!BP265/'Publication Table (%)'!BR$262</f>
        <v>5.4054054054054057E-2</v>
      </c>
      <c r="BS264" s="38">
        <f ca="1">'Publication Table'!BQ265/'Publication Table (%)'!BS$262</f>
        <v>1.0869565217391304E-2</v>
      </c>
    </row>
    <row r="265" spans="2:71" ht="15" hidden="1" customHeight="1" outlineLevel="2" x14ac:dyDescent="0.2">
      <c r="B265" s="84" t="str">
        <f t="shared" si="30"/>
        <v>Caithness General HospitalCancellation based on capacity or non-clinical reason by hospital %</v>
      </c>
      <c r="C265" s="87" t="str">
        <f t="shared" si="38"/>
        <v>Caithness General Hospital</v>
      </c>
      <c r="D265" s="100"/>
      <c r="E265" s="39" t="s">
        <v>114</v>
      </c>
      <c r="F265" s="38">
        <f>'Publication Table'!D266/'Publication Table (%)'!F$262</f>
        <v>4.807692307692308E-3</v>
      </c>
      <c r="G265" s="38">
        <f>'Publication Table'!E266/'Publication Table (%)'!G$262</f>
        <v>8.8888888888888889E-3</v>
      </c>
      <c r="H265" s="38">
        <f>'Publication Table'!F266/'Publication Table (%)'!H$262</f>
        <v>8.5106382978723406E-3</v>
      </c>
      <c r="I265" s="38">
        <f>'Publication Table'!G266/'Publication Table (%)'!I$262</f>
        <v>5.0561797752808987E-2</v>
      </c>
      <c r="J265" s="94">
        <f>'Publication Table'!H266/'Publication Table (%)'!J$262</f>
        <v>8.5106382978723406E-3</v>
      </c>
      <c r="K265" s="38">
        <f>'Publication Table'!I266/'Publication Table (%)'!K$262</f>
        <v>2.9411764705882353E-2</v>
      </c>
      <c r="L265" s="38">
        <f>'Publication Table'!J266/'Publication Table (%)'!L$262</f>
        <v>5.0000000000000001E-3</v>
      </c>
      <c r="M265" s="38">
        <f>'Publication Table'!K266/'Publication Table (%)'!M$262</f>
        <v>2.0942408376963352E-2</v>
      </c>
      <c r="N265" s="38">
        <f>'Publication Table'!L266/'Publication Table (%)'!N$262</f>
        <v>0</v>
      </c>
      <c r="O265" s="38">
        <f>'Publication Table'!M266/'Publication Table (%)'!O$262</f>
        <v>8.2644628099173556E-3</v>
      </c>
      <c r="P265" s="38">
        <f>'Publication Table'!N266/'Publication Table (%)'!P$262</f>
        <v>6.0344827586206899E-2</v>
      </c>
      <c r="Q265" s="38">
        <f>'Publication Table'!O266/'Publication Table (%)'!Q$262</f>
        <v>1.1764705882352941E-2</v>
      </c>
      <c r="R265" s="38">
        <f>'Publication Table'!P266/'Publication Table (%)'!R$262</f>
        <v>4.4247787610619468E-2</v>
      </c>
      <c r="S265" s="38">
        <f>'Publication Table'!Q266/'Publication Table (%)'!S$262</f>
        <v>2.9411764705882353E-2</v>
      </c>
      <c r="T265" s="38">
        <f>'Publication Table'!R266/'Publication Table (%)'!T$262</f>
        <v>7.6923076923076927E-2</v>
      </c>
      <c r="U265" s="38">
        <f>'Publication Table'!S266/'Publication Table (%)'!U$262</f>
        <v>4.065040650406504E-2</v>
      </c>
      <c r="V265" s="38">
        <f>'Publication Table'!T266/'Publication Table (%)'!V$262</f>
        <v>8.3333333333333332E-3</v>
      </c>
      <c r="W265" s="38">
        <f>'Publication Table'!U266/'Publication Table (%)'!W$262</f>
        <v>8.0808080808080815E-2</v>
      </c>
      <c r="X265" s="38">
        <f>'Publication Table'!V266/'Publication Table (%)'!X$262</f>
        <v>9.1743119266055051E-3</v>
      </c>
      <c r="Y265" s="38">
        <f>'Publication Table'!W266/'Publication Table (%)'!Y$262</f>
        <v>8.2644628099173556E-3</v>
      </c>
      <c r="Z265" s="38">
        <f>'Publication Table'!X266/'Publication Table (%)'!Z$262</f>
        <v>0</v>
      </c>
      <c r="AA265" s="38">
        <f>'Publication Table'!Y266/'Publication Table (%)'!AA$262</f>
        <v>3.6363636363636362E-2</v>
      </c>
      <c r="AB265" s="38">
        <f>'Publication Table'!Z266/'Publication Table (%)'!AB$262</f>
        <v>7.246376811594203E-3</v>
      </c>
      <c r="AC265" s="38">
        <f>'Publication Table'!AA266/'Publication Table (%)'!AC$262</f>
        <v>0</v>
      </c>
      <c r="AD265" s="38">
        <f>'Publication Table'!AB266/'Publication Table (%)'!AD$262</f>
        <v>2.0408163265306121E-2</v>
      </c>
      <c r="AE265" s="38">
        <f>'Publication Table'!AC266/'Publication Table (%)'!AE$262</f>
        <v>0</v>
      </c>
      <c r="AF265" s="38">
        <f>'Publication Table'!AD266/'Publication Table (%)'!AF$262</f>
        <v>9.6153846153846159E-3</v>
      </c>
      <c r="AG265" s="38">
        <f>'Publication Table'!AE266/'Publication Table (%)'!AG$262</f>
        <v>3.2258064516129031E-2</v>
      </c>
      <c r="AH265" s="38">
        <f>'Publication Table'!AF266/'Publication Table (%)'!AH$262</f>
        <v>0</v>
      </c>
      <c r="AI265" s="38">
        <f>'Publication Table'!AG266/'Publication Table (%)'!AI$262</f>
        <v>8.6206896551724137E-3</v>
      </c>
      <c r="AJ265" s="38">
        <f>'Publication Table'!AH266/'Publication Table (%)'!AJ$262</f>
        <v>1.5873015873015872E-2</v>
      </c>
      <c r="AK265" s="38">
        <f>'Publication Table'!AI266/'Publication Table (%)'!AK$262</f>
        <v>4.5454545454545456E-2</v>
      </c>
      <c r="AL265" s="38">
        <f>'Publication Table'!AJ266/'Publication Table (%)'!AL$262</f>
        <v>0</v>
      </c>
      <c r="AM265" s="38">
        <f>'Publication Table'!AK266/'Publication Table (%)'!AM$262</f>
        <v>2.5000000000000001E-2</v>
      </c>
      <c r="AN265" s="38">
        <f>'Publication Table'!AL266/'Publication Table (%)'!AN$262</f>
        <v>0.01</v>
      </c>
      <c r="AO265" s="38">
        <f>'Publication Table'!AM266/'Publication Table (%)'!AO$262</f>
        <v>0.14444444444444443</v>
      </c>
      <c r="AP265" s="38">
        <f>'Publication Table'!AN266/'Publication Table (%)'!AP$262</f>
        <v>0</v>
      </c>
      <c r="AQ265" s="38">
        <f>'Publication Table'!AO266/'Publication Table (%)'!AQ$262</f>
        <v>0</v>
      </c>
      <c r="AR265" s="38">
        <f>'Publication Table'!AP266/'Publication Table (%)'!AR$262</f>
        <v>2.247191011235955E-2</v>
      </c>
      <c r="AS265" s="38">
        <f>'Publication Table'!AQ266/'Publication Table (%)'!AS$262</f>
        <v>0</v>
      </c>
      <c r="AT265" s="38">
        <f>'Publication Table'!AR266/'Publication Table (%)'!AT$262</f>
        <v>0</v>
      </c>
      <c r="AU265" s="38">
        <f>'Publication Table'!AS266/'Publication Table (%)'!AU$262</f>
        <v>0</v>
      </c>
      <c r="AV265" s="38">
        <f>'Publication Table'!AT266/'Publication Table (%)'!AV$262</f>
        <v>1.8749999999999999E-2</v>
      </c>
      <c r="AW265" s="38">
        <f>'Publication Table'!AU266/'Publication Table (%)'!AW$262</f>
        <v>4.3478260869565216E-2</v>
      </c>
      <c r="AX265" s="38">
        <f>'Publication Table'!AV266/'Publication Table (%)'!AX$262</f>
        <v>0</v>
      </c>
      <c r="AY265" s="38">
        <f>'Publication Table'!AW266/'Publication Table (%)'!AY$262</f>
        <v>3.8461538461538464E-2</v>
      </c>
      <c r="AZ265" s="38">
        <f>'Publication Table'!AX266/'Publication Table (%)'!AZ$262</f>
        <v>4.1666666666666664E-2</v>
      </c>
      <c r="BA265" s="38">
        <f>'Publication Table'!AY266/'Publication Table (%)'!BA$262</f>
        <v>0</v>
      </c>
      <c r="BB265" s="38">
        <f>'Publication Table'!AZ266/'Publication Table (%)'!BB$262</f>
        <v>9.5238095238095247E-3</v>
      </c>
      <c r="BC265" s="38">
        <f>'Publication Table'!BA266/'Publication Table (%)'!BC$262</f>
        <v>8.2568807339449546E-2</v>
      </c>
      <c r="BD265" s="38">
        <f>'Publication Table'!BB266/'Publication Table (%)'!BD$262</f>
        <v>0</v>
      </c>
      <c r="BE265" s="38">
        <f>'Publication Table'!BC266/'Publication Table (%)'!BE$262</f>
        <v>6.8493150684931503E-3</v>
      </c>
      <c r="BF265" s="38">
        <f>'Publication Table'!BD266/'Publication Table (%)'!BF$262</f>
        <v>0</v>
      </c>
      <c r="BG265" s="38">
        <f>'Publication Table'!BE266/'Publication Table (%)'!BG$262</f>
        <v>0</v>
      </c>
      <c r="BH265" s="38">
        <f>'Publication Table'!BF266/'Publication Table (%)'!BH$262</f>
        <v>1.8987341772151899E-2</v>
      </c>
      <c r="BI265" s="38">
        <f>'Publication Table'!BG266/'Publication Table (%)'!BI$262</f>
        <v>3.125E-2</v>
      </c>
      <c r="BJ265" s="38">
        <f>'Publication Table'!BH266/'Publication Table (%)'!BJ$262</f>
        <v>1.5384615384615385E-2</v>
      </c>
      <c r="BK265" s="38">
        <f>'Publication Table'!BI266/'Publication Table (%)'!BK$262</f>
        <v>3.5714285714285712E-2</v>
      </c>
      <c r="BL265" s="38">
        <f>'Publication Table'!BJ266/'Publication Table (%)'!BL$262</f>
        <v>0.10126582278481013</v>
      </c>
      <c r="BM265" s="38">
        <f>'Publication Table'!BK266/'Publication Table (%)'!BM$262</f>
        <v>0.16666666666666666</v>
      </c>
      <c r="BN265" s="38">
        <f>'Publication Table'!BL266/'Publication Table (%)'!BN$262</f>
        <v>0</v>
      </c>
      <c r="BO265" s="38">
        <f>'Publication Table'!BM266/'Publication Table (%)'!BO$262</f>
        <v>0</v>
      </c>
      <c r="BP265" s="38">
        <f>'Publication Table'!BN266/'Publication Table (%)'!BP$262</f>
        <v>0</v>
      </c>
      <c r="BQ265" s="38">
        <f>'Publication Table'!BO266/'Publication Table (%)'!BQ$262</f>
        <v>2.7027027027027029E-2</v>
      </c>
      <c r="BR265" s="38">
        <f>'Publication Table'!BP266/'Publication Table (%)'!BR$262</f>
        <v>0</v>
      </c>
      <c r="BS265" s="38">
        <f ca="1">'Publication Table'!BQ266/'Publication Table (%)'!BS$262</f>
        <v>4.3478260869565216E-2</v>
      </c>
    </row>
    <row r="266" spans="2:71" ht="15" hidden="1" customHeight="1" outlineLevel="2" x14ac:dyDescent="0.2">
      <c r="B266" s="84" t="str">
        <f t="shared" si="30"/>
        <v>Caithness General HospitalCancelled by Patient %</v>
      </c>
      <c r="C266" s="87" t="str">
        <f t="shared" si="38"/>
        <v>Caithness General Hospital</v>
      </c>
      <c r="D266" s="100"/>
      <c r="E266" s="39" t="s">
        <v>115</v>
      </c>
      <c r="F266" s="38">
        <f>'Publication Table'!D267/'Publication Table (%)'!F$262</f>
        <v>4.807692307692308E-2</v>
      </c>
      <c r="G266" s="38">
        <f>'Publication Table'!E267/'Publication Table (%)'!G$262</f>
        <v>4.8888888888888891E-2</v>
      </c>
      <c r="H266" s="38">
        <f>'Publication Table'!F267/'Publication Table (%)'!H$262</f>
        <v>5.106382978723404E-2</v>
      </c>
      <c r="I266" s="38">
        <f>'Publication Table'!G267/'Publication Table (%)'!I$262</f>
        <v>4.49438202247191E-2</v>
      </c>
      <c r="J266" s="94">
        <f>'Publication Table'!H267/'Publication Table (%)'!J$262</f>
        <v>6.3829787234042548E-2</v>
      </c>
      <c r="K266" s="38">
        <f>'Publication Table'!I267/'Publication Table (%)'!K$262</f>
        <v>8.0882352941176475E-2</v>
      </c>
      <c r="L266" s="38">
        <f>'Publication Table'!J267/'Publication Table (%)'!L$262</f>
        <v>9.5000000000000001E-2</v>
      </c>
      <c r="M266" s="38">
        <f>'Publication Table'!K267/'Publication Table (%)'!M$262</f>
        <v>7.3298429319371722E-2</v>
      </c>
      <c r="N266" s="38">
        <f>'Publication Table'!L267/'Publication Table (%)'!N$262</f>
        <v>5.027932960893855E-2</v>
      </c>
      <c r="O266" s="38">
        <f>'Publication Table'!M267/'Publication Table (%)'!O$262</f>
        <v>5.7851239669421489E-2</v>
      </c>
      <c r="P266" s="38">
        <f>'Publication Table'!N267/'Publication Table (%)'!P$262</f>
        <v>4.3103448275862072E-2</v>
      </c>
      <c r="Q266" s="38">
        <f>'Publication Table'!O267/'Publication Table (%)'!Q$262</f>
        <v>8.2352941176470587E-2</v>
      </c>
      <c r="R266" s="38">
        <f>'Publication Table'!P267/'Publication Table (%)'!R$262</f>
        <v>4.4247787610619468E-2</v>
      </c>
      <c r="S266" s="38">
        <f>'Publication Table'!Q267/'Publication Table (%)'!S$262</f>
        <v>6.8627450980392163E-2</v>
      </c>
      <c r="T266" s="38">
        <f>'Publication Table'!R267/'Publication Table (%)'!T$262</f>
        <v>4.3956043956043959E-2</v>
      </c>
      <c r="U266" s="38">
        <f>'Publication Table'!S267/'Publication Table (%)'!U$262</f>
        <v>3.2520325203252036E-2</v>
      </c>
      <c r="V266" s="38">
        <f>'Publication Table'!T267/'Publication Table (%)'!V$262</f>
        <v>8.3333333333333329E-2</v>
      </c>
      <c r="W266" s="38">
        <f>'Publication Table'!U267/'Publication Table (%)'!W$262</f>
        <v>0.10101010101010101</v>
      </c>
      <c r="X266" s="38">
        <f>'Publication Table'!V267/'Publication Table (%)'!X$262</f>
        <v>8.2568807339449546E-2</v>
      </c>
      <c r="Y266" s="38">
        <f>'Publication Table'!W267/'Publication Table (%)'!Y$262</f>
        <v>8.2644628099173556E-2</v>
      </c>
      <c r="Z266" s="38">
        <f>'Publication Table'!X267/'Publication Table (%)'!Z$262</f>
        <v>6.4516129032258063E-2</v>
      </c>
      <c r="AA266" s="38">
        <f>'Publication Table'!Y267/'Publication Table (%)'!AA$262</f>
        <v>4.5454545454545456E-2</v>
      </c>
      <c r="AB266" s="38">
        <f>'Publication Table'!Z267/'Publication Table (%)'!AB$262</f>
        <v>6.5217391304347824E-2</v>
      </c>
      <c r="AC266" s="38">
        <f>'Publication Table'!AA267/'Publication Table (%)'!AC$262</f>
        <v>6.9306930693069313E-2</v>
      </c>
      <c r="AD266" s="38">
        <f>'Publication Table'!AB267/'Publication Table (%)'!AD$262</f>
        <v>5.1020408163265307E-2</v>
      </c>
      <c r="AE266" s="38">
        <f>'Publication Table'!AC267/'Publication Table (%)'!AE$262</f>
        <v>5.9701492537313432E-2</v>
      </c>
      <c r="AF266" s="38">
        <f>'Publication Table'!AD267/'Publication Table (%)'!AF$262</f>
        <v>2.8846153846153848E-2</v>
      </c>
      <c r="AG266" s="38">
        <f>'Publication Table'!AE267/'Publication Table (%)'!AG$262</f>
        <v>4.8387096774193547E-2</v>
      </c>
      <c r="AH266" s="38">
        <f>'Publication Table'!AF267/'Publication Table (%)'!AH$262</f>
        <v>2.7522935779816515E-2</v>
      </c>
      <c r="AI266" s="38">
        <f>'Publication Table'!AG267/'Publication Table (%)'!AI$262</f>
        <v>4.3103448275862072E-2</v>
      </c>
      <c r="AJ266" s="38">
        <f>'Publication Table'!AH267/'Publication Table (%)'!AJ$262</f>
        <v>0.10317460317460317</v>
      </c>
      <c r="AK266" s="38">
        <f>'Publication Table'!AI267/'Publication Table (%)'!AK$262</f>
        <v>7.2727272727272724E-2</v>
      </c>
      <c r="AL266" s="38">
        <f>'Publication Table'!AJ267/'Publication Table (%)'!AL$262</f>
        <v>5.8252427184466021E-2</v>
      </c>
      <c r="AM266" s="38">
        <f>'Publication Table'!AK267/'Publication Table (%)'!AM$262</f>
        <v>4.1666666666666664E-2</v>
      </c>
      <c r="AN266" s="38">
        <f>'Publication Table'!AL267/'Publication Table (%)'!AN$262</f>
        <v>7.0000000000000007E-2</v>
      </c>
      <c r="AO266" s="38">
        <f>'Publication Table'!AM267/'Publication Table (%)'!AO$262</f>
        <v>4.4444444444444446E-2</v>
      </c>
      <c r="AP266" s="38">
        <f>'Publication Table'!AN267/'Publication Table (%)'!AP$262</f>
        <v>3.968253968253968E-2</v>
      </c>
      <c r="AQ266" s="38">
        <f>'Publication Table'!AO267/'Publication Table (%)'!AQ$262</f>
        <v>3.1746031746031744E-2</v>
      </c>
      <c r="AR266" s="38">
        <f>'Publication Table'!AP267/'Publication Table (%)'!AR$262</f>
        <v>4.49438202247191E-2</v>
      </c>
      <c r="AS266" s="38">
        <f>'Publication Table'!AQ267/'Publication Table (%)'!AS$262</f>
        <v>4.9645390070921988E-2</v>
      </c>
      <c r="AT266" s="38">
        <f>'Publication Table'!AR267/'Publication Table (%)'!AT$262</f>
        <v>0.1092436974789916</v>
      </c>
      <c r="AU266" s="38">
        <f>'Publication Table'!AS267/'Publication Table (%)'!AU$262</f>
        <v>4.4776119402985072E-2</v>
      </c>
      <c r="AV266" s="38">
        <f>'Publication Table'!AT267/'Publication Table (%)'!AV$262</f>
        <v>4.3749999999999997E-2</v>
      </c>
      <c r="AW266" s="38">
        <f>'Publication Table'!AU267/'Publication Table (%)'!AW$262</f>
        <v>6.5217391304347824E-2</v>
      </c>
      <c r="AX266" s="38">
        <f>'Publication Table'!AV267/'Publication Table (%)'!AX$262</f>
        <v>0.11666666666666667</v>
      </c>
      <c r="AY266" s="38">
        <f>'Publication Table'!AW267/'Publication Table (%)'!AY$262</f>
        <v>5.3846153846153849E-2</v>
      </c>
      <c r="AZ266" s="38">
        <f>'Publication Table'!AX267/'Publication Table (%)'!AZ$262</f>
        <v>7.4999999999999997E-2</v>
      </c>
      <c r="BA266" s="38">
        <f>'Publication Table'!AY267/'Publication Table (%)'!BA$262</f>
        <v>8.247422680412371E-2</v>
      </c>
      <c r="BB266" s="38">
        <f>'Publication Table'!AZ267/'Publication Table (%)'!BB$262</f>
        <v>8.5714285714285715E-2</v>
      </c>
      <c r="BC266" s="38">
        <f>'Publication Table'!BA267/'Publication Table (%)'!BC$262</f>
        <v>2.7522935779816515E-2</v>
      </c>
      <c r="BD266" s="38">
        <f>'Publication Table'!BB267/'Publication Table (%)'!BD$262</f>
        <v>6.0150375939849621E-2</v>
      </c>
      <c r="BE266" s="38">
        <f>'Publication Table'!BC267/'Publication Table (%)'!BE$262</f>
        <v>7.5342465753424653E-2</v>
      </c>
      <c r="BF266" s="38">
        <f>'Publication Table'!BD267/'Publication Table (%)'!BF$262</f>
        <v>0.11678832116788321</v>
      </c>
      <c r="BG266" s="38">
        <f>'Publication Table'!BE267/'Publication Table (%)'!BG$262</f>
        <v>7.1999999999999995E-2</v>
      </c>
      <c r="BH266" s="38">
        <f>'Publication Table'!BF267/'Publication Table (%)'!BH$262</f>
        <v>3.1645569620253167E-2</v>
      </c>
      <c r="BI266" s="38">
        <f>'Publication Table'!BG267/'Publication Table (%)'!BI$262</f>
        <v>6.25E-2</v>
      </c>
      <c r="BJ266" s="38">
        <f>'Publication Table'!BH267/'Publication Table (%)'!BJ$262</f>
        <v>3.8461538461538464E-2</v>
      </c>
      <c r="BK266" s="38">
        <f>'Publication Table'!BI267/'Publication Table (%)'!BK$262</f>
        <v>1.1904761904761904E-2</v>
      </c>
      <c r="BL266" s="38">
        <f>'Publication Table'!BJ267/'Publication Table (%)'!BL$262</f>
        <v>6.3291139240506333E-2</v>
      </c>
      <c r="BM266" s="38">
        <f>'Publication Table'!BK267/'Publication Table (%)'!BM$262</f>
        <v>0</v>
      </c>
      <c r="BN266" s="38">
        <f>'Publication Table'!BL267/'Publication Table (%)'!BN$262</f>
        <v>0</v>
      </c>
      <c r="BO266" s="38">
        <f>'Publication Table'!BM267/'Publication Table (%)'!BO$262</f>
        <v>5.5555555555555552E-2</v>
      </c>
      <c r="BP266" s="38">
        <f>'Publication Table'!BN267/'Publication Table (%)'!BP$262</f>
        <v>9.4339622641509441E-2</v>
      </c>
      <c r="BQ266" s="38">
        <f>'Publication Table'!BO267/'Publication Table (%)'!BQ$262</f>
        <v>8.1081081081081086E-2</v>
      </c>
      <c r="BR266" s="38">
        <f>'Publication Table'!BP267/'Publication Table (%)'!BR$262</f>
        <v>0.12162162162162163</v>
      </c>
      <c r="BS266" s="38">
        <f ca="1">'Publication Table'!BQ267/'Publication Table (%)'!BS$262</f>
        <v>1.0869565217391304E-2</v>
      </c>
    </row>
    <row r="267" spans="2:71" ht="15" hidden="1" customHeight="1" outlineLevel="2" x14ac:dyDescent="0.2">
      <c r="B267" s="84" t="str">
        <f t="shared" si="30"/>
        <v>Caithness General HospitalOther reason %</v>
      </c>
      <c r="C267" s="87" t="str">
        <f t="shared" si="38"/>
        <v>Caithness General Hospital</v>
      </c>
      <c r="D267" s="100"/>
      <c r="E267" s="39" t="s">
        <v>116</v>
      </c>
      <c r="F267" s="38">
        <f>'Publication Table'!D268/'Publication Table (%)'!F$262</f>
        <v>0</v>
      </c>
      <c r="G267" s="38">
        <f>'Publication Table'!E268/'Publication Table (%)'!G$262</f>
        <v>0</v>
      </c>
      <c r="H267" s="38">
        <f>'Publication Table'!F268/'Publication Table (%)'!H$262</f>
        <v>0</v>
      </c>
      <c r="I267" s="38">
        <f>'Publication Table'!G268/'Publication Table (%)'!I$262</f>
        <v>0</v>
      </c>
      <c r="J267" s="94">
        <f>'Publication Table'!H268/'Publication Table (%)'!J$262</f>
        <v>0</v>
      </c>
      <c r="K267" s="38">
        <f>'Publication Table'!I268/'Publication Table (%)'!K$262</f>
        <v>0</v>
      </c>
      <c r="L267" s="38">
        <f>'Publication Table'!J268/'Publication Table (%)'!L$262</f>
        <v>0</v>
      </c>
      <c r="M267" s="38">
        <f>'Publication Table'!K268/'Publication Table (%)'!M$262</f>
        <v>0</v>
      </c>
      <c r="N267" s="38">
        <f>'Publication Table'!L268/'Publication Table (%)'!N$262</f>
        <v>0</v>
      </c>
      <c r="O267" s="38">
        <f>'Publication Table'!M268/'Publication Table (%)'!O$262</f>
        <v>0</v>
      </c>
      <c r="P267" s="38">
        <f>'Publication Table'!N268/'Publication Table (%)'!P$262</f>
        <v>0</v>
      </c>
      <c r="Q267" s="38">
        <f>'Publication Table'!O268/'Publication Table (%)'!Q$262</f>
        <v>0</v>
      </c>
      <c r="R267" s="38">
        <f>'Publication Table'!P268/'Publication Table (%)'!R$262</f>
        <v>0</v>
      </c>
      <c r="S267" s="38">
        <f>'Publication Table'!Q268/'Publication Table (%)'!S$262</f>
        <v>0</v>
      </c>
      <c r="T267" s="38">
        <f>'Publication Table'!R268/'Publication Table (%)'!T$262</f>
        <v>0</v>
      </c>
      <c r="U267" s="38">
        <f>'Publication Table'!S268/'Publication Table (%)'!U$262</f>
        <v>0</v>
      </c>
      <c r="V267" s="38">
        <f>'Publication Table'!T268/'Publication Table (%)'!V$262</f>
        <v>0</v>
      </c>
      <c r="W267" s="38">
        <f>'Publication Table'!U268/'Publication Table (%)'!W$262</f>
        <v>0</v>
      </c>
      <c r="X267" s="38">
        <f>'Publication Table'!V268/'Publication Table (%)'!X$262</f>
        <v>0</v>
      </c>
      <c r="Y267" s="38">
        <f>'Publication Table'!W268/'Publication Table (%)'!Y$262</f>
        <v>0</v>
      </c>
      <c r="Z267" s="38">
        <f>'Publication Table'!X268/'Publication Table (%)'!Z$262</f>
        <v>0</v>
      </c>
      <c r="AA267" s="38">
        <f>'Publication Table'!Y268/'Publication Table (%)'!AA$262</f>
        <v>0</v>
      </c>
      <c r="AB267" s="38">
        <f>'Publication Table'!Z268/'Publication Table (%)'!AB$262</f>
        <v>0</v>
      </c>
      <c r="AC267" s="38">
        <f>'Publication Table'!AA268/'Publication Table (%)'!AC$262</f>
        <v>0</v>
      </c>
      <c r="AD267" s="38">
        <f>'Publication Table'!AB268/'Publication Table (%)'!AD$262</f>
        <v>0</v>
      </c>
      <c r="AE267" s="38">
        <f>'Publication Table'!AC268/'Publication Table (%)'!AE$262</f>
        <v>0</v>
      </c>
      <c r="AF267" s="38">
        <f>'Publication Table'!AD268/'Publication Table (%)'!AF$262</f>
        <v>0</v>
      </c>
      <c r="AG267" s="38">
        <f>'Publication Table'!AE268/'Publication Table (%)'!AG$262</f>
        <v>0</v>
      </c>
      <c r="AH267" s="38">
        <f>'Publication Table'!AF268/'Publication Table (%)'!AH$262</f>
        <v>0</v>
      </c>
      <c r="AI267" s="38">
        <f>'Publication Table'!AG268/'Publication Table (%)'!AI$262</f>
        <v>0</v>
      </c>
      <c r="AJ267" s="38">
        <f>'Publication Table'!AH268/'Publication Table (%)'!AJ$262</f>
        <v>0</v>
      </c>
      <c r="AK267" s="38">
        <f>'Publication Table'!AI268/'Publication Table (%)'!AK$262</f>
        <v>0</v>
      </c>
      <c r="AL267" s="38">
        <f>'Publication Table'!AJ268/'Publication Table (%)'!AL$262</f>
        <v>0</v>
      </c>
      <c r="AM267" s="38">
        <f>'Publication Table'!AK268/'Publication Table (%)'!AM$262</f>
        <v>0</v>
      </c>
      <c r="AN267" s="38">
        <f>'Publication Table'!AL268/'Publication Table (%)'!AN$262</f>
        <v>0</v>
      </c>
      <c r="AO267" s="38">
        <f>'Publication Table'!AM268/'Publication Table (%)'!AO$262</f>
        <v>0</v>
      </c>
      <c r="AP267" s="38">
        <f>'Publication Table'!AN268/'Publication Table (%)'!AP$262</f>
        <v>0</v>
      </c>
      <c r="AQ267" s="38">
        <f>'Publication Table'!AO268/'Publication Table (%)'!AQ$262</f>
        <v>0</v>
      </c>
      <c r="AR267" s="38">
        <f>'Publication Table'!AP268/'Publication Table (%)'!AR$262</f>
        <v>0</v>
      </c>
      <c r="AS267" s="38">
        <f>'Publication Table'!AQ268/'Publication Table (%)'!AS$262</f>
        <v>0</v>
      </c>
      <c r="AT267" s="38">
        <f>'Publication Table'!AR268/'Publication Table (%)'!AT$262</f>
        <v>0</v>
      </c>
      <c r="AU267" s="38">
        <f>'Publication Table'!AS268/'Publication Table (%)'!AU$262</f>
        <v>0</v>
      </c>
      <c r="AV267" s="38">
        <f>'Publication Table'!AT268/'Publication Table (%)'!AV$262</f>
        <v>0</v>
      </c>
      <c r="AW267" s="38">
        <f>'Publication Table'!AU268/'Publication Table (%)'!AW$262</f>
        <v>0</v>
      </c>
      <c r="AX267" s="38">
        <f>'Publication Table'!AV268/'Publication Table (%)'!AX$262</f>
        <v>0</v>
      </c>
      <c r="AY267" s="38">
        <f>'Publication Table'!AW268/'Publication Table (%)'!AY$262</f>
        <v>0</v>
      </c>
      <c r="AZ267" s="38">
        <f>'Publication Table'!AX268/'Publication Table (%)'!AZ$262</f>
        <v>0</v>
      </c>
      <c r="BA267" s="38">
        <f>'Publication Table'!AY268/'Publication Table (%)'!BA$262</f>
        <v>0</v>
      </c>
      <c r="BB267" s="38">
        <f>'Publication Table'!AZ268/'Publication Table (%)'!BB$262</f>
        <v>0</v>
      </c>
      <c r="BC267" s="38">
        <f>'Publication Table'!BA268/'Publication Table (%)'!BC$262</f>
        <v>0</v>
      </c>
      <c r="BD267" s="38">
        <f>'Publication Table'!BB268/'Publication Table (%)'!BD$262</f>
        <v>0</v>
      </c>
      <c r="BE267" s="38">
        <f>'Publication Table'!BC268/'Publication Table (%)'!BE$262</f>
        <v>0</v>
      </c>
      <c r="BF267" s="38">
        <f>'Publication Table'!BD268/'Publication Table (%)'!BF$262</f>
        <v>0</v>
      </c>
      <c r="BG267" s="38">
        <f>'Publication Table'!BE268/'Publication Table (%)'!BG$262</f>
        <v>0</v>
      </c>
      <c r="BH267" s="38">
        <f>'Publication Table'!BF268/'Publication Table (%)'!BH$262</f>
        <v>0</v>
      </c>
      <c r="BI267" s="38">
        <f>'Publication Table'!BG268/'Publication Table (%)'!BI$262</f>
        <v>0</v>
      </c>
      <c r="BJ267" s="38">
        <f>'Publication Table'!BH268/'Publication Table (%)'!BJ$262</f>
        <v>0</v>
      </c>
      <c r="BK267" s="38">
        <f>'Publication Table'!BI268/'Publication Table (%)'!BK$262</f>
        <v>0</v>
      </c>
      <c r="BL267" s="38">
        <f>'Publication Table'!BJ268/'Publication Table (%)'!BL$262</f>
        <v>0</v>
      </c>
      <c r="BM267" s="38">
        <f>'Publication Table'!BK268/'Publication Table (%)'!BM$262</f>
        <v>0</v>
      </c>
      <c r="BN267" s="38">
        <f>'Publication Table'!BL268/'Publication Table (%)'!BN$262</f>
        <v>0</v>
      </c>
      <c r="BO267" s="38">
        <f>'Publication Table'!BM268/'Publication Table (%)'!BO$262</f>
        <v>0</v>
      </c>
      <c r="BP267" s="38">
        <f>'Publication Table'!BN268/'Publication Table (%)'!BP$262</f>
        <v>0</v>
      </c>
      <c r="BQ267" s="38">
        <f>'Publication Table'!BO268/'Publication Table (%)'!BQ$262</f>
        <v>0</v>
      </c>
      <c r="BR267" s="38">
        <f>'Publication Table'!BP268/'Publication Table (%)'!BR$262</f>
        <v>0</v>
      </c>
      <c r="BS267" s="38">
        <f ca="1">'Publication Table'!BQ268/'Publication Table (%)'!BS$262</f>
        <v>0</v>
      </c>
    </row>
    <row r="268" spans="2:71" ht="15" hidden="1" customHeight="1" outlineLevel="1" collapsed="1" x14ac:dyDescent="0.2">
      <c r="B268" s="84" t="str">
        <f t="shared" si="30"/>
        <v>Raigmore HospitalRaigmore Hospital</v>
      </c>
      <c r="C268" s="87" t="str">
        <f>E268</f>
        <v>Raigmore Hospital</v>
      </c>
      <c r="D268" s="100" t="s">
        <v>62</v>
      </c>
      <c r="E268" s="43" t="s">
        <v>63</v>
      </c>
      <c r="F268" s="14"/>
      <c r="G268" s="14"/>
      <c r="H268" s="14"/>
      <c r="I268" s="14"/>
      <c r="J268" s="14"/>
      <c r="K268" s="14"/>
      <c r="L268" s="14"/>
      <c r="M268" s="14"/>
      <c r="N268" s="14"/>
      <c r="O268" s="14"/>
      <c r="P268" s="14"/>
      <c r="Q268" s="14"/>
      <c r="R268" s="14"/>
      <c r="S268" s="14"/>
      <c r="T268" s="14"/>
      <c r="U268" s="14"/>
      <c r="V268" s="14"/>
      <c r="W268" s="14"/>
      <c r="X268" s="14"/>
      <c r="Y268" s="14"/>
      <c r="Z268" s="14"/>
      <c r="AA268" s="14"/>
      <c r="AB268" s="14"/>
      <c r="AC268" s="14"/>
      <c r="AD268" s="14"/>
      <c r="AE268" s="14"/>
      <c r="AF268" s="14"/>
      <c r="AG268" s="14"/>
      <c r="AH268" s="14"/>
      <c r="AI268" s="14"/>
      <c r="AJ268" s="14"/>
      <c r="AK268" s="14"/>
      <c r="AL268" s="14"/>
      <c r="AM268" s="14"/>
      <c r="AN268" s="14"/>
      <c r="AO268" s="14"/>
      <c r="AP268" s="14"/>
      <c r="AQ268" s="14"/>
      <c r="AR268" s="14"/>
      <c r="AS268" s="14"/>
      <c r="AT268" s="14"/>
      <c r="AU268" s="14"/>
      <c r="AV268" s="14"/>
      <c r="AW268" s="14"/>
      <c r="AX268" s="14"/>
      <c r="AY268" s="14"/>
      <c r="AZ268" s="14"/>
      <c r="BA268" s="14"/>
      <c r="BB268" s="14"/>
      <c r="BC268" s="14"/>
      <c r="BD268" s="14"/>
      <c r="BE268" s="14"/>
      <c r="BF268" s="14"/>
      <c r="BG268" s="14"/>
      <c r="BH268" s="14"/>
      <c r="BI268" s="14"/>
      <c r="BJ268" s="14"/>
      <c r="BK268" s="14"/>
      <c r="BL268" s="14"/>
      <c r="BM268" s="14"/>
      <c r="BN268" s="14"/>
      <c r="BO268" s="14"/>
      <c r="BP268" s="14"/>
      <c r="BQ268" s="14"/>
      <c r="BR268" s="14"/>
      <c r="BS268" s="14"/>
    </row>
    <row r="269" spans="2:71" ht="15" hidden="1" customHeight="1" outlineLevel="2" x14ac:dyDescent="0.2">
      <c r="B269" s="84" t="str">
        <f t="shared" si="30"/>
        <v>Raigmore HospitalTotal Number of scheduled elective operations in theatre system</v>
      </c>
      <c r="C269" s="87" t="str">
        <f t="shared" ref="C269:C274" si="39">C268</f>
        <v>Raigmore Hospital</v>
      </c>
      <c r="D269" s="100"/>
      <c r="E269" s="36" t="s">
        <v>3</v>
      </c>
      <c r="F269" s="17">
        <f>'Publication Table'!D270</f>
        <v>1018</v>
      </c>
      <c r="G269" s="17">
        <f>'Publication Table'!E270</f>
        <v>1004</v>
      </c>
      <c r="H269" s="17">
        <f>'Publication Table'!F270</f>
        <v>989</v>
      </c>
      <c r="I269" s="17">
        <f>'Publication Table'!G270</f>
        <v>915</v>
      </c>
      <c r="J269" s="93">
        <f>'Publication Table'!H270</f>
        <v>1035</v>
      </c>
      <c r="K269" s="17">
        <f>'Publication Table'!I270</f>
        <v>859</v>
      </c>
      <c r="L269" s="17">
        <f>'Publication Table'!J270</f>
        <v>881</v>
      </c>
      <c r="M269" s="17">
        <f>'Publication Table'!K270</f>
        <v>831</v>
      </c>
      <c r="N269" s="17">
        <f>'Publication Table'!L270</f>
        <v>875</v>
      </c>
      <c r="O269" s="17">
        <f>'Publication Table'!M270</f>
        <v>962</v>
      </c>
      <c r="P269" s="17">
        <f>'Publication Table'!N270</f>
        <v>957</v>
      </c>
      <c r="Q269" s="17">
        <f>'Publication Table'!O270</f>
        <v>930</v>
      </c>
      <c r="R269" s="17">
        <f>'Publication Table'!P270</f>
        <v>951</v>
      </c>
      <c r="S269" s="17">
        <f>'Publication Table'!Q270</f>
        <v>937</v>
      </c>
      <c r="T269" s="17">
        <f>'Publication Table'!R270</f>
        <v>764</v>
      </c>
      <c r="U269" s="17">
        <f>'Publication Table'!S270</f>
        <v>955</v>
      </c>
      <c r="V269" s="17">
        <f>'Publication Table'!T270</f>
        <v>966</v>
      </c>
      <c r="W269" s="17">
        <f>'Publication Table'!U270</f>
        <v>889</v>
      </c>
      <c r="X269" s="17">
        <f>'Publication Table'!V270</f>
        <v>1078</v>
      </c>
      <c r="Y269" s="17">
        <f>'Publication Table'!W270</f>
        <v>886</v>
      </c>
      <c r="Z269" s="17">
        <f>'Publication Table'!X270</f>
        <v>901</v>
      </c>
      <c r="AA269" s="17">
        <f>'Publication Table'!Y270</f>
        <v>888</v>
      </c>
      <c r="AB269" s="17">
        <f>'Publication Table'!Z270</f>
        <v>985</v>
      </c>
      <c r="AC269" s="17">
        <f>'Publication Table'!AA270</f>
        <v>796</v>
      </c>
      <c r="AD269" s="17">
        <f>'Publication Table'!AB270</f>
        <v>1055</v>
      </c>
      <c r="AE269" s="17">
        <f>'Publication Table'!AC270</f>
        <v>965</v>
      </c>
      <c r="AF269" s="17">
        <f>'Publication Table'!AD270</f>
        <v>1027</v>
      </c>
      <c r="AG269" s="17">
        <f>'Publication Table'!AE270</f>
        <v>1061</v>
      </c>
      <c r="AH269" s="17">
        <f>'Publication Table'!AF270</f>
        <v>1007</v>
      </c>
      <c r="AI269" s="17">
        <f>'Publication Table'!AG270</f>
        <v>980</v>
      </c>
      <c r="AJ269" s="17">
        <f>'Publication Table'!AH270</f>
        <v>1057</v>
      </c>
      <c r="AK269" s="17">
        <f>'Publication Table'!AI270</f>
        <v>921</v>
      </c>
      <c r="AL269" s="17">
        <f>'Publication Table'!AJ270</f>
        <v>886</v>
      </c>
      <c r="AM269" s="17">
        <f>'Publication Table'!AK270</f>
        <v>675</v>
      </c>
      <c r="AN269" s="17">
        <f>'Publication Table'!AL270</f>
        <v>966</v>
      </c>
      <c r="AO269" s="17">
        <f>'Publication Table'!AM270</f>
        <v>985</v>
      </c>
      <c r="AP269" s="17">
        <f>'Publication Table'!AN270</f>
        <v>1078</v>
      </c>
      <c r="AQ269" s="17">
        <f>'Publication Table'!AO270</f>
        <v>911</v>
      </c>
      <c r="AR269" s="17">
        <f>'Publication Table'!AP270</f>
        <v>971</v>
      </c>
      <c r="AS269" s="17">
        <f>'Publication Table'!AQ270</f>
        <v>1024</v>
      </c>
      <c r="AT269" s="17">
        <f>'Publication Table'!AR270</f>
        <v>981</v>
      </c>
      <c r="AU269" s="17">
        <f>'Publication Table'!AS270</f>
        <v>1072</v>
      </c>
      <c r="AV269" s="17">
        <f>'Publication Table'!AT270</f>
        <v>991</v>
      </c>
      <c r="AW269" s="17">
        <f>'Publication Table'!AU270</f>
        <v>897</v>
      </c>
      <c r="AX269" s="17">
        <f>'Publication Table'!AV270</f>
        <v>934</v>
      </c>
      <c r="AY269" s="17">
        <f>'Publication Table'!AW270</f>
        <v>969</v>
      </c>
      <c r="AZ269" s="17">
        <f>'Publication Table'!AX270</f>
        <v>1142</v>
      </c>
      <c r="BA269" s="17">
        <f>'Publication Table'!AY270</f>
        <v>1066</v>
      </c>
      <c r="BB269" s="17">
        <f>'Publication Table'!AZ270</f>
        <v>1198</v>
      </c>
      <c r="BC269" s="17">
        <f>'Publication Table'!BA270</f>
        <v>909</v>
      </c>
      <c r="BD269" s="17">
        <f>'Publication Table'!BB270</f>
        <v>947</v>
      </c>
      <c r="BE269" s="17">
        <f>'Publication Table'!BC270</f>
        <v>935</v>
      </c>
      <c r="BF269" s="17">
        <f>'Publication Table'!BD270</f>
        <v>1089</v>
      </c>
      <c r="BG269" s="17">
        <f>'Publication Table'!BE270</f>
        <v>1060</v>
      </c>
      <c r="BH269" s="17">
        <f>'Publication Table'!BF270</f>
        <v>976</v>
      </c>
      <c r="BI269" s="17">
        <f>'Publication Table'!BG270</f>
        <v>869</v>
      </c>
      <c r="BJ269" s="17">
        <f>'Publication Table'!BH270</f>
        <v>956</v>
      </c>
      <c r="BK269" s="17">
        <f>'Publication Table'!BI270</f>
        <v>957</v>
      </c>
      <c r="BL269" s="17">
        <f>'Publication Table'!BJ270</f>
        <v>576</v>
      </c>
      <c r="BM269" s="17">
        <f>'Publication Table'!BK270</f>
        <v>98</v>
      </c>
      <c r="BN269" s="17">
        <f>'Publication Table'!BL270</f>
        <v>155</v>
      </c>
      <c r="BO269" s="17">
        <f>'Publication Table'!BM270</f>
        <v>308</v>
      </c>
      <c r="BP269" s="17">
        <f>'Publication Table'!BN270</f>
        <v>532</v>
      </c>
      <c r="BQ269" s="17">
        <f>'Publication Table'!BO270</f>
        <v>537</v>
      </c>
      <c r="BR269" s="17">
        <f>'Publication Table'!BP270</f>
        <v>682</v>
      </c>
      <c r="BS269" s="17">
        <f ca="1">'Publication Table'!BQ270</f>
        <v>654</v>
      </c>
    </row>
    <row r="270" spans="2:71" ht="15" hidden="1" customHeight="1" outlineLevel="2" x14ac:dyDescent="0.2">
      <c r="B270" s="84" t="str">
        <f t="shared" si="30"/>
        <v>Raigmore HospitalPercent of total scheduled elective cancellations in theatre systems</v>
      </c>
      <c r="C270" s="87" t="str">
        <f t="shared" si="39"/>
        <v>Raigmore Hospital</v>
      </c>
      <c r="D270" s="100"/>
      <c r="E270" s="37" t="s">
        <v>112</v>
      </c>
      <c r="F270" s="38">
        <f>'Publication Table'!D271/'Publication Table (%)'!F$269</f>
        <v>0.17288801571709234</v>
      </c>
      <c r="G270" s="38">
        <f>'Publication Table'!E271/'Publication Table (%)'!G$269</f>
        <v>0.13047808764940239</v>
      </c>
      <c r="H270" s="38">
        <f>'Publication Table'!F271/'Publication Table (%)'!H$269</f>
        <v>0.12234580384226491</v>
      </c>
      <c r="I270" s="38">
        <f>'Publication Table'!G271/'Publication Table (%)'!I$269</f>
        <v>0.15956284153005465</v>
      </c>
      <c r="J270" s="94">
        <f>'Publication Table'!H271/'Publication Table (%)'!J$269</f>
        <v>0.1285024154589372</v>
      </c>
      <c r="K270" s="38">
        <f>'Publication Table'!I271/'Publication Table (%)'!K$269</f>
        <v>0.14435389988358557</v>
      </c>
      <c r="L270" s="38">
        <f>'Publication Table'!J271/'Publication Table (%)'!L$269</f>
        <v>0.1021566401816118</v>
      </c>
      <c r="M270" s="38">
        <f>'Publication Table'!K271/'Publication Table (%)'!M$269</f>
        <v>0.12876052948255115</v>
      </c>
      <c r="N270" s="38">
        <f>'Publication Table'!L271/'Publication Table (%)'!N$269</f>
        <v>0.17257142857142857</v>
      </c>
      <c r="O270" s="38">
        <f>'Publication Table'!M271/'Publication Table (%)'!O$269</f>
        <v>0.14241164241164242</v>
      </c>
      <c r="P270" s="38">
        <f>'Publication Table'!N271/'Publication Table (%)'!P$269</f>
        <v>0.11494252873563218</v>
      </c>
      <c r="Q270" s="38">
        <f>'Publication Table'!O271/'Publication Table (%)'!Q$269</f>
        <v>9.8924731182795697E-2</v>
      </c>
      <c r="R270" s="38">
        <f>'Publication Table'!P271/'Publication Table (%)'!R$269</f>
        <v>0.12723449001051526</v>
      </c>
      <c r="S270" s="38">
        <f>'Publication Table'!Q271/'Publication Table (%)'!S$269</f>
        <v>0.13020277481323372</v>
      </c>
      <c r="T270" s="38">
        <f>'Publication Table'!R271/'Publication Table (%)'!T$269</f>
        <v>0.11387434554973822</v>
      </c>
      <c r="U270" s="38">
        <f>'Publication Table'!S271/'Publication Table (%)'!U$269</f>
        <v>0.16858638743455498</v>
      </c>
      <c r="V270" s="38">
        <f>'Publication Table'!T271/'Publication Table (%)'!V$269</f>
        <v>0.14389233954451347</v>
      </c>
      <c r="W270" s="38">
        <f>'Publication Table'!U271/'Publication Table (%)'!W$269</f>
        <v>0.11136107986501688</v>
      </c>
      <c r="X270" s="38">
        <f>'Publication Table'!V271/'Publication Table (%)'!X$269</f>
        <v>0.13450834879406309</v>
      </c>
      <c r="Y270" s="38">
        <f>'Publication Table'!W271/'Publication Table (%)'!Y$269</f>
        <v>0.18961625282167044</v>
      </c>
      <c r="Z270" s="38">
        <f>'Publication Table'!X271/'Publication Table (%)'!Z$269</f>
        <v>0.11875693673695893</v>
      </c>
      <c r="AA270" s="38">
        <f>'Publication Table'!Y271/'Publication Table (%)'!AA$269</f>
        <v>0.13175675675675674</v>
      </c>
      <c r="AB270" s="38">
        <f>'Publication Table'!Z271/'Publication Table (%)'!AB$269</f>
        <v>0.16142131979695432</v>
      </c>
      <c r="AC270" s="38">
        <f>'Publication Table'!AA271/'Publication Table (%)'!AC$269</f>
        <v>0.12688442211055276</v>
      </c>
      <c r="AD270" s="38">
        <f>'Publication Table'!AB271/'Publication Table (%)'!AD$269</f>
        <v>9.4786729857819899E-2</v>
      </c>
      <c r="AE270" s="38">
        <f>'Publication Table'!AC271/'Publication Table (%)'!AE$269</f>
        <v>0.10880829015544041</v>
      </c>
      <c r="AF270" s="38">
        <f>'Publication Table'!AD271/'Publication Table (%)'!AF$269</f>
        <v>8.6660175267770201E-2</v>
      </c>
      <c r="AG270" s="38">
        <f>'Publication Table'!AE271/'Publication Table (%)'!AG$269</f>
        <v>8.9538171536286529E-2</v>
      </c>
      <c r="AH270" s="38">
        <f>'Publication Table'!AF271/'Publication Table (%)'!AH$269</f>
        <v>9.2353525322740812E-2</v>
      </c>
      <c r="AI270" s="38">
        <f>'Publication Table'!AG271/'Publication Table (%)'!AI$269</f>
        <v>0.12448979591836734</v>
      </c>
      <c r="AJ270" s="38">
        <f>'Publication Table'!AH271/'Publication Table (%)'!AJ$269</f>
        <v>0.10879848628192999</v>
      </c>
      <c r="AK270" s="38">
        <f>'Publication Table'!AI271/'Publication Table (%)'!AK$269</f>
        <v>0.11074918566775244</v>
      </c>
      <c r="AL270" s="38">
        <f>'Publication Table'!AJ271/'Publication Table (%)'!AL$269</f>
        <v>0.2595936794582393</v>
      </c>
      <c r="AM270" s="38">
        <f>'Publication Table'!AK271/'Publication Table (%)'!AM$269</f>
        <v>0.24592592592592594</v>
      </c>
      <c r="AN270" s="38">
        <f>'Publication Table'!AL271/'Publication Table (%)'!AN$269</f>
        <v>0.13871635610766045</v>
      </c>
      <c r="AO270" s="38">
        <f>'Publication Table'!AM271/'Publication Table (%)'!AO$269</f>
        <v>0.10964467005076142</v>
      </c>
      <c r="AP270" s="38">
        <f>'Publication Table'!AN271/'Publication Table (%)'!AP$269</f>
        <v>8.2560296846011128E-2</v>
      </c>
      <c r="AQ270" s="38">
        <f>'Publication Table'!AO271/'Publication Table (%)'!AQ$269</f>
        <v>9.3304061470911082E-2</v>
      </c>
      <c r="AR270" s="38">
        <f>'Publication Table'!AP271/'Publication Table (%)'!AR$269</f>
        <v>0.1627188465499485</v>
      </c>
      <c r="AS270" s="38">
        <f>'Publication Table'!AQ271/'Publication Table (%)'!AS$269</f>
        <v>0.1552734375</v>
      </c>
      <c r="AT270" s="38">
        <f>'Publication Table'!AR271/'Publication Table (%)'!AT$269</f>
        <v>0.11518858307849134</v>
      </c>
      <c r="AU270" s="38">
        <f>'Publication Table'!AS271/'Publication Table (%)'!AU$269</f>
        <v>0.11100746268656717</v>
      </c>
      <c r="AV270" s="38">
        <f>'Publication Table'!AT271/'Publication Table (%)'!AV$269</f>
        <v>0.10797174571140263</v>
      </c>
      <c r="AW270" s="38">
        <f>'Publication Table'!AU271/'Publication Table (%)'!AW$269</f>
        <v>0.11371237458193979</v>
      </c>
      <c r="AX270" s="38">
        <f>'Publication Table'!AV271/'Publication Table (%)'!AX$269</f>
        <v>0.12740899357601712</v>
      </c>
      <c r="AY270" s="38">
        <f>'Publication Table'!AW271/'Publication Table (%)'!AY$269</f>
        <v>0.14551083591331268</v>
      </c>
      <c r="AZ270" s="38">
        <f>'Publication Table'!AX271/'Publication Table (%)'!AZ$269</f>
        <v>7.9684763572679507E-2</v>
      </c>
      <c r="BA270" s="38">
        <f>'Publication Table'!AY271/'Publication Table (%)'!BA$269</f>
        <v>0.124765478424015</v>
      </c>
      <c r="BB270" s="38">
        <f>'Publication Table'!AZ271/'Publication Table (%)'!BB$269</f>
        <v>0.12353923205342238</v>
      </c>
      <c r="BC270" s="38">
        <f>'Publication Table'!BA271/'Publication Table (%)'!BC$269</f>
        <v>0.1254125412541254</v>
      </c>
      <c r="BD270" s="38">
        <f>'Publication Table'!BB271/'Publication Table (%)'!BD$269</f>
        <v>0.14783526927138332</v>
      </c>
      <c r="BE270" s="38">
        <f>'Publication Table'!BC271/'Publication Table (%)'!BE$269</f>
        <v>0.12406417112299466</v>
      </c>
      <c r="BF270" s="38">
        <f>'Publication Table'!BD271/'Publication Table (%)'!BF$269</f>
        <v>0.12213039485766758</v>
      </c>
      <c r="BG270" s="38">
        <f>'Publication Table'!BE271/'Publication Table (%)'!BG$269</f>
        <v>9.9056603773584911E-2</v>
      </c>
      <c r="BH270" s="38">
        <f>'Publication Table'!BF271/'Publication Table (%)'!BH$269</f>
        <v>0.14241803278688525</v>
      </c>
      <c r="BI270" s="38">
        <f>'Publication Table'!BG271/'Publication Table (%)'!BI$269</f>
        <v>0.1611047180667434</v>
      </c>
      <c r="BJ270" s="38">
        <f>'Publication Table'!BH271/'Publication Table (%)'!BJ$269</f>
        <v>0.16631799163179917</v>
      </c>
      <c r="BK270" s="38">
        <f>'Publication Table'!BI271/'Publication Table (%)'!BK$269</f>
        <v>0.11912225705329153</v>
      </c>
      <c r="BL270" s="38">
        <f>'Publication Table'!BJ271/'Publication Table (%)'!BL$269</f>
        <v>0.3611111111111111</v>
      </c>
      <c r="BM270" s="38">
        <f>'Publication Table'!BK271/'Publication Table (%)'!BM$269</f>
        <v>0</v>
      </c>
      <c r="BN270" s="38">
        <f>'Publication Table'!BL271/'Publication Table (%)'!BN$269</f>
        <v>2.5806451612903226E-2</v>
      </c>
      <c r="BO270" s="38">
        <f>'Publication Table'!BM271/'Publication Table (%)'!BO$269</f>
        <v>5.1948051948051951E-2</v>
      </c>
      <c r="BP270" s="38">
        <f>'Publication Table'!BN271/'Publication Table (%)'!BP$269</f>
        <v>7.7067669172932327E-2</v>
      </c>
      <c r="BQ270" s="38">
        <f>'Publication Table'!BO271/'Publication Table (%)'!BQ$269</f>
        <v>4.8417132216014895E-2</v>
      </c>
      <c r="BR270" s="38">
        <f>'Publication Table'!BP271/'Publication Table (%)'!BR$269</f>
        <v>0.12023460410557185</v>
      </c>
      <c r="BS270" s="38">
        <f ca="1">'Publication Table'!BQ271/'Publication Table (%)'!BS$269</f>
        <v>7.9510703363914373E-2</v>
      </c>
    </row>
    <row r="271" spans="2:71" ht="15" hidden="1" customHeight="1" outlineLevel="2" x14ac:dyDescent="0.2">
      <c r="B271" s="84" t="str">
        <f t="shared" si="30"/>
        <v>Raigmore HospitalCancellation based on clinical reason by hospital %</v>
      </c>
      <c r="C271" s="87" t="str">
        <f t="shared" si="39"/>
        <v>Raigmore Hospital</v>
      </c>
      <c r="D271" s="100"/>
      <c r="E271" s="39" t="s">
        <v>113</v>
      </c>
      <c r="F271" s="38">
        <f>'Publication Table'!D272/'Publication Table (%)'!F$269</f>
        <v>3.4381139489194502E-2</v>
      </c>
      <c r="G271" s="38">
        <f>'Publication Table'!E272/'Publication Table (%)'!G$269</f>
        <v>2.4900398406374501E-2</v>
      </c>
      <c r="H271" s="38">
        <f>'Publication Table'!F272/'Publication Table (%)'!H$269</f>
        <v>3.6400404448938321E-2</v>
      </c>
      <c r="I271" s="38">
        <f>'Publication Table'!G272/'Publication Table (%)'!I$269</f>
        <v>3.4972677595628415E-2</v>
      </c>
      <c r="J271" s="94">
        <f>'Publication Table'!H272/'Publication Table (%)'!J$269</f>
        <v>4.5410628019323669E-2</v>
      </c>
      <c r="K271" s="38">
        <f>'Publication Table'!I272/'Publication Table (%)'!K$269</f>
        <v>3.7252619324796274E-2</v>
      </c>
      <c r="L271" s="38">
        <f>'Publication Table'!J272/'Publication Table (%)'!L$269</f>
        <v>2.6106696935300794E-2</v>
      </c>
      <c r="M271" s="38">
        <f>'Publication Table'!K272/'Publication Table (%)'!M$269</f>
        <v>2.5270758122743681E-2</v>
      </c>
      <c r="N271" s="38">
        <f>'Publication Table'!L272/'Publication Table (%)'!N$269</f>
        <v>4.5714285714285714E-2</v>
      </c>
      <c r="O271" s="38">
        <f>'Publication Table'!M272/'Publication Table (%)'!O$269</f>
        <v>3.4303534303534305E-2</v>
      </c>
      <c r="P271" s="38">
        <f>'Publication Table'!N272/'Publication Table (%)'!P$269</f>
        <v>2.9258098223615466E-2</v>
      </c>
      <c r="Q271" s="38">
        <f>'Publication Table'!O272/'Publication Table (%)'!Q$269</f>
        <v>2.6881720430107527E-2</v>
      </c>
      <c r="R271" s="38">
        <f>'Publication Table'!P272/'Publication Table (%)'!R$269</f>
        <v>3.1545741324921134E-2</v>
      </c>
      <c r="S271" s="38">
        <f>'Publication Table'!Q272/'Publication Table (%)'!S$269</f>
        <v>3.6286019210245463E-2</v>
      </c>
      <c r="T271" s="38">
        <f>'Publication Table'!R272/'Publication Table (%)'!T$269</f>
        <v>3.2722513089005235E-2</v>
      </c>
      <c r="U271" s="38">
        <f>'Publication Table'!S272/'Publication Table (%)'!U$269</f>
        <v>2.8272251308900525E-2</v>
      </c>
      <c r="V271" s="38">
        <f>'Publication Table'!T272/'Publication Table (%)'!V$269</f>
        <v>3.1055900621118012E-2</v>
      </c>
      <c r="W271" s="38">
        <f>'Publication Table'!U272/'Publication Table (%)'!W$269</f>
        <v>3.0371203599550055E-2</v>
      </c>
      <c r="X271" s="38">
        <f>'Publication Table'!V272/'Publication Table (%)'!X$269</f>
        <v>4.5454545454545456E-2</v>
      </c>
      <c r="Y271" s="38">
        <f>'Publication Table'!W272/'Publication Table (%)'!Y$269</f>
        <v>3.724604966139955E-2</v>
      </c>
      <c r="Z271" s="38">
        <f>'Publication Table'!X272/'Publication Table (%)'!Z$269</f>
        <v>2.6637069922308545E-2</v>
      </c>
      <c r="AA271" s="38">
        <f>'Publication Table'!Y272/'Publication Table (%)'!AA$269</f>
        <v>3.8288288288288286E-2</v>
      </c>
      <c r="AB271" s="38">
        <f>'Publication Table'!Z272/'Publication Table (%)'!AB$269</f>
        <v>4.060913705583756E-2</v>
      </c>
      <c r="AC271" s="38">
        <f>'Publication Table'!AA272/'Publication Table (%)'!AC$269</f>
        <v>2.8894472361809045E-2</v>
      </c>
      <c r="AD271" s="38">
        <f>'Publication Table'!AB272/'Publication Table (%)'!AD$269</f>
        <v>3.1279620853080566E-2</v>
      </c>
      <c r="AE271" s="38">
        <f>'Publication Table'!AC272/'Publication Table (%)'!AE$269</f>
        <v>3.4196891191709843E-2</v>
      </c>
      <c r="AF271" s="38">
        <f>'Publication Table'!AD272/'Publication Table (%)'!AF$269</f>
        <v>2.1421616358325218E-2</v>
      </c>
      <c r="AG271" s="38">
        <f>'Publication Table'!AE272/'Publication Table (%)'!AG$269</f>
        <v>2.827521206409048E-2</v>
      </c>
      <c r="AH271" s="38">
        <f>'Publication Table'!AF272/'Publication Table (%)'!AH$269</f>
        <v>2.6812313803376366E-2</v>
      </c>
      <c r="AI271" s="38">
        <f>'Publication Table'!AG272/'Publication Table (%)'!AI$269</f>
        <v>2.6530612244897958E-2</v>
      </c>
      <c r="AJ271" s="38">
        <f>'Publication Table'!AH272/'Publication Table (%)'!AJ$269</f>
        <v>3.405865657521287E-2</v>
      </c>
      <c r="AK271" s="38">
        <f>'Publication Table'!AI272/'Publication Table (%)'!AK$269</f>
        <v>2.714440825190011E-2</v>
      </c>
      <c r="AL271" s="38">
        <f>'Publication Table'!AJ272/'Publication Table (%)'!AL$269</f>
        <v>2.3702031602708805E-2</v>
      </c>
      <c r="AM271" s="38">
        <f>'Publication Table'!AK272/'Publication Table (%)'!AM$269</f>
        <v>2.074074074074074E-2</v>
      </c>
      <c r="AN271" s="38">
        <f>'Publication Table'!AL272/'Publication Table (%)'!AN$269</f>
        <v>2.1739130434782608E-2</v>
      </c>
      <c r="AO271" s="38">
        <f>'Publication Table'!AM272/'Publication Table (%)'!AO$269</f>
        <v>3.3502538071065992E-2</v>
      </c>
      <c r="AP271" s="38">
        <f>'Publication Table'!AN272/'Publication Table (%)'!AP$269</f>
        <v>2.6901669758812616E-2</v>
      </c>
      <c r="AQ271" s="38">
        <f>'Publication Table'!AO272/'Publication Table (%)'!AQ$269</f>
        <v>2.8540065861690452E-2</v>
      </c>
      <c r="AR271" s="38">
        <f>'Publication Table'!AP272/'Publication Table (%)'!AR$269</f>
        <v>2.7806385169927908E-2</v>
      </c>
      <c r="AS271" s="38">
        <f>'Publication Table'!AQ272/'Publication Table (%)'!AS$269</f>
        <v>3.90625E-2</v>
      </c>
      <c r="AT271" s="38">
        <f>'Publication Table'!AR272/'Publication Table (%)'!AT$269</f>
        <v>3.0581039755351681E-2</v>
      </c>
      <c r="AU271" s="38">
        <f>'Publication Table'!AS272/'Publication Table (%)'!AU$269</f>
        <v>2.6119402985074626E-2</v>
      </c>
      <c r="AV271" s="38">
        <f>'Publication Table'!AT272/'Publication Table (%)'!AV$269</f>
        <v>3.3299697275479316E-2</v>
      </c>
      <c r="AW271" s="38">
        <f>'Publication Table'!AU272/'Publication Table (%)'!AW$269</f>
        <v>3.4559643255295432E-2</v>
      </c>
      <c r="AX271" s="38">
        <f>'Publication Table'!AV272/'Publication Table (%)'!AX$269</f>
        <v>2.569593147751606E-2</v>
      </c>
      <c r="AY271" s="38">
        <f>'Publication Table'!AW272/'Publication Table (%)'!AY$269</f>
        <v>3.611971104231166E-2</v>
      </c>
      <c r="AZ271" s="38">
        <f>'Publication Table'!AX272/'Publication Table (%)'!AZ$269</f>
        <v>2.6269702276707531E-2</v>
      </c>
      <c r="BA271" s="38">
        <f>'Publication Table'!AY272/'Publication Table (%)'!BA$269</f>
        <v>2.6266416510318951E-2</v>
      </c>
      <c r="BB271" s="38">
        <f>'Publication Table'!AZ272/'Publication Table (%)'!BB$269</f>
        <v>2.9215358931552589E-2</v>
      </c>
      <c r="BC271" s="38">
        <f>'Publication Table'!BA272/'Publication Table (%)'!BC$269</f>
        <v>2.8602860286028604E-2</v>
      </c>
      <c r="BD271" s="38">
        <f>'Publication Table'!BB272/'Publication Table (%)'!BD$269</f>
        <v>3.0623020063357972E-2</v>
      </c>
      <c r="BE271" s="38">
        <f>'Publication Table'!BC272/'Publication Table (%)'!BE$269</f>
        <v>3.8502673796791446E-2</v>
      </c>
      <c r="BF271" s="38">
        <f>'Publication Table'!BD272/'Publication Table (%)'!BF$269</f>
        <v>3.2139577594123052E-2</v>
      </c>
      <c r="BG271" s="38">
        <f>'Publication Table'!BE272/'Publication Table (%)'!BG$269</f>
        <v>2.8301886792452831E-2</v>
      </c>
      <c r="BH271" s="38">
        <f>'Publication Table'!BF272/'Publication Table (%)'!BH$269</f>
        <v>2.9713114754098359E-2</v>
      </c>
      <c r="BI271" s="38">
        <f>'Publication Table'!BG272/'Publication Table (%)'!BI$269</f>
        <v>3.5673187571921748E-2</v>
      </c>
      <c r="BJ271" s="38">
        <f>'Publication Table'!BH272/'Publication Table (%)'!BJ$269</f>
        <v>2.615062761506276E-2</v>
      </c>
      <c r="BK271" s="38">
        <f>'Publication Table'!BI272/'Publication Table (%)'!BK$269</f>
        <v>4.4932079414838039E-2</v>
      </c>
      <c r="BL271" s="38">
        <f>'Publication Table'!BJ272/'Publication Table (%)'!BL$269</f>
        <v>2.6041666666666668E-2</v>
      </c>
      <c r="BM271" s="38">
        <f>'Publication Table'!BK272/'Publication Table (%)'!BM$269</f>
        <v>0</v>
      </c>
      <c r="BN271" s="38">
        <f>'Publication Table'!BL272/'Publication Table (%)'!BN$269</f>
        <v>1.935483870967742E-2</v>
      </c>
      <c r="BO271" s="38">
        <f>'Publication Table'!BM272/'Publication Table (%)'!BO$269</f>
        <v>2.922077922077922E-2</v>
      </c>
      <c r="BP271" s="38">
        <f>'Publication Table'!BN272/'Publication Table (%)'!BP$269</f>
        <v>3.3834586466165412E-2</v>
      </c>
      <c r="BQ271" s="38">
        <f>'Publication Table'!BO272/'Publication Table (%)'!BQ$269</f>
        <v>2.6070763500931099E-2</v>
      </c>
      <c r="BR271" s="38">
        <f>'Publication Table'!BP272/'Publication Table (%)'!BR$269</f>
        <v>4.8387096774193547E-2</v>
      </c>
      <c r="BS271" s="38">
        <f ca="1">'Publication Table'!BQ272/'Publication Table (%)'!BS$269</f>
        <v>4.2813455657492352E-2</v>
      </c>
    </row>
    <row r="272" spans="2:71" ht="15" hidden="1" customHeight="1" outlineLevel="2" x14ac:dyDescent="0.2">
      <c r="B272" s="84" t="str">
        <f t="shared" si="30"/>
        <v>Raigmore HospitalCancellation based on capacity or non-clinical reason by hospital %</v>
      </c>
      <c r="C272" s="87" t="str">
        <f t="shared" si="39"/>
        <v>Raigmore Hospital</v>
      </c>
      <c r="D272" s="100"/>
      <c r="E272" s="39" t="s">
        <v>114</v>
      </c>
      <c r="F272" s="38">
        <f>'Publication Table'!D273/'Publication Table (%)'!F$269</f>
        <v>8.4479371316306479E-2</v>
      </c>
      <c r="G272" s="38">
        <f>'Publication Table'!E273/'Publication Table (%)'!G$269</f>
        <v>5.7768924302788842E-2</v>
      </c>
      <c r="H272" s="38">
        <f>'Publication Table'!F273/'Publication Table (%)'!H$269</f>
        <v>4.0444893832153689E-2</v>
      </c>
      <c r="I272" s="38">
        <f>'Publication Table'!G273/'Publication Table (%)'!I$269</f>
        <v>5.6830601092896178E-2</v>
      </c>
      <c r="J272" s="94">
        <f>'Publication Table'!H273/'Publication Table (%)'!J$269</f>
        <v>3.0917874396135265E-2</v>
      </c>
      <c r="K272" s="38">
        <f>'Publication Table'!I273/'Publication Table (%)'!K$269</f>
        <v>5.0058207217694994E-2</v>
      </c>
      <c r="L272" s="38">
        <f>'Publication Table'!J273/'Publication Table (%)'!L$269</f>
        <v>3.4052213393870601E-2</v>
      </c>
      <c r="M272" s="38">
        <f>'Publication Table'!K273/'Publication Table (%)'!M$269</f>
        <v>6.1371841155234655E-2</v>
      </c>
      <c r="N272" s="38">
        <f>'Publication Table'!L273/'Publication Table (%)'!N$269</f>
        <v>7.8857142857142862E-2</v>
      </c>
      <c r="O272" s="38">
        <f>'Publication Table'!M273/'Publication Table (%)'!O$269</f>
        <v>5.4054054054054057E-2</v>
      </c>
      <c r="P272" s="38">
        <f>'Publication Table'!N273/'Publication Table (%)'!P$269</f>
        <v>3.2392894461859979E-2</v>
      </c>
      <c r="Q272" s="38">
        <f>'Publication Table'!O273/'Publication Table (%)'!Q$269</f>
        <v>1.7204301075268817E-2</v>
      </c>
      <c r="R272" s="38">
        <f>'Publication Table'!P273/'Publication Table (%)'!R$269</f>
        <v>5.2576235541535225E-2</v>
      </c>
      <c r="S272" s="38">
        <f>'Publication Table'!Q273/'Publication Table (%)'!S$269</f>
        <v>3.9487726787620067E-2</v>
      </c>
      <c r="T272" s="38">
        <f>'Publication Table'!R273/'Publication Table (%)'!T$269</f>
        <v>1.9633507853403141E-2</v>
      </c>
      <c r="U272" s="38">
        <f>'Publication Table'!S273/'Publication Table (%)'!U$269</f>
        <v>0.10157068062827225</v>
      </c>
      <c r="V272" s="38">
        <f>'Publication Table'!T273/'Publication Table (%)'!V$269</f>
        <v>5.3830227743271224E-2</v>
      </c>
      <c r="W272" s="38">
        <f>'Publication Table'!U273/'Publication Table (%)'!W$269</f>
        <v>3.4870641169853771E-2</v>
      </c>
      <c r="X272" s="38">
        <f>'Publication Table'!V273/'Publication Table (%)'!X$269</f>
        <v>5.1020408163265307E-2</v>
      </c>
      <c r="Y272" s="38">
        <f>'Publication Table'!W273/'Publication Table (%)'!Y$269</f>
        <v>0.11173814898419865</v>
      </c>
      <c r="Z272" s="38">
        <f>'Publication Table'!X273/'Publication Table (%)'!Z$269</f>
        <v>4.9944506104328525E-2</v>
      </c>
      <c r="AA272" s="38">
        <f>'Publication Table'!Y273/'Publication Table (%)'!AA$269</f>
        <v>4.954954954954955E-2</v>
      </c>
      <c r="AB272" s="38">
        <f>'Publication Table'!Z273/'Publication Table (%)'!AB$269</f>
        <v>6.2944162436548226E-2</v>
      </c>
      <c r="AC272" s="38">
        <f>'Publication Table'!AA273/'Publication Table (%)'!AC$269</f>
        <v>5.0251256281407038E-2</v>
      </c>
      <c r="AD272" s="38">
        <f>'Publication Table'!AB273/'Publication Table (%)'!AD$269</f>
        <v>1.7061611374407582E-2</v>
      </c>
      <c r="AE272" s="38">
        <f>'Publication Table'!AC273/'Publication Table (%)'!AE$269</f>
        <v>1.9689119170984457E-2</v>
      </c>
      <c r="AF272" s="38">
        <f>'Publication Table'!AD273/'Publication Table (%)'!AF$269</f>
        <v>1.9474196689386564E-2</v>
      </c>
      <c r="AG272" s="38">
        <f>'Publication Table'!AE273/'Publication Table (%)'!AG$269</f>
        <v>2.1677662582469368E-2</v>
      </c>
      <c r="AH272" s="38">
        <f>'Publication Table'!AF273/'Publication Table (%)'!AH$269</f>
        <v>2.2840119165839126E-2</v>
      </c>
      <c r="AI272" s="38">
        <f>'Publication Table'!AG273/'Publication Table (%)'!AI$269</f>
        <v>3.7755102040816328E-2</v>
      </c>
      <c r="AJ272" s="38">
        <f>'Publication Table'!AH273/'Publication Table (%)'!AJ$269</f>
        <v>2.1759697256385997E-2</v>
      </c>
      <c r="AK272" s="38">
        <f>'Publication Table'!AI273/'Publication Table (%)'!AK$269</f>
        <v>2.8230184581976112E-2</v>
      </c>
      <c r="AL272" s="38">
        <f>'Publication Table'!AJ273/'Publication Table (%)'!AL$269</f>
        <v>0.18171557562076748</v>
      </c>
      <c r="AM272" s="38">
        <f>'Publication Table'!AK273/'Publication Table (%)'!AM$269</f>
        <v>0.18074074074074073</v>
      </c>
      <c r="AN272" s="38">
        <f>'Publication Table'!AL273/'Publication Table (%)'!AN$269</f>
        <v>6.9358178053830224E-2</v>
      </c>
      <c r="AO272" s="38">
        <f>'Publication Table'!AM273/'Publication Table (%)'!AO$269</f>
        <v>2.2335025380710659E-2</v>
      </c>
      <c r="AP272" s="38">
        <f>'Publication Table'!AN273/'Publication Table (%)'!AP$269</f>
        <v>2.1335807050092765E-2</v>
      </c>
      <c r="AQ272" s="38">
        <f>'Publication Table'!AO273/'Publication Table (%)'!AQ$269</f>
        <v>2.3051591657519209E-2</v>
      </c>
      <c r="AR272" s="38">
        <f>'Publication Table'!AP273/'Publication Table (%)'!AR$269</f>
        <v>8.9598352214212154E-2</v>
      </c>
      <c r="AS272" s="38">
        <f>'Publication Table'!AQ273/'Publication Table (%)'!AS$269</f>
        <v>6.73828125E-2</v>
      </c>
      <c r="AT272" s="38">
        <f>'Publication Table'!AR273/'Publication Table (%)'!AT$269</f>
        <v>3.2619775739041797E-2</v>
      </c>
      <c r="AU272" s="38">
        <f>'Publication Table'!AS273/'Publication Table (%)'!AU$269</f>
        <v>3.3582089552238806E-2</v>
      </c>
      <c r="AV272" s="38">
        <f>'Publication Table'!AT273/'Publication Table (%)'!AV$269</f>
        <v>3.5317860746720484E-2</v>
      </c>
      <c r="AW272" s="38">
        <f>'Publication Table'!AU273/'Publication Table (%)'!AW$269</f>
        <v>2.6755852842809364E-2</v>
      </c>
      <c r="AX272" s="38">
        <f>'Publication Table'!AV273/'Publication Table (%)'!AX$269</f>
        <v>5.6745182012847964E-2</v>
      </c>
      <c r="AY272" s="38">
        <f>'Publication Table'!AW273/'Publication Table (%)'!AY$269</f>
        <v>5.2631578947368418E-2</v>
      </c>
      <c r="AZ272" s="38">
        <f>'Publication Table'!AX273/'Publication Table (%)'!AZ$269</f>
        <v>1.5761821366024518E-2</v>
      </c>
      <c r="BA272" s="38">
        <f>'Publication Table'!AY273/'Publication Table (%)'!BA$269</f>
        <v>5.0656660412757973E-2</v>
      </c>
      <c r="BB272" s="38">
        <f>'Publication Table'!AZ273/'Publication Table (%)'!BB$269</f>
        <v>3.2554257095158599E-2</v>
      </c>
      <c r="BC272" s="38">
        <f>'Publication Table'!BA273/'Publication Table (%)'!BC$269</f>
        <v>5.5005500550055007E-2</v>
      </c>
      <c r="BD272" s="38">
        <f>'Publication Table'!BB273/'Publication Table (%)'!BD$269</f>
        <v>5.8078141499472019E-2</v>
      </c>
      <c r="BE272" s="38">
        <f>'Publication Table'!BC273/'Publication Table (%)'!BE$269</f>
        <v>3.2085561497326207E-2</v>
      </c>
      <c r="BF272" s="38">
        <f>'Publication Table'!BD273/'Publication Table (%)'!BF$269</f>
        <v>3.3057851239669422E-2</v>
      </c>
      <c r="BG272" s="38">
        <f>'Publication Table'!BE273/'Publication Table (%)'!BG$269</f>
        <v>2.0754716981132074E-2</v>
      </c>
      <c r="BH272" s="38">
        <f>'Publication Table'!BF273/'Publication Table (%)'!BH$269</f>
        <v>6.9672131147540978E-2</v>
      </c>
      <c r="BI272" s="38">
        <f>'Publication Table'!BG273/'Publication Table (%)'!BI$269</f>
        <v>7.9401611047180673E-2</v>
      </c>
      <c r="BJ272" s="38">
        <f>'Publication Table'!BH273/'Publication Table (%)'!BJ$269</f>
        <v>0.10564853556485355</v>
      </c>
      <c r="BK272" s="38">
        <f>'Publication Table'!BI273/'Publication Table (%)'!BK$269</f>
        <v>3.9707419017763847E-2</v>
      </c>
      <c r="BL272" s="38">
        <f>'Publication Table'!BJ273/'Publication Table (%)'!BL$269</f>
        <v>0.2986111111111111</v>
      </c>
      <c r="BM272" s="38">
        <f>'Publication Table'!BK273/'Publication Table (%)'!BM$269</f>
        <v>0</v>
      </c>
      <c r="BN272" s="38">
        <f>'Publication Table'!BL273/'Publication Table (%)'!BN$269</f>
        <v>0</v>
      </c>
      <c r="BO272" s="38">
        <f>'Publication Table'!BM273/'Publication Table (%)'!BO$269</f>
        <v>6.4935064935064939E-3</v>
      </c>
      <c r="BP272" s="38">
        <f>'Publication Table'!BN273/'Publication Table (%)'!BP$269</f>
        <v>2.2556390977443608E-2</v>
      </c>
      <c r="BQ272" s="38">
        <f>'Publication Table'!BO273/'Publication Table (%)'!BQ$269</f>
        <v>1.11731843575419E-2</v>
      </c>
      <c r="BR272" s="38">
        <f>'Publication Table'!BP273/'Publication Table (%)'!BR$269</f>
        <v>3.6656891495601175E-2</v>
      </c>
      <c r="BS272" s="38">
        <f ca="1">'Publication Table'!BQ273/'Publication Table (%)'!BS$269</f>
        <v>1.2232415902140673E-2</v>
      </c>
    </row>
    <row r="273" spans="2:71" ht="15" hidden="1" customHeight="1" outlineLevel="2" x14ac:dyDescent="0.2">
      <c r="B273" s="84" t="str">
        <f t="shared" si="30"/>
        <v>Raigmore HospitalCancelled by Patient %</v>
      </c>
      <c r="C273" s="87" t="str">
        <f t="shared" si="39"/>
        <v>Raigmore Hospital</v>
      </c>
      <c r="D273" s="100"/>
      <c r="E273" s="39" t="s">
        <v>115</v>
      </c>
      <c r="F273" s="38">
        <f>'Publication Table'!D274/'Publication Table (%)'!F$269</f>
        <v>5.4027504911591355E-2</v>
      </c>
      <c r="G273" s="38">
        <f>'Publication Table'!E274/'Publication Table (%)'!G$269</f>
        <v>4.7808764940239043E-2</v>
      </c>
      <c r="H273" s="38">
        <f>'Publication Table'!F274/'Publication Table (%)'!H$269</f>
        <v>4.5500505561172903E-2</v>
      </c>
      <c r="I273" s="38">
        <f>'Publication Table'!G274/'Publication Table (%)'!I$269</f>
        <v>6.7759562841530049E-2</v>
      </c>
      <c r="J273" s="94">
        <f>'Publication Table'!H274/'Publication Table (%)'!J$269</f>
        <v>5.2173913043478258E-2</v>
      </c>
      <c r="K273" s="38">
        <f>'Publication Table'!I274/'Publication Table (%)'!K$269</f>
        <v>5.7043073341094298E-2</v>
      </c>
      <c r="L273" s="38">
        <f>'Publication Table'!J274/'Publication Table (%)'!L$269</f>
        <v>4.1997729852440407E-2</v>
      </c>
      <c r="M273" s="38">
        <f>'Publication Table'!K274/'Publication Table (%)'!M$269</f>
        <v>4.0914560770156441E-2</v>
      </c>
      <c r="N273" s="38">
        <f>'Publication Table'!L274/'Publication Table (%)'!N$269</f>
        <v>4.5714285714285714E-2</v>
      </c>
      <c r="O273" s="38">
        <f>'Publication Table'!M274/'Publication Table (%)'!O$269</f>
        <v>5.4054054054054057E-2</v>
      </c>
      <c r="P273" s="38">
        <f>'Publication Table'!N274/'Publication Table (%)'!P$269</f>
        <v>5.329153605015674E-2</v>
      </c>
      <c r="Q273" s="38">
        <f>'Publication Table'!O274/'Publication Table (%)'!Q$269</f>
        <v>5.4838709677419356E-2</v>
      </c>
      <c r="R273" s="38">
        <f>'Publication Table'!P274/'Publication Table (%)'!R$269</f>
        <v>4.3112513144058888E-2</v>
      </c>
      <c r="S273" s="38">
        <f>'Publication Table'!Q274/'Publication Table (%)'!S$269</f>
        <v>5.4429028815368194E-2</v>
      </c>
      <c r="T273" s="38">
        <f>'Publication Table'!R274/'Publication Table (%)'!T$269</f>
        <v>6.1518324607329845E-2</v>
      </c>
      <c r="U273" s="38">
        <f>'Publication Table'!S274/'Publication Table (%)'!U$269</f>
        <v>3.8743455497382201E-2</v>
      </c>
      <c r="V273" s="38">
        <f>'Publication Table'!T274/'Publication Table (%)'!V$269</f>
        <v>5.7971014492753624E-2</v>
      </c>
      <c r="W273" s="38">
        <f>'Publication Table'!U274/'Publication Table (%)'!W$269</f>
        <v>4.6119235095613047E-2</v>
      </c>
      <c r="X273" s="38">
        <f>'Publication Table'!V274/'Publication Table (%)'!X$269</f>
        <v>3.8033395176252316E-2</v>
      </c>
      <c r="Y273" s="38">
        <f>'Publication Table'!W274/'Publication Table (%)'!Y$269</f>
        <v>4.0632054176072234E-2</v>
      </c>
      <c r="Z273" s="38">
        <f>'Publication Table'!X274/'Publication Table (%)'!Z$269</f>
        <v>4.1065482796892344E-2</v>
      </c>
      <c r="AA273" s="38">
        <f>'Publication Table'!Y274/'Publication Table (%)'!AA$269</f>
        <v>4.2792792792792793E-2</v>
      </c>
      <c r="AB273" s="38">
        <f>'Publication Table'!Z274/'Publication Table (%)'!AB$269</f>
        <v>5.7868020304568529E-2</v>
      </c>
      <c r="AC273" s="38">
        <f>'Publication Table'!AA274/'Publication Table (%)'!AC$269</f>
        <v>4.7738693467336682E-2</v>
      </c>
      <c r="AD273" s="38">
        <f>'Publication Table'!AB274/'Publication Table (%)'!AD$269</f>
        <v>4.6445497630331754E-2</v>
      </c>
      <c r="AE273" s="38">
        <f>'Publication Table'!AC274/'Publication Table (%)'!AE$269</f>
        <v>5.4922279792746116E-2</v>
      </c>
      <c r="AF273" s="38">
        <f>'Publication Table'!AD274/'Publication Table (%)'!AF$269</f>
        <v>4.5764362220058426E-2</v>
      </c>
      <c r="AG273" s="38">
        <f>'Publication Table'!AE274/'Publication Table (%)'!AG$269</f>
        <v>3.9585296889726673E-2</v>
      </c>
      <c r="AH273" s="38">
        <f>'Publication Table'!AF274/'Publication Table (%)'!AH$269</f>
        <v>4.2701092353525323E-2</v>
      </c>
      <c r="AI273" s="38">
        <f>'Publication Table'!AG274/'Publication Table (%)'!AI$269</f>
        <v>6.0204081632653061E-2</v>
      </c>
      <c r="AJ273" s="38">
        <f>'Publication Table'!AH274/'Publication Table (%)'!AJ$269</f>
        <v>5.2034058656575212E-2</v>
      </c>
      <c r="AK273" s="38">
        <f>'Publication Table'!AI274/'Publication Table (%)'!AK$269</f>
        <v>5.2117263843648211E-2</v>
      </c>
      <c r="AL273" s="38">
        <f>'Publication Table'!AJ274/'Publication Table (%)'!AL$269</f>
        <v>4.8532731376975169E-2</v>
      </c>
      <c r="AM273" s="38">
        <f>'Publication Table'!AK274/'Publication Table (%)'!AM$269</f>
        <v>3.8518518518518521E-2</v>
      </c>
      <c r="AN273" s="38">
        <f>'Publication Table'!AL274/'Publication Table (%)'!AN$269</f>
        <v>4.2443064182194616E-2</v>
      </c>
      <c r="AO273" s="38">
        <f>'Publication Table'!AM274/'Publication Table (%)'!AO$269</f>
        <v>5.3807106598984772E-2</v>
      </c>
      <c r="AP273" s="38">
        <f>'Publication Table'!AN274/'Publication Table (%)'!AP$269</f>
        <v>3.4322820037105753E-2</v>
      </c>
      <c r="AQ273" s="38">
        <f>'Publication Table'!AO274/'Publication Table (%)'!AQ$269</f>
        <v>4.1712403951701428E-2</v>
      </c>
      <c r="AR273" s="38">
        <f>'Publication Table'!AP274/'Publication Table (%)'!AR$269</f>
        <v>4.5314109165808442E-2</v>
      </c>
      <c r="AS273" s="38">
        <f>'Publication Table'!AQ274/'Publication Table (%)'!AS$269</f>
        <v>4.8828125E-2</v>
      </c>
      <c r="AT273" s="38">
        <f>'Publication Table'!AR274/'Publication Table (%)'!AT$269</f>
        <v>5.1987767584097858E-2</v>
      </c>
      <c r="AU273" s="38">
        <f>'Publication Table'!AS274/'Publication Table (%)'!AU$269</f>
        <v>5.1305970149253734E-2</v>
      </c>
      <c r="AV273" s="38">
        <f>'Publication Table'!AT274/'Publication Table (%)'!AV$269</f>
        <v>3.9354187689202826E-2</v>
      </c>
      <c r="AW273" s="38">
        <f>'Publication Table'!AU274/'Publication Table (%)'!AW$269</f>
        <v>5.2396878483835008E-2</v>
      </c>
      <c r="AX273" s="38">
        <f>'Publication Table'!AV274/'Publication Table (%)'!AX$269</f>
        <v>3.8543897216274089E-2</v>
      </c>
      <c r="AY273" s="38">
        <f>'Publication Table'!AW274/'Publication Table (%)'!AY$269</f>
        <v>5.5727554179566562E-2</v>
      </c>
      <c r="AZ273" s="38">
        <f>'Publication Table'!AX274/'Publication Table (%)'!AZ$269</f>
        <v>3.6777583187390543E-2</v>
      </c>
      <c r="BA273" s="38">
        <f>'Publication Table'!AY274/'Publication Table (%)'!BA$269</f>
        <v>4.7842401500938089E-2</v>
      </c>
      <c r="BB273" s="38">
        <f>'Publication Table'!AZ274/'Publication Table (%)'!BB$269</f>
        <v>6.1769616026711188E-2</v>
      </c>
      <c r="BC273" s="38">
        <f>'Publication Table'!BA274/'Publication Table (%)'!BC$269</f>
        <v>4.1804180418041806E-2</v>
      </c>
      <c r="BD273" s="38">
        <f>'Publication Table'!BB274/'Publication Table (%)'!BD$269</f>
        <v>5.9134107708553325E-2</v>
      </c>
      <c r="BE273" s="38">
        <f>'Publication Table'!BC274/'Publication Table (%)'!BE$269</f>
        <v>5.3475935828877004E-2</v>
      </c>
      <c r="BF273" s="38">
        <f>'Publication Table'!BD274/'Publication Table (%)'!BF$269</f>
        <v>5.6932966023875112E-2</v>
      </c>
      <c r="BG273" s="38">
        <f>'Publication Table'!BE274/'Publication Table (%)'!BG$269</f>
        <v>0.05</v>
      </c>
      <c r="BH273" s="38">
        <f>'Publication Table'!BF274/'Publication Table (%)'!BH$269</f>
        <v>4.3032786885245901E-2</v>
      </c>
      <c r="BI273" s="38">
        <f>'Publication Table'!BG274/'Publication Table (%)'!BI$269</f>
        <v>4.6029919447640968E-2</v>
      </c>
      <c r="BJ273" s="38">
        <f>'Publication Table'!BH274/'Publication Table (%)'!BJ$269</f>
        <v>3.4518828451882845E-2</v>
      </c>
      <c r="BK273" s="38">
        <f>'Publication Table'!BI274/'Publication Table (%)'!BK$269</f>
        <v>3.343782654127482E-2</v>
      </c>
      <c r="BL273" s="38">
        <f>'Publication Table'!BJ274/'Publication Table (%)'!BL$269</f>
        <v>3.6458333333333336E-2</v>
      </c>
      <c r="BM273" s="38">
        <f>'Publication Table'!BK274/'Publication Table (%)'!BM$269</f>
        <v>0</v>
      </c>
      <c r="BN273" s="38">
        <f>'Publication Table'!BL274/'Publication Table (%)'!BN$269</f>
        <v>6.4516129032258064E-3</v>
      </c>
      <c r="BO273" s="38">
        <f>'Publication Table'!BM274/'Publication Table (%)'!BO$269</f>
        <v>1.6233766233766232E-2</v>
      </c>
      <c r="BP273" s="38">
        <f>'Publication Table'!BN274/'Publication Table (%)'!BP$269</f>
        <v>2.0676691729323307E-2</v>
      </c>
      <c r="BQ273" s="38">
        <f>'Publication Table'!BO274/'Publication Table (%)'!BQ$269</f>
        <v>1.11731843575419E-2</v>
      </c>
      <c r="BR273" s="38">
        <f>'Publication Table'!BP274/'Publication Table (%)'!BR$269</f>
        <v>3.519061583577713E-2</v>
      </c>
      <c r="BS273" s="38">
        <f ca="1">'Publication Table'!BQ274/'Publication Table (%)'!BS$269</f>
        <v>2.4464831804281346E-2</v>
      </c>
    </row>
    <row r="274" spans="2:71" ht="15" hidden="1" customHeight="1" outlineLevel="2" x14ac:dyDescent="0.2">
      <c r="B274" s="84" t="str">
        <f t="shared" si="30"/>
        <v>Raigmore HospitalOther reason %</v>
      </c>
      <c r="C274" s="87" t="str">
        <f t="shared" si="39"/>
        <v>Raigmore Hospital</v>
      </c>
      <c r="D274" s="100"/>
      <c r="E274" s="39" t="s">
        <v>116</v>
      </c>
      <c r="F274" s="38">
        <f>'Publication Table'!D275/'Publication Table (%)'!F$269</f>
        <v>0</v>
      </c>
      <c r="G274" s="38">
        <f>'Publication Table'!E275/'Publication Table (%)'!G$269</f>
        <v>0</v>
      </c>
      <c r="H274" s="38">
        <f>'Publication Table'!F275/'Publication Table (%)'!H$269</f>
        <v>0</v>
      </c>
      <c r="I274" s="38">
        <f>'Publication Table'!G275/'Publication Table (%)'!I$269</f>
        <v>0</v>
      </c>
      <c r="J274" s="94">
        <f>'Publication Table'!H275/'Publication Table (%)'!J$269</f>
        <v>0</v>
      </c>
      <c r="K274" s="38">
        <f>'Publication Table'!I275/'Publication Table (%)'!K$269</f>
        <v>0</v>
      </c>
      <c r="L274" s="38">
        <f>'Publication Table'!J275/'Publication Table (%)'!L$269</f>
        <v>0</v>
      </c>
      <c r="M274" s="38">
        <f>'Publication Table'!K275/'Publication Table (%)'!M$269</f>
        <v>1.2033694344163659E-3</v>
      </c>
      <c r="N274" s="38">
        <f>'Publication Table'!L275/'Publication Table (%)'!N$269</f>
        <v>2.2857142857142859E-3</v>
      </c>
      <c r="O274" s="38">
        <f>'Publication Table'!M275/'Publication Table (%)'!O$269</f>
        <v>0</v>
      </c>
      <c r="P274" s="38">
        <f>'Publication Table'!N275/'Publication Table (%)'!P$269</f>
        <v>0</v>
      </c>
      <c r="Q274" s="38">
        <f>'Publication Table'!O275/'Publication Table (%)'!Q$269</f>
        <v>0</v>
      </c>
      <c r="R274" s="38">
        <f>'Publication Table'!P275/'Publication Table (%)'!R$269</f>
        <v>0</v>
      </c>
      <c r="S274" s="38">
        <f>'Publication Table'!Q275/'Publication Table (%)'!S$269</f>
        <v>0</v>
      </c>
      <c r="T274" s="38">
        <f>'Publication Table'!R275/'Publication Table (%)'!T$269</f>
        <v>0</v>
      </c>
      <c r="U274" s="38">
        <f>'Publication Table'!S275/'Publication Table (%)'!U$269</f>
        <v>0</v>
      </c>
      <c r="V274" s="38">
        <f>'Publication Table'!T275/'Publication Table (%)'!V$269</f>
        <v>1.0351966873706005E-3</v>
      </c>
      <c r="W274" s="38">
        <f>'Publication Table'!U275/'Publication Table (%)'!W$269</f>
        <v>0</v>
      </c>
      <c r="X274" s="38">
        <f>'Publication Table'!V275/'Publication Table (%)'!X$269</f>
        <v>0</v>
      </c>
      <c r="Y274" s="38">
        <f>'Publication Table'!W275/'Publication Table (%)'!Y$269</f>
        <v>0</v>
      </c>
      <c r="Z274" s="38">
        <f>'Publication Table'!X275/'Publication Table (%)'!Z$269</f>
        <v>1.1098779134295228E-3</v>
      </c>
      <c r="AA274" s="38">
        <f>'Publication Table'!Y275/'Publication Table (%)'!AA$269</f>
        <v>1.1261261261261261E-3</v>
      </c>
      <c r="AB274" s="38">
        <f>'Publication Table'!Z275/'Publication Table (%)'!AB$269</f>
        <v>0</v>
      </c>
      <c r="AC274" s="38">
        <f>'Publication Table'!AA275/'Publication Table (%)'!AC$269</f>
        <v>0</v>
      </c>
      <c r="AD274" s="38">
        <f>'Publication Table'!AB275/'Publication Table (%)'!AD$269</f>
        <v>0</v>
      </c>
      <c r="AE274" s="38">
        <f>'Publication Table'!AC275/'Publication Table (%)'!AE$269</f>
        <v>0</v>
      </c>
      <c r="AF274" s="38">
        <f>'Publication Table'!AD275/'Publication Table (%)'!AF$269</f>
        <v>0</v>
      </c>
      <c r="AG274" s="38">
        <f>'Publication Table'!AE275/'Publication Table (%)'!AG$269</f>
        <v>0</v>
      </c>
      <c r="AH274" s="38">
        <f>'Publication Table'!AF275/'Publication Table (%)'!AH$269</f>
        <v>0</v>
      </c>
      <c r="AI274" s="38">
        <f>'Publication Table'!AG275/'Publication Table (%)'!AI$269</f>
        <v>0</v>
      </c>
      <c r="AJ274" s="38">
        <f>'Publication Table'!AH275/'Publication Table (%)'!AJ$269</f>
        <v>9.4607379375591296E-4</v>
      </c>
      <c r="AK274" s="38">
        <f>'Publication Table'!AI275/'Publication Table (%)'!AK$269</f>
        <v>3.2573289902280132E-3</v>
      </c>
      <c r="AL274" s="38">
        <f>'Publication Table'!AJ275/'Publication Table (%)'!AL$269</f>
        <v>5.6433408577878106E-3</v>
      </c>
      <c r="AM274" s="38">
        <f>'Publication Table'!AK275/'Publication Table (%)'!AM$269</f>
        <v>5.9259259259259256E-3</v>
      </c>
      <c r="AN274" s="38">
        <f>'Publication Table'!AL275/'Publication Table (%)'!AN$269</f>
        <v>5.175983436853002E-3</v>
      </c>
      <c r="AO274" s="38">
        <f>'Publication Table'!AM275/'Publication Table (%)'!AO$269</f>
        <v>0</v>
      </c>
      <c r="AP274" s="38">
        <f>'Publication Table'!AN275/'Publication Table (%)'!AP$269</f>
        <v>0</v>
      </c>
      <c r="AQ274" s="38">
        <f>'Publication Table'!AO275/'Publication Table (%)'!AQ$269</f>
        <v>0</v>
      </c>
      <c r="AR274" s="38">
        <f>'Publication Table'!AP275/'Publication Table (%)'!AR$269</f>
        <v>0</v>
      </c>
      <c r="AS274" s="38">
        <f>'Publication Table'!AQ275/'Publication Table (%)'!AS$269</f>
        <v>0</v>
      </c>
      <c r="AT274" s="38">
        <f>'Publication Table'!AR275/'Publication Table (%)'!AT$269</f>
        <v>0</v>
      </c>
      <c r="AU274" s="38">
        <f>'Publication Table'!AS275/'Publication Table (%)'!AU$269</f>
        <v>0</v>
      </c>
      <c r="AV274" s="38">
        <f>'Publication Table'!AT275/'Publication Table (%)'!AV$269</f>
        <v>0</v>
      </c>
      <c r="AW274" s="38">
        <f>'Publication Table'!AU275/'Publication Table (%)'!AW$269</f>
        <v>0</v>
      </c>
      <c r="AX274" s="38">
        <f>'Publication Table'!AV275/'Publication Table (%)'!AX$269</f>
        <v>6.4239828693790149E-3</v>
      </c>
      <c r="AY274" s="38">
        <f>'Publication Table'!AW275/'Publication Table (%)'!AY$269</f>
        <v>1.0319917440660474E-3</v>
      </c>
      <c r="AZ274" s="38">
        <f>'Publication Table'!AX275/'Publication Table (%)'!AZ$269</f>
        <v>8.7565674255691769E-4</v>
      </c>
      <c r="BA274" s="38">
        <f>'Publication Table'!AY275/'Publication Table (%)'!BA$269</f>
        <v>0</v>
      </c>
      <c r="BB274" s="38">
        <f>'Publication Table'!AZ275/'Publication Table (%)'!BB$269</f>
        <v>0</v>
      </c>
      <c r="BC274" s="38">
        <f>'Publication Table'!BA275/'Publication Table (%)'!BC$269</f>
        <v>0</v>
      </c>
      <c r="BD274" s="38">
        <f>'Publication Table'!BB275/'Publication Table (%)'!BD$269</f>
        <v>0</v>
      </c>
      <c r="BE274" s="38">
        <f>'Publication Table'!BC275/'Publication Table (%)'!BE$269</f>
        <v>0</v>
      </c>
      <c r="BF274" s="38">
        <f>'Publication Table'!BD275/'Publication Table (%)'!BF$269</f>
        <v>0</v>
      </c>
      <c r="BG274" s="38">
        <f>'Publication Table'!BE275/'Publication Table (%)'!BG$269</f>
        <v>0</v>
      </c>
      <c r="BH274" s="38">
        <f>'Publication Table'!BF275/'Publication Table (%)'!BH$269</f>
        <v>0</v>
      </c>
      <c r="BI274" s="38">
        <f>'Publication Table'!BG275/'Publication Table (%)'!BI$269</f>
        <v>0</v>
      </c>
      <c r="BJ274" s="38">
        <f>'Publication Table'!BH275/'Publication Table (%)'!BJ$269</f>
        <v>0</v>
      </c>
      <c r="BK274" s="38">
        <f>'Publication Table'!BI275/'Publication Table (%)'!BK$269</f>
        <v>1.0449320794148381E-3</v>
      </c>
      <c r="BL274" s="38">
        <f>'Publication Table'!BJ275/'Publication Table (%)'!BL$269</f>
        <v>0</v>
      </c>
      <c r="BM274" s="38">
        <f>'Publication Table'!BK275/'Publication Table (%)'!BM$269</f>
        <v>0</v>
      </c>
      <c r="BN274" s="38">
        <f>'Publication Table'!BL275/'Publication Table (%)'!BN$269</f>
        <v>0</v>
      </c>
      <c r="BO274" s="38">
        <f>'Publication Table'!BM275/'Publication Table (%)'!BO$269</f>
        <v>0</v>
      </c>
      <c r="BP274" s="38">
        <f>'Publication Table'!BN275/'Publication Table (%)'!BP$269</f>
        <v>0</v>
      </c>
      <c r="BQ274" s="38">
        <f>'Publication Table'!BO275/'Publication Table (%)'!BQ$269</f>
        <v>0</v>
      </c>
      <c r="BR274" s="38">
        <f>'Publication Table'!BP275/'Publication Table (%)'!BR$269</f>
        <v>0</v>
      </c>
      <c r="BS274" s="38">
        <f ca="1">'Publication Table'!BQ275/'Publication Table (%)'!BS$269</f>
        <v>0</v>
      </c>
    </row>
    <row r="275" spans="2:71" ht="15" hidden="1" customHeight="1" outlineLevel="1" collapsed="1" x14ac:dyDescent="0.2">
      <c r="B275" s="84" t="str">
        <f t="shared" ref="B275:B338" si="40">CONCATENATE(C275,E275)</f>
        <v>Belford HospitalBelford Hospital</v>
      </c>
      <c r="C275" s="87" t="str">
        <f>E275</f>
        <v>Belford Hospital</v>
      </c>
      <c r="D275" s="100" t="s">
        <v>64</v>
      </c>
      <c r="E275" s="43" t="s">
        <v>65</v>
      </c>
      <c r="F275" s="14"/>
      <c r="G275" s="14"/>
      <c r="H275" s="14"/>
      <c r="I275" s="14"/>
      <c r="J275" s="14"/>
      <c r="K275" s="14"/>
      <c r="L275" s="14"/>
      <c r="M275" s="14"/>
      <c r="N275" s="14"/>
      <c r="O275" s="14"/>
      <c r="P275" s="14"/>
      <c r="Q275" s="14"/>
      <c r="R275" s="14"/>
      <c r="S275" s="14"/>
      <c r="T275" s="14"/>
      <c r="U275" s="14"/>
      <c r="V275" s="14"/>
      <c r="W275" s="14"/>
      <c r="X275" s="14"/>
      <c r="Y275" s="14"/>
      <c r="Z275" s="14"/>
      <c r="AA275" s="14"/>
      <c r="AB275" s="14"/>
      <c r="AC275" s="14"/>
      <c r="AD275" s="14"/>
      <c r="AE275" s="14"/>
      <c r="AF275" s="14"/>
      <c r="AG275" s="14"/>
      <c r="AH275" s="14"/>
      <c r="AI275" s="14"/>
      <c r="AJ275" s="14"/>
      <c r="AK275" s="14"/>
      <c r="AL275" s="14"/>
      <c r="AM275" s="14"/>
      <c r="AN275" s="14"/>
      <c r="AO275" s="14"/>
      <c r="AP275" s="14"/>
      <c r="AQ275" s="14"/>
      <c r="AR275" s="14"/>
      <c r="AS275" s="14"/>
      <c r="AT275" s="14"/>
      <c r="AU275" s="14"/>
      <c r="AV275" s="14"/>
      <c r="AW275" s="14"/>
      <c r="AX275" s="14"/>
      <c r="AY275" s="14"/>
      <c r="AZ275" s="14"/>
      <c r="BA275" s="14"/>
      <c r="BB275" s="14"/>
      <c r="BC275" s="14"/>
      <c r="BD275" s="14"/>
      <c r="BE275" s="14"/>
      <c r="BF275" s="14"/>
      <c r="BG275" s="14"/>
      <c r="BH275" s="14"/>
      <c r="BI275" s="14"/>
      <c r="BJ275" s="14"/>
      <c r="BK275" s="14"/>
      <c r="BL275" s="14"/>
      <c r="BM275" s="14"/>
      <c r="BN275" s="14"/>
      <c r="BO275" s="14"/>
      <c r="BP275" s="14"/>
      <c r="BQ275" s="14"/>
      <c r="BR275" s="14"/>
      <c r="BS275" s="14"/>
    </row>
    <row r="276" spans="2:71" ht="15" hidden="1" customHeight="1" outlineLevel="2" x14ac:dyDescent="0.2">
      <c r="B276" s="84" t="str">
        <f t="shared" si="40"/>
        <v>Belford HospitalTotal Number of scheduled elective operations in theatre system</v>
      </c>
      <c r="C276" s="87" t="str">
        <f t="shared" ref="C276:C282" si="41">C275</f>
        <v>Belford Hospital</v>
      </c>
      <c r="D276" s="100"/>
      <c r="E276" s="36" t="s">
        <v>3</v>
      </c>
      <c r="F276" s="17">
        <f>'Publication Table'!D277</f>
        <v>140</v>
      </c>
      <c r="G276" s="17">
        <f>'Publication Table'!E277</f>
        <v>151</v>
      </c>
      <c r="H276" s="17">
        <f>'Publication Table'!F277</f>
        <v>153</v>
      </c>
      <c r="I276" s="17">
        <f>'Publication Table'!G277</f>
        <v>125</v>
      </c>
      <c r="J276" s="93">
        <f>'Publication Table'!H277</f>
        <v>138</v>
      </c>
      <c r="K276" s="17">
        <f>'Publication Table'!I277</f>
        <v>126</v>
      </c>
      <c r="L276" s="17">
        <f>'Publication Table'!J277</f>
        <v>109</v>
      </c>
      <c r="M276" s="17">
        <f>'Publication Table'!K277</f>
        <v>92</v>
      </c>
      <c r="N276" s="17">
        <f>'Publication Table'!L277</f>
        <v>85</v>
      </c>
      <c r="O276" s="17">
        <f>'Publication Table'!M277</f>
        <v>37</v>
      </c>
      <c r="P276" s="17">
        <f>'Publication Table'!N277</f>
        <v>37</v>
      </c>
      <c r="Q276" s="17">
        <f>'Publication Table'!O277</f>
        <v>34</v>
      </c>
      <c r="R276" s="17">
        <f>'Publication Table'!P277</f>
        <v>41</v>
      </c>
      <c r="S276" s="17">
        <f>'Publication Table'!Q277</f>
        <v>41</v>
      </c>
      <c r="T276" s="17">
        <f>'Publication Table'!R277</f>
        <v>36</v>
      </c>
      <c r="U276" s="17">
        <f>'Publication Table'!S277</f>
        <v>31</v>
      </c>
      <c r="V276" s="17">
        <f>'Publication Table'!T277</f>
        <v>41</v>
      </c>
      <c r="W276" s="17">
        <f>'Publication Table'!U277</f>
        <v>38</v>
      </c>
      <c r="X276" s="17">
        <f>'Publication Table'!V277</f>
        <v>40</v>
      </c>
      <c r="Y276" s="17">
        <f>'Publication Table'!W277</f>
        <v>30</v>
      </c>
      <c r="Z276" s="17">
        <f>'Publication Table'!X277</f>
        <v>37</v>
      </c>
      <c r="AA276" s="17">
        <f>'Publication Table'!Y277</f>
        <v>37</v>
      </c>
      <c r="AB276" s="17">
        <f>'Publication Table'!Z277</f>
        <v>36</v>
      </c>
      <c r="AC276" s="17">
        <f>'Publication Table'!AA277</f>
        <v>32</v>
      </c>
      <c r="AD276" s="17">
        <f>'Publication Table'!AB277</f>
        <v>32</v>
      </c>
      <c r="AE276" s="17">
        <f>'Publication Table'!AC277</f>
        <v>27</v>
      </c>
      <c r="AF276" s="17">
        <f>'Publication Table'!AD277</f>
        <v>20</v>
      </c>
      <c r="AG276" s="17">
        <f>'Publication Table'!AE277</f>
        <v>33</v>
      </c>
      <c r="AH276" s="17">
        <f>'Publication Table'!AF277</f>
        <v>32</v>
      </c>
      <c r="AI276" s="17">
        <f>'Publication Table'!AG277</f>
        <v>39</v>
      </c>
      <c r="AJ276" s="17">
        <f>'Publication Table'!AH277</f>
        <v>54</v>
      </c>
      <c r="AK276" s="17">
        <f>'Publication Table'!AI277</f>
        <v>30</v>
      </c>
      <c r="AL276" s="17">
        <f>'Publication Table'!AJ277</f>
        <v>48</v>
      </c>
      <c r="AM276" s="17">
        <f>'Publication Table'!AK277</f>
        <v>52</v>
      </c>
      <c r="AN276" s="17">
        <f>'Publication Table'!AL277</f>
        <v>55</v>
      </c>
      <c r="AO276" s="17">
        <f>'Publication Table'!AM277</f>
        <v>65</v>
      </c>
      <c r="AP276" s="17">
        <f>'Publication Table'!AN277</f>
        <v>45</v>
      </c>
      <c r="AQ276" s="17">
        <f>'Publication Table'!AO277</f>
        <v>61</v>
      </c>
      <c r="AR276" s="17">
        <f>'Publication Table'!AP277</f>
        <v>44</v>
      </c>
      <c r="AS276" s="17">
        <f>'Publication Table'!AQ277</f>
        <v>37</v>
      </c>
      <c r="AT276" s="17">
        <f>'Publication Table'!AR277</f>
        <v>51</v>
      </c>
      <c r="AU276" s="17">
        <f>'Publication Table'!AS277</f>
        <v>64</v>
      </c>
      <c r="AV276" s="17">
        <f>'Publication Table'!AT277</f>
        <v>57</v>
      </c>
      <c r="AW276" s="17">
        <f>'Publication Table'!AU277</f>
        <v>43</v>
      </c>
      <c r="AX276" s="17">
        <f>'Publication Table'!AV277</f>
        <v>53</v>
      </c>
      <c r="AY276" s="17">
        <f>'Publication Table'!AW277</f>
        <v>43</v>
      </c>
      <c r="AZ276" s="17">
        <f>'Publication Table'!AX277</f>
        <v>55</v>
      </c>
      <c r="BA276" s="17">
        <f>'Publication Table'!AY277</f>
        <v>70</v>
      </c>
      <c r="BB276" s="17">
        <f>'Publication Table'!AZ277</f>
        <v>45</v>
      </c>
      <c r="BC276" s="17">
        <f>'Publication Table'!BA277</f>
        <v>64</v>
      </c>
      <c r="BD276" s="17">
        <f>'Publication Table'!BB277</f>
        <v>55</v>
      </c>
      <c r="BE276" s="17">
        <f>'Publication Table'!BC277</f>
        <v>56</v>
      </c>
      <c r="BF276" s="17">
        <f>'Publication Table'!BD277</f>
        <v>39</v>
      </c>
      <c r="BG276" s="17">
        <f>'Publication Table'!BE277</f>
        <v>59</v>
      </c>
      <c r="BH276" s="17">
        <f>'Publication Table'!BF277</f>
        <v>64</v>
      </c>
      <c r="BI276" s="17">
        <f>'Publication Table'!BG277</f>
        <v>33</v>
      </c>
      <c r="BJ276" s="17">
        <f>'Publication Table'!BH277</f>
        <v>47</v>
      </c>
      <c r="BK276" s="17">
        <f>'Publication Table'!BI277</f>
        <v>61</v>
      </c>
      <c r="BL276" s="17">
        <f>'Publication Table'!BJ277</f>
        <v>26</v>
      </c>
      <c r="BM276" s="17">
        <f>'Publication Table'!BK277</f>
        <v>0</v>
      </c>
      <c r="BN276" s="17">
        <f>'Publication Table'!BL277</f>
        <v>1</v>
      </c>
      <c r="BO276" s="17">
        <f>'Publication Table'!BM277</f>
        <v>1</v>
      </c>
      <c r="BP276" s="17">
        <f>'Publication Table'!BN277</f>
        <v>40</v>
      </c>
      <c r="BQ276" s="17">
        <f>'Publication Table'!BO277</f>
        <v>49</v>
      </c>
      <c r="BR276" s="17">
        <f>'Publication Table'!BP277</f>
        <v>64</v>
      </c>
      <c r="BS276" s="17">
        <f ca="1">'Publication Table'!BQ277</f>
        <v>52</v>
      </c>
    </row>
    <row r="277" spans="2:71" ht="15" hidden="1" customHeight="1" outlineLevel="2" x14ac:dyDescent="0.2">
      <c r="B277" s="84" t="str">
        <f t="shared" si="40"/>
        <v>Belford HospitalPercent of total scheduled elective cancellations in theatre systems</v>
      </c>
      <c r="C277" s="87" t="str">
        <f t="shared" si="41"/>
        <v>Belford Hospital</v>
      </c>
      <c r="D277" s="100"/>
      <c r="E277" s="37" t="s">
        <v>112</v>
      </c>
      <c r="F277" s="38">
        <f>'Publication Table'!D278/'Publication Table (%)'!F$276</f>
        <v>0.15</v>
      </c>
      <c r="G277" s="38">
        <f>'Publication Table'!E278/'Publication Table (%)'!G$276</f>
        <v>0.13907284768211919</v>
      </c>
      <c r="H277" s="38">
        <f>'Publication Table'!F278/'Publication Table (%)'!H$276</f>
        <v>0.13071895424836602</v>
      </c>
      <c r="I277" s="38">
        <f>'Publication Table'!G278/'Publication Table (%)'!I$276</f>
        <v>0.184</v>
      </c>
      <c r="J277" s="94">
        <f>'Publication Table'!H278/'Publication Table (%)'!J$276</f>
        <v>0.13043478260869565</v>
      </c>
      <c r="K277" s="38">
        <f>'Publication Table'!I278/'Publication Table (%)'!K$276</f>
        <v>0.17460317460317459</v>
      </c>
      <c r="L277" s="38">
        <f>'Publication Table'!J278/'Publication Table (%)'!L$276</f>
        <v>0.21100917431192662</v>
      </c>
      <c r="M277" s="38">
        <f>'Publication Table'!K278/'Publication Table (%)'!M$276</f>
        <v>0.18478260869565216</v>
      </c>
      <c r="N277" s="38">
        <f>'Publication Table'!L278/'Publication Table (%)'!N$276</f>
        <v>0.14117647058823529</v>
      </c>
      <c r="O277" s="38">
        <f>'Publication Table'!M278/'Publication Table (%)'!O$276</f>
        <v>0.21621621621621623</v>
      </c>
      <c r="P277" s="38">
        <f>'Publication Table'!N278/'Publication Table (%)'!P$276</f>
        <v>8.1081081081081086E-2</v>
      </c>
      <c r="Q277" s="38">
        <f>'Publication Table'!O278/'Publication Table (%)'!Q$276</f>
        <v>0.11764705882352941</v>
      </c>
      <c r="R277" s="38">
        <f>'Publication Table'!P278/'Publication Table (%)'!R$276</f>
        <v>0.12195121951219512</v>
      </c>
      <c r="S277" s="38">
        <f>'Publication Table'!Q278/'Publication Table (%)'!S$276</f>
        <v>0.17073170731707318</v>
      </c>
      <c r="T277" s="38">
        <f>'Publication Table'!R278/'Publication Table (%)'!T$276</f>
        <v>8.3333333333333329E-2</v>
      </c>
      <c r="U277" s="38">
        <f>'Publication Table'!S278/'Publication Table (%)'!U$276</f>
        <v>6.4516129032258063E-2</v>
      </c>
      <c r="V277" s="38">
        <f>'Publication Table'!T278/'Publication Table (%)'!V$276</f>
        <v>0.29268292682926828</v>
      </c>
      <c r="W277" s="38">
        <f>'Publication Table'!U278/'Publication Table (%)'!W$276</f>
        <v>0.31578947368421051</v>
      </c>
      <c r="X277" s="38">
        <f>'Publication Table'!V278/'Publication Table (%)'!X$276</f>
        <v>0.1</v>
      </c>
      <c r="Y277" s="38">
        <f>'Publication Table'!W278/'Publication Table (%)'!Y$276</f>
        <v>0.2</v>
      </c>
      <c r="Z277" s="38">
        <f>'Publication Table'!X278/'Publication Table (%)'!Z$276</f>
        <v>0.35135135135135137</v>
      </c>
      <c r="AA277" s="38">
        <f>'Publication Table'!Y278/'Publication Table (%)'!AA$276</f>
        <v>0.1891891891891892</v>
      </c>
      <c r="AB277" s="38">
        <f>'Publication Table'!Z278/'Publication Table (%)'!AB$276</f>
        <v>0.25</v>
      </c>
      <c r="AC277" s="38">
        <f>'Publication Table'!AA278/'Publication Table (%)'!AC$276</f>
        <v>0.21875</v>
      </c>
      <c r="AD277" s="38">
        <f>'Publication Table'!AB278/'Publication Table (%)'!AD$276</f>
        <v>0.15625</v>
      </c>
      <c r="AE277" s="38">
        <f>'Publication Table'!AC278/'Publication Table (%)'!AE$276</f>
        <v>0.18518518518518517</v>
      </c>
      <c r="AF277" s="38">
        <f>'Publication Table'!AD278/'Publication Table (%)'!AF$276</f>
        <v>0.1</v>
      </c>
      <c r="AG277" s="38">
        <f>'Publication Table'!AE278/'Publication Table (%)'!AG$276</f>
        <v>6.0606060606060608E-2</v>
      </c>
      <c r="AH277" s="38">
        <f>'Publication Table'!AF278/'Publication Table (%)'!AH$276</f>
        <v>0.21875</v>
      </c>
      <c r="AI277" s="38">
        <f>'Publication Table'!AG278/'Publication Table (%)'!AI$276</f>
        <v>0.17948717948717949</v>
      </c>
      <c r="AJ277" s="38">
        <f>'Publication Table'!AH278/'Publication Table (%)'!AJ$276</f>
        <v>0.12962962962962962</v>
      </c>
      <c r="AK277" s="38">
        <f>'Publication Table'!AI278/'Publication Table (%)'!AK$276</f>
        <v>0.26666666666666666</v>
      </c>
      <c r="AL277" s="38">
        <f>'Publication Table'!AJ278/'Publication Table (%)'!AL$276</f>
        <v>0.16666666666666666</v>
      </c>
      <c r="AM277" s="38">
        <f>'Publication Table'!AK278/'Publication Table (%)'!AM$276</f>
        <v>0.11538461538461539</v>
      </c>
      <c r="AN277" s="38">
        <f>'Publication Table'!AL278/'Publication Table (%)'!AN$276</f>
        <v>0.14545454545454545</v>
      </c>
      <c r="AO277" s="38">
        <f>'Publication Table'!AM278/'Publication Table (%)'!AO$276</f>
        <v>0.13846153846153847</v>
      </c>
      <c r="AP277" s="38">
        <f>'Publication Table'!AN278/'Publication Table (%)'!AP$276</f>
        <v>6.6666666666666666E-2</v>
      </c>
      <c r="AQ277" s="38">
        <f>'Publication Table'!AO278/'Publication Table (%)'!AQ$276</f>
        <v>0.11475409836065574</v>
      </c>
      <c r="AR277" s="38">
        <f>'Publication Table'!AP278/'Publication Table (%)'!AR$276</f>
        <v>0.15909090909090909</v>
      </c>
      <c r="AS277" s="38">
        <f>'Publication Table'!AQ278/'Publication Table (%)'!AS$276</f>
        <v>0.16216216216216217</v>
      </c>
      <c r="AT277" s="38">
        <f>'Publication Table'!AR278/'Publication Table (%)'!AT$276</f>
        <v>0.19607843137254902</v>
      </c>
      <c r="AU277" s="38">
        <f>'Publication Table'!AS278/'Publication Table (%)'!AU$276</f>
        <v>0.109375</v>
      </c>
      <c r="AV277" s="38">
        <f>'Publication Table'!AT278/'Publication Table (%)'!AV$276</f>
        <v>0.14035087719298245</v>
      </c>
      <c r="AW277" s="38">
        <f>'Publication Table'!AU278/'Publication Table (%)'!AW$276</f>
        <v>0.13953488372093023</v>
      </c>
      <c r="AX277" s="38">
        <f>'Publication Table'!AV278/'Publication Table (%)'!AX$276</f>
        <v>9.4339622641509441E-2</v>
      </c>
      <c r="AY277" s="38">
        <f>'Publication Table'!AW278/'Publication Table (%)'!AY$276</f>
        <v>0.2558139534883721</v>
      </c>
      <c r="AZ277" s="38">
        <f>'Publication Table'!AX278/'Publication Table (%)'!AZ$276</f>
        <v>0.16363636363636364</v>
      </c>
      <c r="BA277" s="38">
        <f>'Publication Table'!AY278/'Publication Table (%)'!BA$276</f>
        <v>0.14285714285714285</v>
      </c>
      <c r="BB277" s="38">
        <f>'Publication Table'!AZ278/'Publication Table (%)'!BB$276</f>
        <v>0.13333333333333333</v>
      </c>
      <c r="BC277" s="38">
        <f>'Publication Table'!BA278/'Publication Table (%)'!BC$276</f>
        <v>0.171875</v>
      </c>
      <c r="BD277" s="38">
        <f>'Publication Table'!BB278/'Publication Table (%)'!BD$276</f>
        <v>7.2727272727272724E-2</v>
      </c>
      <c r="BE277" s="38">
        <f>'Publication Table'!BC278/'Publication Table (%)'!BE$276</f>
        <v>8.9285714285714288E-2</v>
      </c>
      <c r="BF277" s="38">
        <f>'Publication Table'!BD278/'Publication Table (%)'!BF$276</f>
        <v>0.25641025641025639</v>
      </c>
      <c r="BG277" s="38">
        <f>'Publication Table'!BE278/'Publication Table (%)'!BG$276</f>
        <v>0.15254237288135594</v>
      </c>
      <c r="BH277" s="38">
        <f>'Publication Table'!BF278/'Publication Table (%)'!BH$276</f>
        <v>0.109375</v>
      </c>
      <c r="BI277" s="38">
        <f>'Publication Table'!BG278/'Publication Table (%)'!BI$276</f>
        <v>0.21212121212121213</v>
      </c>
      <c r="BJ277" s="38">
        <f>'Publication Table'!BH278/'Publication Table (%)'!BJ$276</f>
        <v>8.5106382978723402E-2</v>
      </c>
      <c r="BK277" s="38">
        <f>'Publication Table'!BI278/'Publication Table (%)'!BK$276</f>
        <v>0.13114754098360656</v>
      </c>
      <c r="BL277" s="38">
        <f>'Publication Table'!BJ278/'Publication Table (%)'!BL$276</f>
        <v>0.30769230769230771</v>
      </c>
      <c r="BM277" s="38" t="e">
        <f>'Publication Table'!BK278/'Publication Table (%)'!BM$276</f>
        <v>#DIV/0!</v>
      </c>
      <c r="BN277" s="38">
        <f>'Publication Table'!BL278/'Publication Table (%)'!BN$276</f>
        <v>1</v>
      </c>
      <c r="BO277" s="38">
        <f>'Publication Table'!BM278/'Publication Table (%)'!BO$276</f>
        <v>0</v>
      </c>
      <c r="BP277" s="38">
        <f>'Publication Table'!BN278/'Publication Table (%)'!BP$276</f>
        <v>0.3</v>
      </c>
      <c r="BQ277" s="38">
        <f>'Publication Table'!BO278/'Publication Table (%)'!BQ$276</f>
        <v>0.10204081632653061</v>
      </c>
      <c r="BR277" s="38">
        <f>'Publication Table'!BP278/'Publication Table (%)'!BR$276</f>
        <v>9.375E-2</v>
      </c>
      <c r="BS277" s="38">
        <f ca="1">'Publication Table'!BQ278/'Publication Table (%)'!BS$276</f>
        <v>7.6923076923076927E-2</v>
      </c>
    </row>
    <row r="278" spans="2:71" ht="15" hidden="1" customHeight="1" outlineLevel="2" x14ac:dyDescent="0.2">
      <c r="B278" s="84" t="str">
        <f t="shared" si="40"/>
        <v>Belford HospitalCancellation based on clinical reason by hospital %</v>
      </c>
      <c r="C278" s="87" t="str">
        <f t="shared" si="41"/>
        <v>Belford Hospital</v>
      </c>
      <c r="D278" s="100"/>
      <c r="E278" s="39" t="s">
        <v>113</v>
      </c>
      <c r="F278" s="38">
        <f>'Publication Table'!D279/'Publication Table (%)'!F$276</f>
        <v>3.5714285714285712E-2</v>
      </c>
      <c r="G278" s="38">
        <f>'Publication Table'!E279/'Publication Table (%)'!G$276</f>
        <v>5.2980132450331126E-2</v>
      </c>
      <c r="H278" s="38">
        <f>'Publication Table'!F279/'Publication Table (%)'!H$276</f>
        <v>5.2287581699346407E-2</v>
      </c>
      <c r="I278" s="38">
        <f>'Publication Table'!G279/'Publication Table (%)'!I$276</f>
        <v>7.1999999999999995E-2</v>
      </c>
      <c r="J278" s="94">
        <f>'Publication Table'!H279/'Publication Table (%)'!J$276</f>
        <v>2.1739130434782608E-2</v>
      </c>
      <c r="K278" s="38">
        <f>'Publication Table'!I279/'Publication Table (%)'!K$276</f>
        <v>8.7301587301587297E-2</v>
      </c>
      <c r="L278" s="38">
        <f>'Publication Table'!J279/'Publication Table (%)'!L$276</f>
        <v>9.1743119266055051E-2</v>
      </c>
      <c r="M278" s="38">
        <f>'Publication Table'!K279/'Publication Table (%)'!M$276</f>
        <v>3.2608695652173912E-2</v>
      </c>
      <c r="N278" s="38">
        <f>'Publication Table'!L279/'Publication Table (%)'!N$276</f>
        <v>5.8823529411764705E-2</v>
      </c>
      <c r="O278" s="38">
        <f>'Publication Table'!M279/'Publication Table (%)'!O$276</f>
        <v>8.1081081081081086E-2</v>
      </c>
      <c r="P278" s="38">
        <f>'Publication Table'!N279/'Publication Table (%)'!P$276</f>
        <v>5.4054054054054057E-2</v>
      </c>
      <c r="Q278" s="38">
        <f>'Publication Table'!O279/'Publication Table (%)'!Q$276</f>
        <v>2.9411764705882353E-2</v>
      </c>
      <c r="R278" s="38">
        <f>'Publication Table'!P279/'Publication Table (%)'!R$276</f>
        <v>4.878048780487805E-2</v>
      </c>
      <c r="S278" s="38">
        <f>'Publication Table'!Q279/'Publication Table (%)'!S$276</f>
        <v>9.7560975609756101E-2</v>
      </c>
      <c r="T278" s="38">
        <f>'Publication Table'!R279/'Publication Table (%)'!T$276</f>
        <v>2.7777777777777776E-2</v>
      </c>
      <c r="U278" s="38">
        <f>'Publication Table'!S279/'Publication Table (%)'!U$276</f>
        <v>0</v>
      </c>
      <c r="V278" s="38">
        <f>'Publication Table'!T279/'Publication Table (%)'!V$276</f>
        <v>4.878048780487805E-2</v>
      </c>
      <c r="W278" s="38">
        <f>'Publication Table'!U279/'Publication Table (%)'!W$276</f>
        <v>0.15789473684210525</v>
      </c>
      <c r="X278" s="38">
        <f>'Publication Table'!V279/'Publication Table (%)'!X$276</f>
        <v>2.5000000000000001E-2</v>
      </c>
      <c r="Y278" s="38">
        <f>'Publication Table'!W279/'Publication Table (%)'!Y$276</f>
        <v>3.3333333333333333E-2</v>
      </c>
      <c r="Z278" s="38">
        <f>'Publication Table'!X279/'Publication Table (%)'!Z$276</f>
        <v>0.24324324324324326</v>
      </c>
      <c r="AA278" s="38">
        <f>'Publication Table'!Y279/'Publication Table (%)'!AA$276</f>
        <v>8.1081081081081086E-2</v>
      </c>
      <c r="AB278" s="38">
        <f>'Publication Table'!Z279/'Publication Table (%)'!AB$276</f>
        <v>0.1111111111111111</v>
      </c>
      <c r="AC278" s="38">
        <f>'Publication Table'!AA279/'Publication Table (%)'!AC$276</f>
        <v>3.125E-2</v>
      </c>
      <c r="AD278" s="38">
        <f>'Publication Table'!AB279/'Publication Table (%)'!AD$276</f>
        <v>3.125E-2</v>
      </c>
      <c r="AE278" s="38">
        <f>'Publication Table'!AC279/'Publication Table (%)'!AE$276</f>
        <v>3.7037037037037035E-2</v>
      </c>
      <c r="AF278" s="38">
        <f>'Publication Table'!AD279/'Publication Table (%)'!AF$276</f>
        <v>0</v>
      </c>
      <c r="AG278" s="38">
        <f>'Publication Table'!AE279/'Publication Table (%)'!AG$276</f>
        <v>3.0303030303030304E-2</v>
      </c>
      <c r="AH278" s="38">
        <f>'Publication Table'!AF279/'Publication Table (%)'!AH$276</f>
        <v>3.125E-2</v>
      </c>
      <c r="AI278" s="38">
        <f>'Publication Table'!AG279/'Publication Table (%)'!AI$276</f>
        <v>5.128205128205128E-2</v>
      </c>
      <c r="AJ278" s="38">
        <f>'Publication Table'!AH279/'Publication Table (%)'!AJ$276</f>
        <v>0</v>
      </c>
      <c r="AK278" s="38">
        <f>'Publication Table'!AI279/'Publication Table (%)'!AK$276</f>
        <v>3.3333333333333333E-2</v>
      </c>
      <c r="AL278" s="38">
        <f>'Publication Table'!AJ279/'Publication Table (%)'!AL$276</f>
        <v>6.25E-2</v>
      </c>
      <c r="AM278" s="38">
        <f>'Publication Table'!AK279/'Publication Table (%)'!AM$276</f>
        <v>3.8461538461538464E-2</v>
      </c>
      <c r="AN278" s="38">
        <f>'Publication Table'!AL279/'Publication Table (%)'!AN$276</f>
        <v>1.8181818181818181E-2</v>
      </c>
      <c r="AO278" s="38">
        <f>'Publication Table'!AM279/'Publication Table (%)'!AO$276</f>
        <v>1.5384615384615385E-2</v>
      </c>
      <c r="AP278" s="38">
        <f>'Publication Table'!AN279/'Publication Table (%)'!AP$276</f>
        <v>2.2222222222222223E-2</v>
      </c>
      <c r="AQ278" s="38">
        <f>'Publication Table'!AO279/'Publication Table (%)'!AQ$276</f>
        <v>1.6393442622950821E-2</v>
      </c>
      <c r="AR278" s="38">
        <f>'Publication Table'!AP279/'Publication Table (%)'!AR$276</f>
        <v>6.8181818181818177E-2</v>
      </c>
      <c r="AS278" s="38">
        <f>'Publication Table'!AQ279/'Publication Table (%)'!AS$276</f>
        <v>2.7027027027027029E-2</v>
      </c>
      <c r="AT278" s="38">
        <f>'Publication Table'!AR279/'Publication Table (%)'!AT$276</f>
        <v>3.9215686274509803E-2</v>
      </c>
      <c r="AU278" s="38">
        <f>'Publication Table'!AS279/'Publication Table (%)'!AU$276</f>
        <v>0</v>
      </c>
      <c r="AV278" s="38">
        <f>'Publication Table'!AT279/'Publication Table (%)'!AV$276</f>
        <v>7.0175438596491224E-2</v>
      </c>
      <c r="AW278" s="38">
        <f>'Publication Table'!AU279/'Publication Table (%)'!AW$276</f>
        <v>6.9767441860465115E-2</v>
      </c>
      <c r="AX278" s="38">
        <f>'Publication Table'!AV279/'Publication Table (%)'!AX$276</f>
        <v>5.6603773584905662E-2</v>
      </c>
      <c r="AY278" s="38">
        <f>'Publication Table'!AW279/'Publication Table (%)'!AY$276</f>
        <v>4.6511627906976744E-2</v>
      </c>
      <c r="AZ278" s="38">
        <f>'Publication Table'!AX279/'Publication Table (%)'!AZ$276</f>
        <v>3.6363636363636362E-2</v>
      </c>
      <c r="BA278" s="38">
        <f>'Publication Table'!AY279/'Publication Table (%)'!BA$276</f>
        <v>2.8571428571428571E-2</v>
      </c>
      <c r="BB278" s="38">
        <f>'Publication Table'!AZ279/'Publication Table (%)'!BB$276</f>
        <v>0</v>
      </c>
      <c r="BC278" s="38">
        <f>'Publication Table'!BA279/'Publication Table (%)'!BC$276</f>
        <v>9.375E-2</v>
      </c>
      <c r="BD278" s="38">
        <f>'Publication Table'!BB279/'Publication Table (%)'!BD$276</f>
        <v>3.6363636363636362E-2</v>
      </c>
      <c r="BE278" s="38">
        <f>'Publication Table'!BC279/'Publication Table (%)'!BE$276</f>
        <v>1.7857142857142856E-2</v>
      </c>
      <c r="BF278" s="38">
        <f>'Publication Table'!BD279/'Publication Table (%)'!BF$276</f>
        <v>2.564102564102564E-2</v>
      </c>
      <c r="BG278" s="38">
        <f>'Publication Table'!BE279/'Publication Table (%)'!BG$276</f>
        <v>8.4745762711864403E-2</v>
      </c>
      <c r="BH278" s="38">
        <f>'Publication Table'!BF279/'Publication Table (%)'!BH$276</f>
        <v>4.6875E-2</v>
      </c>
      <c r="BI278" s="38">
        <f>'Publication Table'!BG279/'Publication Table (%)'!BI$276</f>
        <v>6.0606060606060608E-2</v>
      </c>
      <c r="BJ278" s="38">
        <f>'Publication Table'!BH279/'Publication Table (%)'!BJ$276</f>
        <v>2.1276595744680851E-2</v>
      </c>
      <c r="BK278" s="38">
        <f>'Publication Table'!BI279/'Publication Table (%)'!BK$276</f>
        <v>4.9180327868852458E-2</v>
      </c>
      <c r="BL278" s="38">
        <f>'Publication Table'!BJ279/'Publication Table (%)'!BL$276</f>
        <v>7.6923076923076927E-2</v>
      </c>
      <c r="BM278" s="38" t="e">
        <f>'Publication Table'!BK279/'Publication Table (%)'!BM$276</f>
        <v>#DIV/0!</v>
      </c>
      <c r="BN278" s="38">
        <f>'Publication Table'!BL279/'Publication Table (%)'!BN$276</f>
        <v>0</v>
      </c>
      <c r="BO278" s="38">
        <f>'Publication Table'!BM279/'Publication Table (%)'!BO$276</f>
        <v>0</v>
      </c>
      <c r="BP278" s="38">
        <f>'Publication Table'!BN279/'Publication Table (%)'!BP$276</f>
        <v>7.4999999999999997E-2</v>
      </c>
      <c r="BQ278" s="38">
        <f>'Publication Table'!BO279/'Publication Table (%)'!BQ$276</f>
        <v>0.10204081632653061</v>
      </c>
      <c r="BR278" s="38">
        <f>'Publication Table'!BP279/'Publication Table (%)'!BR$276</f>
        <v>4.6875E-2</v>
      </c>
      <c r="BS278" s="38">
        <f ca="1">'Publication Table'!BQ279/'Publication Table (%)'!BS$276</f>
        <v>3.8461538461538464E-2</v>
      </c>
    </row>
    <row r="279" spans="2:71" ht="15" hidden="1" customHeight="1" outlineLevel="2" x14ac:dyDescent="0.2">
      <c r="B279" s="84" t="str">
        <f t="shared" si="40"/>
        <v>Belford HospitalCancellation based on capacity or non-clinical reason by hospital %</v>
      </c>
      <c r="C279" s="87" t="str">
        <f t="shared" si="41"/>
        <v>Belford Hospital</v>
      </c>
      <c r="D279" s="100"/>
      <c r="E279" s="39" t="s">
        <v>114</v>
      </c>
      <c r="F279" s="38">
        <f>'Publication Table'!D280/'Publication Table (%)'!F$276</f>
        <v>2.1428571428571429E-2</v>
      </c>
      <c r="G279" s="38">
        <f>'Publication Table'!E280/'Publication Table (%)'!G$276</f>
        <v>0</v>
      </c>
      <c r="H279" s="38">
        <f>'Publication Table'!F280/'Publication Table (%)'!H$276</f>
        <v>0</v>
      </c>
      <c r="I279" s="38">
        <f>'Publication Table'!G280/'Publication Table (%)'!I$276</f>
        <v>0</v>
      </c>
      <c r="J279" s="94">
        <f>'Publication Table'!H280/'Publication Table (%)'!J$276</f>
        <v>0</v>
      </c>
      <c r="K279" s="38">
        <f>'Publication Table'!I280/'Publication Table (%)'!K$276</f>
        <v>7.9365079365079361E-3</v>
      </c>
      <c r="L279" s="38">
        <f>'Publication Table'!J280/'Publication Table (%)'!L$276</f>
        <v>0</v>
      </c>
      <c r="M279" s="38">
        <f>'Publication Table'!K280/'Publication Table (%)'!M$276</f>
        <v>7.6086956521739135E-2</v>
      </c>
      <c r="N279" s="38">
        <f>'Publication Table'!L280/'Publication Table (%)'!N$276</f>
        <v>4.7058823529411764E-2</v>
      </c>
      <c r="O279" s="38">
        <f>'Publication Table'!M280/'Publication Table (%)'!O$276</f>
        <v>0</v>
      </c>
      <c r="P279" s="38">
        <f>'Publication Table'!N280/'Publication Table (%)'!P$276</f>
        <v>0</v>
      </c>
      <c r="Q279" s="38">
        <f>'Publication Table'!O280/'Publication Table (%)'!Q$276</f>
        <v>2.9411764705882353E-2</v>
      </c>
      <c r="R279" s="38">
        <f>'Publication Table'!P280/'Publication Table (%)'!R$276</f>
        <v>0</v>
      </c>
      <c r="S279" s="38">
        <f>'Publication Table'!Q280/'Publication Table (%)'!S$276</f>
        <v>0</v>
      </c>
      <c r="T279" s="38">
        <f>'Publication Table'!R280/'Publication Table (%)'!T$276</f>
        <v>0</v>
      </c>
      <c r="U279" s="38">
        <f>'Publication Table'!S280/'Publication Table (%)'!U$276</f>
        <v>0</v>
      </c>
      <c r="V279" s="38">
        <f>'Publication Table'!T280/'Publication Table (%)'!V$276</f>
        <v>0</v>
      </c>
      <c r="W279" s="38">
        <f>'Publication Table'!U280/'Publication Table (%)'!W$276</f>
        <v>0</v>
      </c>
      <c r="X279" s="38">
        <f>'Publication Table'!V280/'Publication Table (%)'!X$276</f>
        <v>0</v>
      </c>
      <c r="Y279" s="38">
        <f>'Publication Table'!W280/'Publication Table (%)'!Y$276</f>
        <v>0</v>
      </c>
      <c r="Z279" s="38">
        <f>'Publication Table'!X280/'Publication Table (%)'!Z$276</f>
        <v>0</v>
      </c>
      <c r="AA279" s="38">
        <f>'Publication Table'!Y280/'Publication Table (%)'!AA$276</f>
        <v>0</v>
      </c>
      <c r="AB279" s="38">
        <f>'Publication Table'!Z280/'Publication Table (%)'!AB$276</f>
        <v>2.7777777777777776E-2</v>
      </c>
      <c r="AC279" s="38">
        <f>'Publication Table'!AA280/'Publication Table (%)'!AC$276</f>
        <v>0</v>
      </c>
      <c r="AD279" s="38">
        <f>'Publication Table'!AB280/'Publication Table (%)'!AD$276</f>
        <v>3.125E-2</v>
      </c>
      <c r="AE279" s="38">
        <f>'Publication Table'!AC280/'Publication Table (%)'!AE$276</f>
        <v>0</v>
      </c>
      <c r="AF279" s="38">
        <f>'Publication Table'!AD280/'Publication Table (%)'!AF$276</f>
        <v>0</v>
      </c>
      <c r="AG279" s="38">
        <f>'Publication Table'!AE280/'Publication Table (%)'!AG$276</f>
        <v>3.0303030303030304E-2</v>
      </c>
      <c r="AH279" s="38">
        <f>'Publication Table'!AF280/'Publication Table (%)'!AH$276</f>
        <v>6.25E-2</v>
      </c>
      <c r="AI279" s="38">
        <f>'Publication Table'!AG280/'Publication Table (%)'!AI$276</f>
        <v>0</v>
      </c>
      <c r="AJ279" s="38">
        <f>'Publication Table'!AH280/'Publication Table (%)'!AJ$276</f>
        <v>0</v>
      </c>
      <c r="AK279" s="38">
        <f>'Publication Table'!AI280/'Publication Table (%)'!AK$276</f>
        <v>0</v>
      </c>
      <c r="AL279" s="38">
        <f>'Publication Table'!AJ280/'Publication Table (%)'!AL$276</f>
        <v>8.3333333333333329E-2</v>
      </c>
      <c r="AM279" s="38">
        <f>'Publication Table'!AK280/'Publication Table (%)'!AM$276</f>
        <v>0</v>
      </c>
      <c r="AN279" s="38">
        <f>'Publication Table'!AL280/'Publication Table (%)'!AN$276</f>
        <v>0</v>
      </c>
      <c r="AO279" s="38">
        <f>'Publication Table'!AM280/'Publication Table (%)'!AO$276</f>
        <v>0</v>
      </c>
      <c r="AP279" s="38">
        <f>'Publication Table'!AN280/'Publication Table (%)'!AP$276</f>
        <v>0</v>
      </c>
      <c r="AQ279" s="38">
        <f>'Publication Table'!AO280/'Publication Table (%)'!AQ$276</f>
        <v>0</v>
      </c>
      <c r="AR279" s="38">
        <f>'Publication Table'!AP280/'Publication Table (%)'!AR$276</f>
        <v>2.2727272727272728E-2</v>
      </c>
      <c r="AS279" s="38">
        <f>'Publication Table'!AQ280/'Publication Table (%)'!AS$276</f>
        <v>2.7027027027027029E-2</v>
      </c>
      <c r="AT279" s="38">
        <f>'Publication Table'!AR280/'Publication Table (%)'!AT$276</f>
        <v>0</v>
      </c>
      <c r="AU279" s="38">
        <f>'Publication Table'!AS280/'Publication Table (%)'!AU$276</f>
        <v>1.5625E-2</v>
      </c>
      <c r="AV279" s="38">
        <f>'Publication Table'!AT280/'Publication Table (%)'!AV$276</f>
        <v>0</v>
      </c>
      <c r="AW279" s="38">
        <f>'Publication Table'!AU280/'Publication Table (%)'!AW$276</f>
        <v>2.3255813953488372E-2</v>
      </c>
      <c r="AX279" s="38">
        <f>'Publication Table'!AV280/'Publication Table (%)'!AX$276</f>
        <v>0</v>
      </c>
      <c r="AY279" s="38">
        <f>'Publication Table'!AW280/'Publication Table (%)'!AY$276</f>
        <v>0.13953488372093023</v>
      </c>
      <c r="AZ279" s="38">
        <f>'Publication Table'!AX280/'Publication Table (%)'!AZ$276</f>
        <v>5.4545454545454543E-2</v>
      </c>
      <c r="BA279" s="38">
        <f>'Publication Table'!AY280/'Publication Table (%)'!BA$276</f>
        <v>0</v>
      </c>
      <c r="BB279" s="38">
        <f>'Publication Table'!AZ280/'Publication Table (%)'!BB$276</f>
        <v>6.6666666666666666E-2</v>
      </c>
      <c r="BC279" s="38">
        <f>'Publication Table'!BA280/'Publication Table (%)'!BC$276</f>
        <v>0</v>
      </c>
      <c r="BD279" s="38">
        <f>'Publication Table'!BB280/'Publication Table (%)'!BD$276</f>
        <v>0</v>
      </c>
      <c r="BE279" s="38">
        <f>'Publication Table'!BC280/'Publication Table (%)'!BE$276</f>
        <v>1.7857142857142856E-2</v>
      </c>
      <c r="BF279" s="38">
        <f>'Publication Table'!BD280/'Publication Table (%)'!BF$276</f>
        <v>7.6923076923076927E-2</v>
      </c>
      <c r="BG279" s="38">
        <f>'Publication Table'!BE280/'Publication Table (%)'!BG$276</f>
        <v>0</v>
      </c>
      <c r="BH279" s="38">
        <f>'Publication Table'!BF280/'Publication Table (%)'!BH$276</f>
        <v>0</v>
      </c>
      <c r="BI279" s="38">
        <f>'Publication Table'!BG280/'Publication Table (%)'!BI$276</f>
        <v>6.0606060606060608E-2</v>
      </c>
      <c r="BJ279" s="38">
        <f>'Publication Table'!BH280/'Publication Table (%)'!BJ$276</f>
        <v>4.2553191489361701E-2</v>
      </c>
      <c r="BK279" s="38">
        <f>'Publication Table'!BI280/'Publication Table (%)'!BK$276</f>
        <v>4.9180327868852458E-2</v>
      </c>
      <c r="BL279" s="38">
        <f>'Publication Table'!BJ280/'Publication Table (%)'!BL$276</f>
        <v>0.19230769230769232</v>
      </c>
      <c r="BM279" s="38" t="e">
        <f>'Publication Table'!BK280/'Publication Table (%)'!BM$276</f>
        <v>#DIV/0!</v>
      </c>
      <c r="BN279" s="38">
        <f>'Publication Table'!BL280/'Publication Table (%)'!BN$276</f>
        <v>1</v>
      </c>
      <c r="BO279" s="38">
        <f>'Publication Table'!BM280/'Publication Table (%)'!BO$276</f>
        <v>0</v>
      </c>
      <c r="BP279" s="38">
        <f>'Publication Table'!BN280/'Publication Table (%)'!BP$276</f>
        <v>7.4999999999999997E-2</v>
      </c>
      <c r="BQ279" s="38">
        <f>'Publication Table'!BO280/'Publication Table (%)'!BQ$276</f>
        <v>0</v>
      </c>
      <c r="BR279" s="38">
        <f>'Publication Table'!BP280/'Publication Table (%)'!BR$276</f>
        <v>1.5625E-2</v>
      </c>
      <c r="BS279" s="38">
        <f ca="1">'Publication Table'!BQ280/'Publication Table (%)'!BS$276</f>
        <v>0</v>
      </c>
    </row>
    <row r="280" spans="2:71" ht="15" hidden="1" customHeight="1" outlineLevel="2" x14ac:dyDescent="0.2">
      <c r="B280" s="84" t="str">
        <f t="shared" si="40"/>
        <v>Belford HospitalCancelled by Patient %</v>
      </c>
      <c r="C280" s="87" t="str">
        <f t="shared" si="41"/>
        <v>Belford Hospital</v>
      </c>
      <c r="D280" s="100"/>
      <c r="E280" s="39" t="s">
        <v>115</v>
      </c>
      <c r="F280" s="38">
        <f>'Publication Table'!D281/'Publication Table (%)'!F$276</f>
        <v>9.285714285714286E-2</v>
      </c>
      <c r="G280" s="38">
        <f>'Publication Table'!E281/'Publication Table (%)'!G$276</f>
        <v>8.6092715231788075E-2</v>
      </c>
      <c r="H280" s="38">
        <f>'Publication Table'!F281/'Publication Table (%)'!H$276</f>
        <v>7.8431372549019607E-2</v>
      </c>
      <c r="I280" s="38">
        <f>'Publication Table'!G281/'Publication Table (%)'!I$276</f>
        <v>0.112</v>
      </c>
      <c r="J280" s="94">
        <f>'Publication Table'!H281/'Publication Table (%)'!J$276</f>
        <v>0.10869565217391304</v>
      </c>
      <c r="K280" s="38">
        <f>'Publication Table'!I281/'Publication Table (%)'!K$276</f>
        <v>7.9365079365079361E-2</v>
      </c>
      <c r="L280" s="38">
        <f>'Publication Table'!J281/'Publication Table (%)'!L$276</f>
        <v>0.11926605504587157</v>
      </c>
      <c r="M280" s="38">
        <f>'Publication Table'!K281/'Publication Table (%)'!M$276</f>
        <v>7.6086956521739135E-2</v>
      </c>
      <c r="N280" s="38">
        <f>'Publication Table'!L281/'Publication Table (%)'!N$276</f>
        <v>3.5294117647058823E-2</v>
      </c>
      <c r="O280" s="38">
        <f>'Publication Table'!M281/'Publication Table (%)'!O$276</f>
        <v>0.13513513513513514</v>
      </c>
      <c r="P280" s="38">
        <f>'Publication Table'!N281/'Publication Table (%)'!P$276</f>
        <v>2.7027027027027029E-2</v>
      </c>
      <c r="Q280" s="38">
        <f>'Publication Table'!O281/'Publication Table (%)'!Q$276</f>
        <v>5.8823529411764705E-2</v>
      </c>
      <c r="R280" s="38">
        <f>'Publication Table'!P281/'Publication Table (%)'!R$276</f>
        <v>7.3170731707317069E-2</v>
      </c>
      <c r="S280" s="38">
        <f>'Publication Table'!Q281/'Publication Table (%)'!S$276</f>
        <v>7.3170731707317069E-2</v>
      </c>
      <c r="T280" s="38">
        <f>'Publication Table'!R281/'Publication Table (%)'!T$276</f>
        <v>5.5555555555555552E-2</v>
      </c>
      <c r="U280" s="38">
        <f>'Publication Table'!S281/'Publication Table (%)'!U$276</f>
        <v>6.4516129032258063E-2</v>
      </c>
      <c r="V280" s="38">
        <f>'Publication Table'!T281/'Publication Table (%)'!V$276</f>
        <v>0.24390243902439024</v>
      </c>
      <c r="W280" s="38">
        <f>'Publication Table'!U281/'Publication Table (%)'!W$276</f>
        <v>0.15789473684210525</v>
      </c>
      <c r="X280" s="38">
        <f>'Publication Table'!V281/'Publication Table (%)'!X$276</f>
        <v>7.4999999999999997E-2</v>
      </c>
      <c r="Y280" s="38">
        <f>'Publication Table'!W281/'Publication Table (%)'!Y$276</f>
        <v>0.16666666666666666</v>
      </c>
      <c r="Z280" s="38">
        <f>'Publication Table'!X281/'Publication Table (%)'!Z$276</f>
        <v>0.10810810810810811</v>
      </c>
      <c r="AA280" s="38">
        <f>'Publication Table'!Y281/'Publication Table (%)'!AA$276</f>
        <v>0.10810810810810811</v>
      </c>
      <c r="AB280" s="38">
        <f>'Publication Table'!Z281/'Publication Table (%)'!AB$276</f>
        <v>0.1111111111111111</v>
      </c>
      <c r="AC280" s="38">
        <f>'Publication Table'!AA281/'Publication Table (%)'!AC$276</f>
        <v>0.1875</v>
      </c>
      <c r="AD280" s="38">
        <f>'Publication Table'!AB281/'Publication Table (%)'!AD$276</f>
        <v>9.375E-2</v>
      </c>
      <c r="AE280" s="38">
        <f>'Publication Table'!AC281/'Publication Table (%)'!AE$276</f>
        <v>0.14814814814814814</v>
      </c>
      <c r="AF280" s="38">
        <f>'Publication Table'!AD281/'Publication Table (%)'!AF$276</f>
        <v>0.1</v>
      </c>
      <c r="AG280" s="38">
        <f>'Publication Table'!AE281/'Publication Table (%)'!AG$276</f>
        <v>0</v>
      </c>
      <c r="AH280" s="38">
        <f>'Publication Table'!AF281/'Publication Table (%)'!AH$276</f>
        <v>0.125</v>
      </c>
      <c r="AI280" s="38">
        <f>'Publication Table'!AG281/'Publication Table (%)'!AI$276</f>
        <v>0.12820512820512819</v>
      </c>
      <c r="AJ280" s="38">
        <f>'Publication Table'!AH281/'Publication Table (%)'!AJ$276</f>
        <v>0.12962962962962962</v>
      </c>
      <c r="AK280" s="38">
        <f>'Publication Table'!AI281/'Publication Table (%)'!AK$276</f>
        <v>0.23333333333333334</v>
      </c>
      <c r="AL280" s="38">
        <f>'Publication Table'!AJ281/'Publication Table (%)'!AL$276</f>
        <v>2.0833333333333332E-2</v>
      </c>
      <c r="AM280" s="38">
        <f>'Publication Table'!AK281/'Publication Table (%)'!AM$276</f>
        <v>7.6923076923076927E-2</v>
      </c>
      <c r="AN280" s="38">
        <f>'Publication Table'!AL281/'Publication Table (%)'!AN$276</f>
        <v>0.12727272727272726</v>
      </c>
      <c r="AO280" s="38">
        <f>'Publication Table'!AM281/'Publication Table (%)'!AO$276</f>
        <v>0.12307692307692308</v>
      </c>
      <c r="AP280" s="38">
        <f>'Publication Table'!AN281/'Publication Table (%)'!AP$276</f>
        <v>4.4444444444444446E-2</v>
      </c>
      <c r="AQ280" s="38">
        <f>'Publication Table'!AO281/'Publication Table (%)'!AQ$276</f>
        <v>9.8360655737704916E-2</v>
      </c>
      <c r="AR280" s="38">
        <f>'Publication Table'!AP281/'Publication Table (%)'!AR$276</f>
        <v>6.8181818181818177E-2</v>
      </c>
      <c r="AS280" s="38">
        <f>'Publication Table'!AQ281/'Publication Table (%)'!AS$276</f>
        <v>0.10810810810810811</v>
      </c>
      <c r="AT280" s="38">
        <f>'Publication Table'!AR281/'Publication Table (%)'!AT$276</f>
        <v>0.15686274509803921</v>
      </c>
      <c r="AU280" s="38">
        <f>'Publication Table'!AS281/'Publication Table (%)'!AU$276</f>
        <v>9.375E-2</v>
      </c>
      <c r="AV280" s="38">
        <f>'Publication Table'!AT281/'Publication Table (%)'!AV$276</f>
        <v>7.0175438596491224E-2</v>
      </c>
      <c r="AW280" s="38">
        <f>'Publication Table'!AU281/'Publication Table (%)'!AW$276</f>
        <v>4.6511627906976744E-2</v>
      </c>
      <c r="AX280" s="38">
        <f>'Publication Table'!AV281/'Publication Table (%)'!AX$276</f>
        <v>3.7735849056603772E-2</v>
      </c>
      <c r="AY280" s="38">
        <f>'Publication Table'!AW281/'Publication Table (%)'!AY$276</f>
        <v>6.9767441860465115E-2</v>
      </c>
      <c r="AZ280" s="38">
        <f>'Publication Table'!AX281/'Publication Table (%)'!AZ$276</f>
        <v>7.2727272727272724E-2</v>
      </c>
      <c r="BA280" s="38">
        <f>'Publication Table'!AY281/'Publication Table (%)'!BA$276</f>
        <v>0.11428571428571428</v>
      </c>
      <c r="BB280" s="38">
        <f>'Publication Table'!AZ281/'Publication Table (%)'!BB$276</f>
        <v>6.6666666666666666E-2</v>
      </c>
      <c r="BC280" s="38">
        <f>'Publication Table'!BA281/'Publication Table (%)'!BC$276</f>
        <v>7.8125E-2</v>
      </c>
      <c r="BD280" s="38">
        <f>'Publication Table'!BB281/'Publication Table (%)'!BD$276</f>
        <v>3.6363636363636362E-2</v>
      </c>
      <c r="BE280" s="38">
        <f>'Publication Table'!BC281/'Publication Table (%)'!BE$276</f>
        <v>5.3571428571428568E-2</v>
      </c>
      <c r="BF280" s="38">
        <f>'Publication Table'!BD281/'Publication Table (%)'!BF$276</f>
        <v>0.15384615384615385</v>
      </c>
      <c r="BG280" s="38">
        <f>'Publication Table'!BE281/'Publication Table (%)'!BG$276</f>
        <v>6.7796610169491525E-2</v>
      </c>
      <c r="BH280" s="38">
        <f>'Publication Table'!BF281/'Publication Table (%)'!BH$276</f>
        <v>6.25E-2</v>
      </c>
      <c r="BI280" s="38">
        <f>'Publication Table'!BG281/'Publication Table (%)'!BI$276</f>
        <v>9.0909090909090912E-2</v>
      </c>
      <c r="BJ280" s="38">
        <f>'Publication Table'!BH281/'Publication Table (%)'!BJ$276</f>
        <v>2.1276595744680851E-2</v>
      </c>
      <c r="BK280" s="38">
        <f>'Publication Table'!BI281/'Publication Table (%)'!BK$276</f>
        <v>3.2786885245901641E-2</v>
      </c>
      <c r="BL280" s="38">
        <f>'Publication Table'!BJ281/'Publication Table (%)'!BL$276</f>
        <v>3.8461538461538464E-2</v>
      </c>
      <c r="BM280" s="38" t="e">
        <f>'Publication Table'!BK281/'Publication Table (%)'!BM$276</f>
        <v>#DIV/0!</v>
      </c>
      <c r="BN280" s="38">
        <f>'Publication Table'!BL281/'Publication Table (%)'!BN$276</f>
        <v>0</v>
      </c>
      <c r="BO280" s="38">
        <f>'Publication Table'!BM281/'Publication Table (%)'!BO$276</f>
        <v>0</v>
      </c>
      <c r="BP280" s="38">
        <f>'Publication Table'!BN281/'Publication Table (%)'!BP$276</f>
        <v>0.15</v>
      </c>
      <c r="BQ280" s="38">
        <f>'Publication Table'!BO281/'Publication Table (%)'!BQ$276</f>
        <v>0</v>
      </c>
      <c r="BR280" s="38">
        <f>'Publication Table'!BP281/'Publication Table (%)'!BR$276</f>
        <v>3.125E-2</v>
      </c>
      <c r="BS280" s="38">
        <f ca="1">'Publication Table'!BQ281/'Publication Table (%)'!BS$276</f>
        <v>3.8461538461538464E-2</v>
      </c>
    </row>
    <row r="281" spans="2:71" ht="15" hidden="1" customHeight="1" outlineLevel="2" x14ac:dyDescent="0.2">
      <c r="B281" s="84" t="str">
        <f t="shared" si="40"/>
        <v>Belford HospitalOther reason %</v>
      </c>
      <c r="C281" s="87" t="str">
        <f t="shared" si="41"/>
        <v>Belford Hospital</v>
      </c>
      <c r="D281" s="100"/>
      <c r="E281" s="39" t="s">
        <v>116</v>
      </c>
      <c r="F281" s="38">
        <f>'Publication Table'!D282/'Publication Table (%)'!F$276</f>
        <v>0</v>
      </c>
      <c r="G281" s="38">
        <f>'Publication Table'!E282/'Publication Table (%)'!G$276</f>
        <v>0</v>
      </c>
      <c r="H281" s="38">
        <f>'Publication Table'!F282/'Publication Table (%)'!H$276</f>
        <v>0</v>
      </c>
      <c r="I281" s="38">
        <f>'Publication Table'!G282/'Publication Table (%)'!I$276</f>
        <v>0</v>
      </c>
      <c r="J281" s="94">
        <f>'Publication Table'!H282/'Publication Table (%)'!J$276</f>
        <v>0</v>
      </c>
      <c r="K281" s="38">
        <f>'Publication Table'!I282/'Publication Table (%)'!K$276</f>
        <v>0</v>
      </c>
      <c r="L281" s="38">
        <f>'Publication Table'!J282/'Publication Table (%)'!L$276</f>
        <v>0</v>
      </c>
      <c r="M281" s="38">
        <f>'Publication Table'!K282/'Publication Table (%)'!M$276</f>
        <v>0</v>
      </c>
      <c r="N281" s="38">
        <f>'Publication Table'!L282/'Publication Table (%)'!N$276</f>
        <v>0</v>
      </c>
      <c r="O281" s="38">
        <f>'Publication Table'!M282/'Publication Table (%)'!O$276</f>
        <v>0</v>
      </c>
      <c r="P281" s="38">
        <f>'Publication Table'!N282/'Publication Table (%)'!P$276</f>
        <v>0</v>
      </c>
      <c r="Q281" s="38">
        <f>'Publication Table'!O282/'Publication Table (%)'!Q$276</f>
        <v>0</v>
      </c>
      <c r="R281" s="38">
        <f>'Publication Table'!P282/'Publication Table (%)'!R$276</f>
        <v>0</v>
      </c>
      <c r="S281" s="38">
        <f>'Publication Table'!Q282/'Publication Table (%)'!S$276</f>
        <v>0</v>
      </c>
      <c r="T281" s="38">
        <f>'Publication Table'!R282/'Publication Table (%)'!T$276</f>
        <v>0</v>
      </c>
      <c r="U281" s="38">
        <f>'Publication Table'!S282/'Publication Table (%)'!U$276</f>
        <v>0</v>
      </c>
      <c r="V281" s="38">
        <f>'Publication Table'!T282/'Publication Table (%)'!V$276</f>
        <v>0</v>
      </c>
      <c r="W281" s="38">
        <f>'Publication Table'!U282/'Publication Table (%)'!W$276</f>
        <v>0</v>
      </c>
      <c r="X281" s="38">
        <f>'Publication Table'!V282/'Publication Table (%)'!X$276</f>
        <v>0</v>
      </c>
      <c r="Y281" s="38">
        <f>'Publication Table'!W282/'Publication Table (%)'!Y$276</f>
        <v>0</v>
      </c>
      <c r="Z281" s="38">
        <f>'Publication Table'!X282/'Publication Table (%)'!Z$276</f>
        <v>0</v>
      </c>
      <c r="AA281" s="38">
        <f>'Publication Table'!Y282/'Publication Table (%)'!AA$276</f>
        <v>0</v>
      </c>
      <c r="AB281" s="38">
        <f>'Publication Table'!Z282/'Publication Table (%)'!AB$276</f>
        <v>0</v>
      </c>
      <c r="AC281" s="38">
        <f>'Publication Table'!AA282/'Publication Table (%)'!AC$276</f>
        <v>0</v>
      </c>
      <c r="AD281" s="38">
        <f>'Publication Table'!AB282/'Publication Table (%)'!AD$276</f>
        <v>0</v>
      </c>
      <c r="AE281" s="38">
        <f>'Publication Table'!AC282/'Publication Table (%)'!AE$276</f>
        <v>0</v>
      </c>
      <c r="AF281" s="38">
        <f>'Publication Table'!AD282/'Publication Table (%)'!AF$276</f>
        <v>0</v>
      </c>
      <c r="AG281" s="38">
        <f>'Publication Table'!AE282/'Publication Table (%)'!AG$276</f>
        <v>0</v>
      </c>
      <c r="AH281" s="38">
        <f>'Publication Table'!AF282/'Publication Table (%)'!AH$276</f>
        <v>0</v>
      </c>
      <c r="AI281" s="38">
        <f>'Publication Table'!AG282/'Publication Table (%)'!AI$276</f>
        <v>0</v>
      </c>
      <c r="AJ281" s="38">
        <f>'Publication Table'!AH282/'Publication Table (%)'!AJ$276</f>
        <v>0</v>
      </c>
      <c r="AK281" s="38">
        <f>'Publication Table'!AI282/'Publication Table (%)'!AK$276</f>
        <v>0</v>
      </c>
      <c r="AL281" s="38">
        <f>'Publication Table'!AJ282/'Publication Table (%)'!AL$276</f>
        <v>0</v>
      </c>
      <c r="AM281" s="38">
        <f>'Publication Table'!AK282/'Publication Table (%)'!AM$276</f>
        <v>0</v>
      </c>
      <c r="AN281" s="38">
        <f>'Publication Table'!AL282/'Publication Table (%)'!AN$276</f>
        <v>0</v>
      </c>
      <c r="AO281" s="38">
        <f>'Publication Table'!AM282/'Publication Table (%)'!AO$276</f>
        <v>0</v>
      </c>
      <c r="AP281" s="38">
        <f>'Publication Table'!AN282/'Publication Table (%)'!AP$276</f>
        <v>0</v>
      </c>
      <c r="AQ281" s="38">
        <f>'Publication Table'!AO282/'Publication Table (%)'!AQ$276</f>
        <v>0</v>
      </c>
      <c r="AR281" s="38">
        <f>'Publication Table'!AP282/'Publication Table (%)'!AR$276</f>
        <v>0</v>
      </c>
      <c r="AS281" s="38">
        <f>'Publication Table'!AQ282/'Publication Table (%)'!AS$276</f>
        <v>0</v>
      </c>
      <c r="AT281" s="38">
        <f>'Publication Table'!AR282/'Publication Table (%)'!AT$276</f>
        <v>0</v>
      </c>
      <c r="AU281" s="38">
        <f>'Publication Table'!AS282/'Publication Table (%)'!AU$276</f>
        <v>0</v>
      </c>
      <c r="AV281" s="38">
        <f>'Publication Table'!AT282/'Publication Table (%)'!AV$276</f>
        <v>0</v>
      </c>
      <c r="AW281" s="38">
        <f>'Publication Table'!AU282/'Publication Table (%)'!AW$276</f>
        <v>0</v>
      </c>
      <c r="AX281" s="38">
        <f>'Publication Table'!AV282/'Publication Table (%)'!AX$276</f>
        <v>0</v>
      </c>
      <c r="AY281" s="38">
        <f>'Publication Table'!AW282/'Publication Table (%)'!AY$276</f>
        <v>0</v>
      </c>
      <c r="AZ281" s="38">
        <f>'Publication Table'!AX282/'Publication Table (%)'!AZ$276</f>
        <v>0</v>
      </c>
      <c r="BA281" s="38">
        <f>'Publication Table'!AY282/'Publication Table (%)'!BA$276</f>
        <v>0</v>
      </c>
      <c r="BB281" s="38">
        <f>'Publication Table'!AZ282/'Publication Table (%)'!BB$276</f>
        <v>0</v>
      </c>
      <c r="BC281" s="38">
        <f>'Publication Table'!BA282/'Publication Table (%)'!BC$276</f>
        <v>0</v>
      </c>
      <c r="BD281" s="38">
        <f>'Publication Table'!BB282/'Publication Table (%)'!BD$276</f>
        <v>0</v>
      </c>
      <c r="BE281" s="38">
        <f>'Publication Table'!BC282/'Publication Table (%)'!BE$276</f>
        <v>0</v>
      </c>
      <c r="BF281" s="38">
        <f>'Publication Table'!BD282/'Publication Table (%)'!BF$276</f>
        <v>0</v>
      </c>
      <c r="BG281" s="38">
        <f>'Publication Table'!BE282/'Publication Table (%)'!BG$276</f>
        <v>0</v>
      </c>
      <c r="BH281" s="38">
        <f>'Publication Table'!BF282/'Publication Table (%)'!BH$276</f>
        <v>0</v>
      </c>
      <c r="BI281" s="38">
        <f>'Publication Table'!BG282/'Publication Table (%)'!BI$276</f>
        <v>0</v>
      </c>
      <c r="BJ281" s="38">
        <f>'Publication Table'!BH282/'Publication Table (%)'!BJ$276</f>
        <v>0</v>
      </c>
      <c r="BK281" s="38">
        <f>'Publication Table'!BI282/'Publication Table (%)'!BK$276</f>
        <v>0</v>
      </c>
      <c r="BL281" s="38">
        <f>'Publication Table'!BJ282/'Publication Table (%)'!BL$276</f>
        <v>0</v>
      </c>
      <c r="BM281" s="38" t="e">
        <f>'Publication Table'!BK282/'Publication Table (%)'!BM$276</f>
        <v>#DIV/0!</v>
      </c>
      <c r="BN281" s="38">
        <f>'Publication Table'!BL282/'Publication Table (%)'!BN$276</f>
        <v>0</v>
      </c>
      <c r="BO281" s="38">
        <f>'Publication Table'!BM282/'Publication Table (%)'!BO$276</f>
        <v>0</v>
      </c>
      <c r="BP281" s="38">
        <f>'Publication Table'!BN282/'Publication Table (%)'!BP$276</f>
        <v>0</v>
      </c>
      <c r="BQ281" s="38">
        <f>'Publication Table'!BO282/'Publication Table (%)'!BQ$276</f>
        <v>0</v>
      </c>
      <c r="BR281" s="38">
        <f>'Publication Table'!BP282/'Publication Table (%)'!BR$276</f>
        <v>0</v>
      </c>
      <c r="BS281" s="38">
        <f ca="1">'Publication Table'!BQ282/'Publication Table (%)'!BS$276</f>
        <v>0</v>
      </c>
    </row>
    <row r="282" spans="2:71" ht="15" customHeight="1" x14ac:dyDescent="0.2">
      <c r="B282" s="84" t="str">
        <f t="shared" si="40"/>
        <v>Belford Hospital</v>
      </c>
      <c r="C282" s="87" t="str">
        <f t="shared" si="41"/>
        <v>Belford Hospital</v>
      </c>
      <c r="D282" s="100"/>
      <c r="E282" s="47"/>
      <c r="F282" s="13"/>
      <c r="G282" s="13"/>
      <c r="H282" s="13"/>
      <c r="I282" s="13"/>
      <c r="J282" s="13"/>
      <c r="K282" s="13"/>
      <c r="L282" s="13"/>
      <c r="M282" s="13"/>
      <c r="N282" s="13"/>
      <c r="O282" s="13"/>
      <c r="P282" s="13"/>
      <c r="Q282" s="13"/>
      <c r="R282" s="13"/>
      <c r="S282" s="13"/>
      <c r="T282" s="13"/>
      <c r="U282" s="13"/>
      <c r="V282" s="13"/>
      <c r="W282" s="13"/>
      <c r="X282" s="13"/>
      <c r="Y282" s="13"/>
      <c r="Z282" s="13"/>
      <c r="AA282" s="13"/>
      <c r="AB282" s="13"/>
      <c r="AC282" s="13"/>
      <c r="AD282" s="13"/>
      <c r="AE282" s="13"/>
      <c r="AF282" s="13"/>
      <c r="AG282" s="13"/>
      <c r="AH282" s="13"/>
      <c r="AI282" s="13"/>
      <c r="AJ282" s="13"/>
      <c r="AK282" s="13"/>
      <c r="AL282" s="13"/>
      <c r="AM282" s="13"/>
      <c r="AN282" s="13"/>
      <c r="AO282" s="13"/>
      <c r="AP282" s="13"/>
      <c r="AQ282" s="13"/>
      <c r="AR282" s="13"/>
      <c r="AS282" s="13"/>
      <c r="AT282" s="13"/>
      <c r="AU282" s="13"/>
      <c r="AV282" s="13"/>
      <c r="AW282" s="13"/>
      <c r="AX282" s="13"/>
      <c r="AY282" s="13"/>
      <c r="AZ282" s="13"/>
      <c r="BA282" s="13"/>
      <c r="BB282" s="13"/>
      <c r="BC282" s="13"/>
      <c r="BD282" s="13"/>
      <c r="BE282" s="13"/>
      <c r="BF282" s="13"/>
      <c r="BG282" s="13"/>
      <c r="BH282" s="13"/>
      <c r="BI282" s="13"/>
      <c r="BJ282" s="13"/>
      <c r="BK282" s="13"/>
      <c r="BL282" s="13"/>
      <c r="BM282" s="13"/>
      <c r="BN282" s="13"/>
      <c r="BO282" s="13"/>
      <c r="BP282" s="13"/>
      <c r="BQ282" s="13"/>
      <c r="BR282" s="13"/>
      <c r="BS282" s="13"/>
    </row>
    <row r="283" spans="2:71" ht="15" customHeight="1" x14ac:dyDescent="0.25">
      <c r="B283" s="84" t="str">
        <f t="shared" si="40"/>
        <v>NHS LanarkshireNHS Lanarkshire</v>
      </c>
      <c r="C283" s="87" t="str">
        <f>E283</f>
        <v>NHS Lanarkshire</v>
      </c>
      <c r="D283" s="100"/>
      <c r="E283" s="42" t="s">
        <v>125</v>
      </c>
      <c r="F283" s="14"/>
      <c r="G283" s="14"/>
      <c r="H283" s="14"/>
      <c r="I283" s="14"/>
      <c r="J283" s="14"/>
      <c r="K283" s="14"/>
      <c r="L283" s="14"/>
      <c r="M283" s="14"/>
      <c r="N283" s="14"/>
      <c r="O283" s="14"/>
      <c r="P283" s="14"/>
      <c r="Q283" s="14"/>
      <c r="R283" s="14"/>
      <c r="S283" s="14"/>
      <c r="T283" s="14"/>
      <c r="U283" s="14"/>
      <c r="V283" s="14"/>
      <c r="W283" s="14"/>
      <c r="X283" s="14"/>
      <c r="Y283" s="14"/>
      <c r="Z283" s="14"/>
      <c r="AA283" s="14"/>
      <c r="AB283" s="14"/>
      <c r="AC283" s="14"/>
      <c r="AD283" s="14"/>
      <c r="AE283" s="14"/>
      <c r="AF283" s="14"/>
      <c r="AG283" s="14"/>
      <c r="AH283" s="14"/>
      <c r="AI283" s="14"/>
      <c r="AJ283" s="14"/>
      <c r="AK283" s="14"/>
      <c r="AL283" s="14"/>
      <c r="AM283" s="14"/>
      <c r="AN283" s="14"/>
      <c r="AO283" s="14"/>
      <c r="AP283" s="14"/>
      <c r="AQ283" s="14"/>
      <c r="AR283" s="14"/>
      <c r="AS283" s="14"/>
      <c r="AT283" s="14"/>
      <c r="AU283" s="14"/>
      <c r="AV283" s="14"/>
      <c r="AW283" s="14"/>
      <c r="AX283" s="14"/>
      <c r="AY283" s="14"/>
      <c r="AZ283" s="14"/>
      <c r="BA283" s="14"/>
      <c r="BB283" s="14"/>
      <c r="BC283" s="14"/>
      <c r="BD283" s="14"/>
      <c r="BE283" s="14"/>
      <c r="BF283" s="14"/>
      <c r="BG283" s="14"/>
      <c r="BH283" s="14"/>
      <c r="BI283" s="14"/>
      <c r="BJ283" s="14"/>
      <c r="BK283" s="14"/>
      <c r="BL283" s="14"/>
      <c r="BM283" s="14"/>
      <c r="BN283" s="14"/>
      <c r="BO283" s="14"/>
      <c r="BP283" s="14"/>
      <c r="BQ283" s="14"/>
      <c r="BR283" s="14"/>
      <c r="BS283" s="14"/>
    </row>
    <row r="284" spans="2:71" ht="15" customHeight="1" x14ac:dyDescent="0.2">
      <c r="B284" s="84" t="str">
        <f t="shared" si="40"/>
        <v>NHS LanarkshireTotal Number of scheduled elective operations in theatre system</v>
      </c>
      <c r="C284" s="87" t="str">
        <f t="shared" ref="C284:C290" si="42">C283</f>
        <v>NHS Lanarkshire</v>
      </c>
      <c r="D284" s="100"/>
      <c r="E284" s="36" t="s">
        <v>3</v>
      </c>
      <c r="F284" s="11">
        <f>'Publication Table'!D285</f>
        <v>2419</v>
      </c>
      <c r="G284" s="11">
        <f>'Publication Table'!E285</f>
        <v>2486</v>
      </c>
      <c r="H284" s="11">
        <f>'Publication Table'!F285</f>
        <v>2302</v>
      </c>
      <c r="I284" s="11">
        <f>'Publication Table'!G285</f>
        <v>2465</v>
      </c>
      <c r="J284" s="11">
        <f>'Publication Table'!H285</f>
        <v>2414</v>
      </c>
      <c r="K284" s="11">
        <f>'Publication Table'!I285</f>
        <v>2523</v>
      </c>
      <c r="L284" s="11">
        <f>'Publication Table'!J285</f>
        <v>2503</v>
      </c>
      <c r="M284" s="11">
        <f>'Publication Table'!K285</f>
        <v>2494</v>
      </c>
      <c r="N284" s="11">
        <f>'Publication Table'!L285</f>
        <v>2500</v>
      </c>
      <c r="O284" s="11">
        <f>'Publication Table'!M285</f>
        <v>2466</v>
      </c>
      <c r="P284" s="11">
        <f>'Publication Table'!N285</f>
        <v>2542</v>
      </c>
      <c r="Q284" s="11">
        <f>'Publication Table'!O285</f>
        <v>2628</v>
      </c>
      <c r="R284" s="11">
        <f>'Publication Table'!P285</f>
        <v>2635</v>
      </c>
      <c r="S284" s="11">
        <f>'Publication Table'!Q285</f>
        <v>2493</v>
      </c>
      <c r="T284" s="11">
        <f>'Publication Table'!R285</f>
        <v>2030</v>
      </c>
      <c r="U284" s="11">
        <f>'Publication Table'!S285</f>
        <v>2574</v>
      </c>
      <c r="V284" s="11">
        <f>'Publication Table'!T285</f>
        <v>2491</v>
      </c>
      <c r="W284" s="11">
        <f>'Publication Table'!U285</f>
        <v>2577</v>
      </c>
      <c r="X284" s="11">
        <f>'Publication Table'!V285</f>
        <v>2578</v>
      </c>
      <c r="Y284" s="11">
        <f>'Publication Table'!W285</f>
        <v>2345</v>
      </c>
      <c r="Z284" s="11">
        <f>'Publication Table'!X285</f>
        <v>2414</v>
      </c>
      <c r="AA284" s="11">
        <f>'Publication Table'!Y285</f>
        <v>2427</v>
      </c>
      <c r="AB284" s="11">
        <f>'Publication Table'!Z285</f>
        <v>2838</v>
      </c>
      <c r="AC284" s="11">
        <f>'Publication Table'!AA285</f>
        <v>2072</v>
      </c>
      <c r="AD284" s="11">
        <f>'Publication Table'!AB285</f>
        <v>2570</v>
      </c>
      <c r="AE284" s="11">
        <f>'Publication Table'!AC285</f>
        <v>2643</v>
      </c>
      <c r="AF284" s="11">
        <f>'Publication Table'!AD285</f>
        <v>2237</v>
      </c>
      <c r="AG284" s="11">
        <f>'Publication Table'!AE285</f>
        <v>2636</v>
      </c>
      <c r="AH284" s="11">
        <f>'Publication Table'!AF285</f>
        <v>2435</v>
      </c>
      <c r="AI284" s="11">
        <f>'Publication Table'!AG285</f>
        <v>2593</v>
      </c>
      <c r="AJ284" s="11">
        <f>'Publication Table'!AH285</f>
        <v>2824</v>
      </c>
      <c r="AK284" s="11">
        <f>'Publication Table'!AI285</f>
        <v>2165</v>
      </c>
      <c r="AL284" s="11">
        <f>'Publication Table'!AJ285</f>
        <v>2642</v>
      </c>
      <c r="AM284" s="11">
        <f>'Publication Table'!AK285</f>
        <v>2520</v>
      </c>
      <c r="AN284" s="11">
        <f>'Publication Table'!AL285</f>
        <v>2601</v>
      </c>
      <c r="AO284" s="11">
        <f>'Publication Table'!AM285</f>
        <v>2411</v>
      </c>
      <c r="AP284" s="11">
        <f>'Publication Table'!AN285</f>
        <v>2739</v>
      </c>
      <c r="AQ284" s="11">
        <f>'Publication Table'!AO285</f>
        <v>2218</v>
      </c>
      <c r="AR284" s="11">
        <f>'Publication Table'!AP285</f>
        <v>2127</v>
      </c>
      <c r="AS284" s="11">
        <f>'Publication Table'!AQ285</f>
        <v>2446</v>
      </c>
      <c r="AT284" s="11">
        <f>'Publication Table'!AR285</f>
        <v>2277</v>
      </c>
      <c r="AU284" s="11">
        <f>'Publication Table'!AS285</f>
        <v>2765</v>
      </c>
      <c r="AV284" s="11">
        <f>'Publication Table'!AT285</f>
        <v>2847</v>
      </c>
      <c r="AW284" s="11">
        <f>'Publication Table'!AU285</f>
        <v>2250</v>
      </c>
      <c r="AX284" s="11">
        <f>'Publication Table'!AV285</f>
        <v>2722</v>
      </c>
      <c r="AY284" s="11">
        <f>'Publication Table'!AW285</f>
        <v>2488</v>
      </c>
      <c r="AZ284" s="11">
        <f>'Publication Table'!AX285</f>
        <v>2274</v>
      </c>
      <c r="BA284" s="11">
        <f>'Publication Table'!AY285</f>
        <v>2124</v>
      </c>
      <c r="BB284" s="11">
        <f>'Publication Table'!AZ285</f>
        <v>2479</v>
      </c>
      <c r="BC284" s="11">
        <f>'Publication Table'!BA285</f>
        <v>2175</v>
      </c>
      <c r="BD284" s="11">
        <f>'Publication Table'!BB285</f>
        <v>2090</v>
      </c>
      <c r="BE284" s="11">
        <f>'Publication Table'!BC285</f>
        <v>2211</v>
      </c>
      <c r="BF284" s="11">
        <f>'Publication Table'!BD285</f>
        <v>2119</v>
      </c>
      <c r="BG284" s="11">
        <f>'Publication Table'!BE285</f>
        <v>2253</v>
      </c>
      <c r="BH284" s="11">
        <f>'Publication Table'!BF285</f>
        <v>2477</v>
      </c>
      <c r="BI284" s="11">
        <f>'Publication Table'!BG285</f>
        <v>1892</v>
      </c>
      <c r="BJ284" s="11">
        <f>'Publication Table'!BH285</f>
        <v>2365</v>
      </c>
      <c r="BK284" s="11">
        <f>'Publication Table'!BI285</f>
        <v>2159</v>
      </c>
      <c r="BL284" s="11">
        <f>'Publication Table'!BJ285</f>
        <v>1385</v>
      </c>
      <c r="BM284" s="11">
        <f>'Publication Table'!BK285</f>
        <v>136</v>
      </c>
      <c r="BN284" s="11">
        <f>'Publication Table'!BL285</f>
        <v>143</v>
      </c>
      <c r="BO284" s="11">
        <f>'Publication Table'!BM285</f>
        <v>231</v>
      </c>
      <c r="BP284" s="11">
        <f>'Publication Table'!BN285</f>
        <v>370</v>
      </c>
      <c r="BQ284" s="11">
        <f>'Publication Table'!BO285</f>
        <v>830</v>
      </c>
      <c r="BR284" s="11">
        <f>'Publication Table'!BP285</f>
        <v>1074</v>
      </c>
      <c r="BS284" s="11">
        <f ca="1">'Publication Table'!BQ285</f>
        <v>1231</v>
      </c>
    </row>
    <row r="285" spans="2:71" ht="15" customHeight="1" x14ac:dyDescent="0.2">
      <c r="B285" s="84" t="str">
        <f t="shared" si="40"/>
        <v>NHS LanarkshirePercent of total scheduled elective cancellations in theatre systems</v>
      </c>
      <c r="C285" s="87" t="str">
        <f t="shared" si="42"/>
        <v>NHS Lanarkshire</v>
      </c>
      <c r="D285" s="100"/>
      <c r="E285" s="37" t="s">
        <v>112</v>
      </c>
      <c r="F285" s="66">
        <f>'Publication Table'!D286/'Publication Table (%)'!F$284</f>
        <v>9.2186854071930543E-2</v>
      </c>
      <c r="G285" s="66">
        <f>'Publication Table'!E286/'Publication Table (%)'!G$284</f>
        <v>8.3266291230893005E-2</v>
      </c>
      <c r="H285" s="66">
        <f>'Publication Table'!F286/'Publication Table (%)'!H$284</f>
        <v>9.7306689834926158E-2</v>
      </c>
      <c r="I285" s="66">
        <f>'Publication Table'!G286/'Publication Table (%)'!I$284</f>
        <v>8.6815415821501013E-2</v>
      </c>
      <c r="J285" s="66">
        <f>'Publication Table'!H286/'Publication Table (%)'!J$284</f>
        <v>9.196354598177299E-2</v>
      </c>
      <c r="K285" s="66">
        <f>'Publication Table'!I286/'Publication Table (%)'!K$284</f>
        <v>8.4423305588585018E-2</v>
      </c>
      <c r="L285" s="66">
        <f>'Publication Table'!J286/'Publication Table (%)'!L$284</f>
        <v>9.4286855773072317E-2</v>
      </c>
      <c r="M285" s="66">
        <f>'Publication Table'!K286/'Publication Table (%)'!M$284</f>
        <v>9.1018444266238979E-2</v>
      </c>
      <c r="N285" s="66">
        <f>'Publication Table'!L286/'Publication Table (%)'!N$284</f>
        <v>0.10639999999999999</v>
      </c>
      <c r="O285" s="66">
        <f>'Publication Table'!M286/'Publication Table (%)'!O$284</f>
        <v>0.10016220600162205</v>
      </c>
      <c r="P285" s="66">
        <f>'Publication Table'!N286/'Publication Table (%)'!P$284</f>
        <v>8.9693154996066088E-2</v>
      </c>
      <c r="Q285" s="66">
        <f>'Publication Table'!O286/'Publication Table (%)'!Q$284</f>
        <v>0.11491628614916286</v>
      </c>
      <c r="R285" s="66">
        <f>'Publication Table'!P286/'Publication Table (%)'!R$284</f>
        <v>8.0455407969639472E-2</v>
      </c>
      <c r="S285" s="66">
        <f>'Publication Table'!Q286/'Publication Table (%)'!S$284</f>
        <v>9.5467308463698358E-2</v>
      </c>
      <c r="T285" s="66">
        <f>'Publication Table'!R286/'Publication Table (%)'!T$284</f>
        <v>8.7684729064039416E-2</v>
      </c>
      <c r="U285" s="66">
        <f>'Publication Table'!S286/'Publication Table (%)'!U$284</f>
        <v>9.5571095571095568E-2</v>
      </c>
      <c r="V285" s="66">
        <f>'Publication Table'!T286/'Publication Table (%)'!V$284</f>
        <v>0.10839020473705339</v>
      </c>
      <c r="W285" s="66">
        <f>'Publication Table'!U286/'Publication Table (%)'!W$284</f>
        <v>8.4206441598758244E-2</v>
      </c>
      <c r="X285" s="66">
        <f>'Publication Table'!V286/'Publication Table (%)'!X$284</f>
        <v>7.4864235841737778E-2</v>
      </c>
      <c r="Y285" s="66">
        <f>'Publication Table'!W286/'Publication Table (%)'!Y$284</f>
        <v>9.5522388059701493E-2</v>
      </c>
      <c r="Z285" s="66">
        <f>'Publication Table'!X286/'Publication Table (%)'!Z$284</f>
        <v>0.10356255178127589</v>
      </c>
      <c r="AA285" s="66">
        <f>'Publication Table'!Y286/'Publication Table (%)'!AA$284</f>
        <v>9.8063452822414507E-2</v>
      </c>
      <c r="AB285" s="66">
        <f>'Publication Table'!Z286/'Publication Table (%)'!AB$284</f>
        <v>9.6194503171247364E-2</v>
      </c>
      <c r="AC285" s="66">
        <f>'Publication Table'!AA286/'Publication Table (%)'!AC$284</f>
        <v>7.7220077220077218E-2</v>
      </c>
      <c r="AD285" s="66">
        <f>'Publication Table'!AB286/'Publication Table (%)'!AD$284</f>
        <v>9.3385214007782102E-2</v>
      </c>
      <c r="AE285" s="66">
        <f>'Publication Table'!AC286/'Publication Table (%)'!AE$284</f>
        <v>9.345440786984488E-2</v>
      </c>
      <c r="AF285" s="66">
        <f>'Publication Table'!AD286/'Publication Table (%)'!AF$284</f>
        <v>9.0299508270004464E-2</v>
      </c>
      <c r="AG285" s="66">
        <f>'Publication Table'!AE286/'Publication Table (%)'!AG$284</f>
        <v>0.10242792109256449</v>
      </c>
      <c r="AH285" s="66">
        <f>'Publication Table'!AF286/'Publication Table (%)'!AH$284</f>
        <v>9.3634496919917862E-2</v>
      </c>
      <c r="AI285" s="66">
        <f>'Publication Table'!AG286/'Publication Table (%)'!AI$284</f>
        <v>0.10374084072502893</v>
      </c>
      <c r="AJ285" s="66">
        <f>'Publication Table'!AH286/'Publication Table (%)'!AJ$284</f>
        <v>9.0651558073654395E-2</v>
      </c>
      <c r="AK285" s="66">
        <f>'Publication Table'!AI286/'Publication Table (%)'!AK$284</f>
        <v>0.1140877598152425</v>
      </c>
      <c r="AL285" s="66">
        <f>'Publication Table'!AJ286/'Publication Table (%)'!AL$284</f>
        <v>9.4625283875851632E-2</v>
      </c>
      <c r="AM285" s="66">
        <f>'Publication Table'!AK286/'Publication Table (%)'!AM$284</f>
        <v>0.11746031746031746</v>
      </c>
      <c r="AN285" s="66">
        <f>'Publication Table'!AL286/'Publication Table (%)'!AN$284</f>
        <v>0.11072664359861592</v>
      </c>
      <c r="AO285" s="66">
        <f>'Publication Table'!AM286/'Publication Table (%)'!AO$284</f>
        <v>9.581086686022397E-2</v>
      </c>
      <c r="AP285" s="66">
        <f>'Publication Table'!AN286/'Publication Table (%)'!AP$284</f>
        <v>8.9083607155896319E-2</v>
      </c>
      <c r="AQ285" s="66">
        <f>'Publication Table'!AO286/'Publication Table (%)'!AQ$284</f>
        <v>8.4310189359783586E-2</v>
      </c>
      <c r="AR285" s="66">
        <f>'Publication Table'!AP286/'Publication Table (%)'!AR$284</f>
        <v>9.7790314997649272E-2</v>
      </c>
      <c r="AS285" s="66">
        <f>'Publication Table'!AQ286/'Publication Table (%)'!AS$284</f>
        <v>9.3213409648405562E-2</v>
      </c>
      <c r="AT285" s="66">
        <f>'Publication Table'!AR286/'Publication Table (%)'!AT$284</f>
        <v>9.1787439613526575E-2</v>
      </c>
      <c r="AU285" s="66">
        <f>'Publication Table'!AS286/'Publication Table (%)'!AU$284</f>
        <v>8.7884267631103075E-2</v>
      </c>
      <c r="AV285" s="66">
        <f>'Publication Table'!AT286/'Publication Table (%)'!AV$284</f>
        <v>9.1324200913242004E-2</v>
      </c>
      <c r="AW285" s="66">
        <f>'Publication Table'!AU286/'Publication Table (%)'!AW$284</f>
        <v>0.11022222222222222</v>
      </c>
      <c r="AX285" s="66">
        <f>'Publication Table'!AV286/'Publication Table (%)'!AX$284</f>
        <v>0.10102865540044086</v>
      </c>
      <c r="AY285" s="66">
        <f>'Publication Table'!AW286/'Publication Table (%)'!AY$284</f>
        <v>0.1137459807073955</v>
      </c>
      <c r="AZ285" s="66">
        <f>'Publication Table'!AX286/'Publication Table (%)'!AZ$284</f>
        <v>0.11829375549692173</v>
      </c>
      <c r="BA285" s="66">
        <f>'Publication Table'!AY286/'Publication Table (%)'!BA$284</f>
        <v>0.13229755178907721</v>
      </c>
      <c r="BB285" s="66">
        <f>'Publication Table'!AZ286/'Publication Table (%)'!BB$284</f>
        <v>9.9636950383219042E-2</v>
      </c>
      <c r="BC285" s="66">
        <f>'Publication Table'!BA286/'Publication Table (%)'!BC$284</f>
        <v>0.10574712643678161</v>
      </c>
      <c r="BD285" s="66">
        <f>'Publication Table'!BB286/'Publication Table (%)'!BD$284</f>
        <v>0.10478468899521531</v>
      </c>
      <c r="BE285" s="66">
        <f>'Publication Table'!BC286/'Publication Table (%)'!BE$284</f>
        <v>0.11080958842152872</v>
      </c>
      <c r="BF285" s="66">
        <f>'Publication Table'!BD286/'Publication Table (%)'!BF$284</f>
        <v>0.10335063709296838</v>
      </c>
      <c r="BG285" s="66">
        <f>'Publication Table'!BE286/'Publication Table (%)'!BG$284</f>
        <v>0.10741233910341766</v>
      </c>
      <c r="BH285" s="66">
        <f>'Publication Table'!BF286/'Publication Table (%)'!BH$284</f>
        <v>9.9313685910375454E-2</v>
      </c>
      <c r="BI285" s="66">
        <f>'Publication Table'!BG286/'Publication Table (%)'!BI$284</f>
        <v>0.11733615221987315</v>
      </c>
      <c r="BJ285" s="66">
        <f>'Publication Table'!BH286/'Publication Table (%)'!BJ$284</f>
        <v>0.11543340380549683</v>
      </c>
      <c r="BK285" s="66">
        <f>'Publication Table'!BI286/'Publication Table (%)'!BK$284</f>
        <v>0.12413154238073182</v>
      </c>
      <c r="BL285" s="66">
        <f>'Publication Table'!BJ286/'Publication Table (%)'!BL$284</f>
        <v>0.12779783393501806</v>
      </c>
      <c r="BM285" s="66">
        <f>'Publication Table'!BK286/'Publication Table (%)'!BM$284</f>
        <v>0.25</v>
      </c>
      <c r="BN285" s="66">
        <f>'Publication Table'!BL286/'Publication Table (%)'!BN$284</f>
        <v>8.3916083916083919E-2</v>
      </c>
      <c r="BO285" s="66">
        <f>'Publication Table'!BM286/'Publication Table (%)'!BO$284</f>
        <v>0.12121212121212122</v>
      </c>
      <c r="BP285" s="66">
        <f>'Publication Table'!BN286/'Publication Table (%)'!BP$284</f>
        <v>8.1081081081081086E-2</v>
      </c>
      <c r="BQ285" s="66">
        <f>'Publication Table'!BO286/'Publication Table (%)'!BQ$284</f>
        <v>5.6626506024096385E-2</v>
      </c>
      <c r="BR285" s="66">
        <f>'Publication Table'!BP286/'Publication Table (%)'!BR$284</f>
        <v>7.8212290502793297E-2</v>
      </c>
      <c r="BS285" s="66">
        <f ca="1">'Publication Table'!BQ286/'Publication Table (%)'!BS$284</f>
        <v>8.692120227457352E-2</v>
      </c>
    </row>
    <row r="286" spans="2:71" ht="15" customHeight="1" x14ac:dyDescent="0.2">
      <c r="B286" s="84" t="str">
        <f t="shared" si="40"/>
        <v>NHS LanarkshireCancellation based on clinical reason by hospital %</v>
      </c>
      <c r="C286" s="87" t="str">
        <f t="shared" si="42"/>
        <v>NHS Lanarkshire</v>
      </c>
      <c r="D286" s="100"/>
      <c r="E286" s="39" t="s">
        <v>113</v>
      </c>
      <c r="F286" s="66">
        <f>'Publication Table'!D287/'Publication Table (%)'!F$284</f>
        <v>3.1417941298057049E-2</v>
      </c>
      <c r="G286" s="66">
        <f>'Publication Table'!E287/'Publication Table (%)'!G$284</f>
        <v>2.4939662107803701E-2</v>
      </c>
      <c r="H286" s="66">
        <f>'Publication Table'!F287/'Publication Table (%)'!H$284</f>
        <v>2.7367506516072979E-2</v>
      </c>
      <c r="I286" s="66">
        <f>'Publication Table'!G287/'Publication Table (%)'!I$284</f>
        <v>2.7586206896551724E-2</v>
      </c>
      <c r="J286" s="66">
        <f>'Publication Table'!H287/'Publication Table (%)'!J$284</f>
        <v>3.5625517812758904E-2</v>
      </c>
      <c r="K286" s="66">
        <f>'Publication Table'!I287/'Publication Table (%)'!K$284</f>
        <v>3.3293697978596909E-2</v>
      </c>
      <c r="L286" s="66">
        <f>'Publication Table'!J287/'Publication Table (%)'!L$284</f>
        <v>2.9564522572912505E-2</v>
      </c>
      <c r="M286" s="66">
        <f>'Publication Table'!K287/'Publication Table (%)'!M$284</f>
        <v>2.566158781074579E-2</v>
      </c>
      <c r="N286" s="66">
        <f>'Publication Table'!L287/'Publication Table (%)'!N$284</f>
        <v>3.2000000000000001E-2</v>
      </c>
      <c r="O286" s="66">
        <f>'Publication Table'!M287/'Publication Table (%)'!O$284</f>
        <v>4.2579075425790751E-2</v>
      </c>
      <c r="P286" s="66">
        <f>'Publication Table'!N287/'Publication Table (%)'!P$284</f>
        <v>3.5011801730920535E-2</v>
      </c>
      <c r="Q286" s="66">
        <f>'Publication Table'!O287/'Publication Table (%)'!Q$284</f>
        <v>3.9573820395738202E-2</v>
      </c>
      <c r="R286" s="66">
        <f>'Publication Table'!P287/'Publication Table (%)'!R$284</f>
        <v>4.0607210626185955E-2</v>
      </c>
      <c r="S286" s="66">
        <f>'Publication Table'!Q287/'Publication Table (%)'!S$284</f>
        <v>3.0886482150020055E-2</v>
      </c>
      <c r="T286" s="66">
        <f>'Publication Table'!R287/'Publication Table (%)'!T$284</f>
        <v>2.9556650246305417E-2</v>
      </c>
      <c r="U286" s="66">
        <f>'Publication Table'!S287/'Publication Table (%)'!U$284</f>
        <v>3.4576534576534576E-2</v>
      </c>
      <c r="V286" s="66">
        <f>'Publication Table'!T287/'Publication Table (%)'!V$284</f>
        <v>3.4122842232035329E-2</v>
      </c>
      <c r="W286" s="66">
        <f>'Publication Table'!U287/'Publication Table (%)'!W$284</f>
        <v>2.7939464493597205E-2</v>
      </c>
      <c r="X286" s="66">
        <f>'Publication Table'!V287/'Publication Table (%)'!X$284</f>
        <v>2.7540729247478666E-2</v>
      </c>
      <c r="Y286" s="66">
        <f>'Publication Table'!W287/'Publication Table (%)'!Y$284</f>
        <v>3.5820895522388062E-2</v>
      </c>
      <c r="Z286" s="66">
        <f>'Publication Table'!X287/'Publication Table (%)'!Z$284</f>
        <v>3.3968516984258491E-2</v>
      </c>
      <c r="AA286" s="66">
        <f>'Publication Table'!Y287/'Publication Table (%)'!AA$284</f>
        <v>2.595797280593325E-2</v>
      </c>
      <c r="AB286" s="66">
        <f>'Publication Table'!Z287/'Publication Table (%)'!AB$284</f>
        <v>3.3121916842847078E-2</v>
      </c>
      <c r="AC286" s="66">
        <f>'Publication Table'!AA287/'Publication Table (%)'!AC$284</f>
        <v>2.750965250965251E-2</v>
      </c>
      <c r="AD286" s="66">
        <f>'Publication Table'!AB287/'Publication Table (%)'!AD$284</f>
        <v>3.3852140077821009E-2</v>
      </c>
      <c r="AE286" s="66">
        <f>'Publication Table'!AC287/'Publication Table (%)'!AE$284</f>
        <v>2.9511918274687854E-2</v>
      </c>
      <c r="AF286" s="66">
        <f>'Publication Table'!AD287/'Publication Table (%)'!AF$284</f>
        <v>2.8609745194456863E-2</v>
      </c>
      <c r="AG286" s="66">
        <f>'Publication Table'!AE287/'Publication Table (%)'!AG$284</f>
        <v>3.6418816388467376E-2</v>
      </c>
      <c r="AH286" s="66">
        <f>'Publication Table'!AF287/'Publication Table (%)'!AH$284</f>
        <v>3.5318275154004104E-2</v>
      </c>
      <c r="AI286" s="66">
        <f>'Publication Table'!AG287/'Publication Table (%)'!AI$284</f>
        <v>3.7022753567296569E-2</v>
      </c>
      <c r="AJ286" s="66">
        <f>'Publication Table'!AH287/'Publication Table (%)'!AJ$284</f>
        <v>3.5056657223796035E-2</v>
      </c>
      <c r="AK286" s="66">
        <f>'Publication Table'!AI287/'Publication Table (%)'!AK$284</f>
        <v>4.0646651270207855E-2</v>
      </c>
      <c r="AL286" s="66">
        <f>'Publication Table'!AJ287/'Publication Table (%)'!AL$284</f>
        <v>3.6714610143830428E-2</v>
      </c>
      <c r="AM286" s="66">
        <f>'Publication Table'!AK287/'Publication Table (%)'!AM$284</f>
        <v>3.5317460317460317E-2</v>
      </c>
      <c r="AN286" s="66">
        <f>'Publication Table'!AL287/'Publication Table (%)'!AN$284</f>
        <v>3.767781622452903E-2</v>
      </c>
      <c r="AO286" s="66">
        <f>'Publication Table'!AM287/'Publication Table (%)'!AO$284</f>
        <v>3.4425549564496061E-2</v>
      </c>
      <c r="AP286" s="66">
        <f>'Publication Table'!AN287/'Publication Table (%)'!AP$284</f>
        <v>2.5556772544724351E-2</v>
      </c>
      <c r="AQ286" s="66">
        <f>'Publication Table'!AO287/'Publication Table (%)'!AQ$284</f>
        <v>2.9756537421100092E-2</v>
      </c>
      <c r="AR286" s="66">
        <f>'Publication Table'!AP287/'Publication Table (%)'!AR$284</f>
        <v>3.1499764927127409E-2</v>
      </c>
      <c r="AS286" s="66">
        <f>'Publication Table'!AQ287/'Publication Table (%)'!AS$284</f>
        <v>3.7203597710547834E-2</v>
      </c>
      <c r="AT286" s="66">
        <f>'Publication Table'!AR287/'Publication Table (%)'!AT$284</f>
        <v>2.9863855950812472E-2</v>
      </c>
      <c r="AU286" s="66">
        <f>'Publication Table'!AS287/'Publication Table (%)'!AU$284</f>
        <v>2.7124773960216998E-2</v>
      </c>
      <c r="AV286" s="66">
        <f>'Publication Table'!AT287/'Publication Table (%)'!AV$284</f>
        <v>3.5124692658939236E-2</v>
      </c>
      <c r="AW286" s="66">
        <f>'Publication Table'!AU287/'Publication Table (%)'!AW$284</f>
        <v>4.1333333333333333E-2</v>
      </c>
      <c r="AX286" s="66">
        <f>'Publication Table'!AV287/'Publication Table (%)'!AX$284</f>
        <v>3.7472446730345332E-2</v>
      </c>
      <c r="AY286" s="66">
        <f>'Publication Table'!AW287/'Publication Table (%)'!AY$284</f>
        <v>3.0144694533762059E-2</v>
      </c>
      <c r="AZ286" s="66">
        <f>'Publication Table'!AX287/'Publication Table (%)'!AZ$284</f>
        <v>4.2656112576956902E-2</v>
      </c>
      <c r="BA286" s="66">
        <f>'Publication Table'!AY287/'Publication Table (%)'!BA$284</f>
        <v>4.0489642184557438E-2</v>
      </c>
      <c r="BB286" s="66">
        <f>'Publication Table'!AZ287/'Publication Table (%)'!BB$284</f>
        <v>4.1952400161355388E-2</v>
      </c>
      <c r="BC286" s="66">
        <f>'Publication Table'!BA287/'Publication Table (%)'!BC$284</f>
        <v>4.3678160919540229E-2</v>
      </c>
      <c r="BD286" s="66">
        <f>'Publication Table'!BB287/'Publication Table (%)'!BD$284</f>
        <v>4.3540669856459331E-2</v>
      </c>
      <c r="BE286" s="66">
        <f>'Publication Table'!BC287/'Publication Table (%)'!BE$284</f>
        <v>3.5730438715513339E-2</v>
      </c>
      <c r="BF286" s="66">
        <f>'Publication Table'!BD287/'Publication Table (%)'!BF$284</f>
        <v>3.6337895233600752E-2</v>
      </c>
      <c r="BG286" s="66">
        <f>'Publication Table'!BE287/'Publication Table (%)'!BG$284</f>
        <v>3.4176653351087438E-2</v>
      </c>
      <c r="BH286" s="66">
        <f>'Publication Table'!BF287/'Publication Table (%)'!BH$284</f>
        <v>3.5930561162696814E-2</v>
      </c>
      <c r="BI286" s="66">
        <f>'Publication Table'!BG287/'Publication Table (%)'!BI$284</f>
        <v>3.382663847780127E-2</v>
      </c>
      <c r="BJ286" s="66">
        <f>'Publication Table'!BH287/'Publication Table (%)'!BJ$284</f>
        <v>3.1712473572938688E-2</v>
      </c>
      <c r="BK286" s="66">
        <f>'Publication Table'!BI287/'Publication Table (%)'!BK$284</f>
        <v>3.7517369152385363E-2</v>
      </c>
      <c r="BL286" s="66">
        <f>'Publication Table'!BJ287/'Publication Table (%)'!BL$284</f>
        <v>6.3537906137184116E-2</v>
      </c>
      <c r="BM286" s="66">
        <f>'Publication Table'!BK287/'Publication Table (%)'!BM$284</f>
        <v>0.125</v>
      </c>
      <c r="BN286" s="66">
        <f>'Publication Table'!BL287/'Publication Table (%)'!BN$284</f>
        <v>3.4965034965034968E-2</v>
      </c>
      <c r="BO286" s="66">
        <f>'Publication Table'!BM287/'Publication Table (%)'!BO$284</f>
        <v>3.896103896103896E-2</v>
      </c>
      <c r="BP286" s="66">
        <f>'Publication Table'!BN287/'Publication Table (%)'!BP$284</f>
        <v>3.5135135135135137E-2</v>
      </c>
      <c r="BQ286" s="66">
        <f>'Publication Table'!BO287/'Publication Table (%)'!BQ$284</f>
        <v>2.5301204819277109E-2</v>
      </c>
      <c r="BR286" s="66">
        <f>'Publication Table'!BP287/'Publication Table (%)'!BR$284</f>
        <v>3.2588454376163874E-2</v>
      </c>
      <c r="BS286" s="66">
        <f ca="1">'Publication Table'!BQ287/'Publication Table (%)'!BS$284</f>
        <v>3.5743298131600328E-2</v>
      </c>
    </row>
    <row r="287" spans="2:71" ht="15" customHeight="1" x14ac:dyDescent="0.2">
      <c r="B287" s="84" t="str">
        <f t="shared" si="40"/>
        <v>NHS LanarkshireCancellation based on capacity or non-clinical reason by hospital %</v>
      </c>
      <c r="C287" s="87" t="str">
        <f t="shared" si="42"/>
        <v>NHS Lanarkshire</v>
      </c>
      <c r="D287" s="100"/>
      <c r="E287" s="39" t="s">
        <v>114</v>
      </c>
      <c r="F287" s="66">
        <f>'Publication Table'!D288/'Publication Table (%)'!F$284</f>
        <v>1.4468788755684168E-2</v>
      </c>
      <c r="G287" s="66">
        <f>'Publication Table'!E288/'Publication Table (%)'!G$284</f>
        <v>1.4481094127111826E-2</v>
      </c>
      <c r="H287" s="66">
        <f>'Publication Table'!F288/'Publication Table (%)'!H$284</f>
        <v>2.0851433536055605E-2</v>
      </c>
      <c r="I287" s="66">
        <f>'Publication Table'!G288/'Publication Table (%)'!I$284</f>
        <v>1.2981744421906694E-2</v>
      </c>
      <c r="J287" s="66">
        <f>'Publication Table'!H288/'Publication Table (%)'!J$284</f>
        <v>1.2427506213753107E-2</v>
      </c>
      <c r="K287" s="66">
        <f>'Publication Table'!I288/'Publication Table (%)'!K$284</f>
        <v>1.6250495441934205E-2</v>
      </c>
      <c r="L287" s="66">
        <f>'Publication Table'!J288/'Publication Table (%)'!L$284</f>
        <v>2.1973631642029565E-2</v>
      </c>
      <c r="M287" s="66">
        <f>'Publication Table'!K288/'Publication Table (%)'!M$284</f>
        <v>2.6463512429831595E-2</v>
      </c>
      <c r="N287" s="66">
        <f>'Publication Table'!L288/'Publication Table (%)'!N$284</f>
        <v>3.2000000000000001E-2</v>
      </c>
      <c r="O287" s="66">
        <f>'Publication Table'!M288/'Publication Table (%)'!O$284</f>
        <v>2.1897810218978103E-2</v>
      </c>
      <c r="P287" s="66">
        <f>'Publication Table'!N288/'Publication Table (%)'!P$284</f>
        <v>1.5342250196695516E-2</v>
      </c>
      <c r="Q287" s="66">
        <f>'Publication Table'!O288/'Publication Table (%)'!Q$284</f>
        <v>1.7503805175038051E-2</v>
      </c>
      <c r="R287" s="66">
        <f>'Publication Table'!P288/'Publication Table (%)'!R$284</f>
        <v>1.0626185958254269E-2</v>
      </c>
      <c r="S287" s="66">
        <f>'Publication Table'!Q288/'Publication Table (%)'!S$284</f>
        <v>2.1259526674689128E-2</v>
      </c>
      <c r="T287" s="66">
        <f>'Publication Table'!R288/'Publication Table (%)'!T$284</f>
        <v>1.7241379310344827E-2</v>
      </c>
      <c r="U287" s="66">
        <f>'Publication Table'!S288/'Publication Table (%)'!U$284</f>
        <v>1.7482517482517484E-2</v>
      </c>
      <c r="V287" s="66">
        <f>'Publication Table'!T288/'Publication Table (%)'!V$284</f>
        <v>3.2918506623845843E-2</v>
      </c>
      <c r="W287" s="66">
        <f>'Publication Table'!U288/'Publication Table (%)'!W$284</f>
        <v>1.3193636010865347E-2</v>
      </c>
      <c r="X287" s="66">
        <f>'Publication Table'!V288/'Publication Table (%)'!X$284</f>
        <v>1.3964313421256789E-2</v>
      </c>
      <c r="Y287" s="66">
        <f>'Publication Table'!W288/'Publication Table (%)'!Y$284</f>
        <v>1.5778251599147121E-2</v>
      </c>
      <c r="Z287" s="66">
        <f>'Publication Table'!X288/'Publication Table (%)'!Z$284</f>
        <v>2.0712510356255178E-2</v>
      </c>
      <c r="AA287" s="66">
        <f>'Publication Table'!Y288/'Publication Table (%)'!AA$284</f>
        <v>2.266172229089411E-2</v>
      </c>
      <c r="AB287" s="66">
        <f>'Publication Table'!Z288/'Publication Table (%)'!AB$284</f>
        <v>2.5722339675828047E-2</v>
      </c>
      <c r="AC287" s="66">
        <f>'Publication Table'!AA288/'Publication Table (%)'!AC$284</f>
        <v>1.2065637065637066E-2</v>
      </c>
      <c r="AD287" s="66">
        <f>'Publication Table'!AB288/'Publication Table (%)'!AD$284</f>
        <v>2.3346303501945526E-2</v>
      </c>
      <c r="AE287" s="66">
        <f>'Publication Table'!AC288/'Publication Table (%)'!AE$284</f>
        <v>1.7782822550132426E-2</v>
      </c>
      <c r="AF287" s="66">
        <f>'Publication Table'!AD288/'Publication Table (%)'!AF$284</f>
        <v>1.8775145283862316E-2</v>
      </c>
      <c r="AG287" s="66">
        <f>'Publication Table'!AE288/'Publication Table (%)'!AG$284</f>
        <v>2.4279210925644917E-2</v>
      </c>
      <c r="AH287" s="66">
        <f>'Publication Table'!AF288/'Publication Table (%)'!AH$284</f>
        <v>2.2176591375770022E-2</v>
      </c>
      <c r="AI287" s="66">
        <f>'Publication Table'!AG288/'Publication Table (%)'!AI$284</f>
        <v>1.8897030466640957E-2</v>
      </c>
      <c r="AJ287" s="66">
        <f>'Publication Table'!AH288/'Publication Table (%)'!AJ$284</f>
        <v>1.2747875354107648E-2</v>
      </c>
      <c r="AK287" s="66">
        <f>'Publication Table'!AI288/'Publication Table (%)'!AK$284</f>
        <v>3.048498845265589E-2</v>
      </c>
      <c r="AL287" s="66">
        <f>'Publication Table'!AJ288/'Publication Table (%)'!AL$284</f>
        <v>2.1574564723694171E-2</v>
      </c>
      <c r="AM287" s="66">
        <f>'Publication Table'!AK288/'Publication Table (%)'!AM$284</f>
        <v>2.8174603174603175E-2</v>
      </c>
      <c r="AN287" s="66">
        <f>'Publication Table'!AL288/'Publication Table (%)'!AN$284</f>
        <v>2.6528258362168398E-2</v>
      </c>
      <c r="AO287" s="66">
        <f>'Publication Table'!AM288/'Publication Table (%)'!AO$284</f>
        <v>1.6590626296142681E-2</v>
      </c>
      <c r="AP287" s="66">
        <f>'Publication Table'!AN288/'Publication Table (%)'!AP$284</f>
        <v>2.0810514786418401E-2</v>
      </c>
      <c r="AQ287" s="66">
        <f>'Publication Table'!AO288/'Publication Table (%)'!AQ$284</f>
        <v>1.8485121731289449E-2</v>
      </c>
      <c r="AR287" s="66">
        <f>'Publication Table'!AP288/'Publication Table (%)'!AR$284</f>
        <v>1.7865538316878232E-2</v>
      </c>
      <c r="AS287" s="66">
        <f>'Publication Table'!AQ288/'Publication Table (%)'!AS$284</f>
        <v>1.7579721995094031E-2</v>
      </c>
      <c r="AT287" s="66">
        <f>'Publication Table'!AR288/'Publication Table (%)'!AT$284</f>
        <v>2.1958717610891524E-2</v>
      </c>
      <c r="AU287" s="66">
        <f>'Publication Table'!AS288/'Publication Table (%)'!AU$284</f>
        <v>1.735985533453888E-2</v>
      </c>
      <c r="AV287" s="66">
        <f>'Publication Table'!AT288/'Publication Table (%)'!AV$284</f>
        <v>1.7211099402880226E-2</v>
      </c>
      <c r="AW287" s="66">
        <f>'Publication Table'!AU288/'Publication Table (%)'!AW$284</f>
        <v>1.4666666666666666E-2</v>
      </c>
      <c r="AX287" s="66">
        <f>'Publication Table'!AV288/'Publication Table (%)'!AX$284</f>
        <v>1.9103600293901544E-2</v>
      </c>
      <c r="AY287" s="66">
        <f>'Publication Table'!AW288/'Publication Table (%)'!AY$284</f>
        <v>2.0900321543408359E-2</v>
      </c>
      <c r="AZ287" s="66">
        <f>'Publication Table'!AX288/'Publication Table (%)'!AZ$284</f>
        <v>2.1987686895338612E-2</v>
      </c>
      <c r="BA287" s="66">
        <f>'Publication Table'!AY288/'Publication Table (%)'!BA$284</f>
        <v>2.5423728813559324E-2</v>
      </c>
      <c r="BB287" s="66">
        <f>'Publication Table'!AZ288/'Publication Table (%)'!BB$284</f>
        <v>2.0976200080677694E-2</v>
      </c>
      <c r="BC287" s="66">
        <f>'Publication Table'!BA288/'Publication Table (%)'!BC$284</f>
        <v>2.1609195402298852E-2</v>
      </c>
      <c r="BD287" s="66">
        <f>'Publication Table'!BB288/'Publication Table (%)'!BD$284</f>
        <v>1.9138755980861243E-2</v>
      </c>
      <c r="BE287" s="66">
        <f>'Publication Table'!BC288/'Publication Table (%)'!BE$284</f>
        <v>2.1709633649932156E-2</v>
      </c>
      <c r="BF287" s="66">
        <f>'Publication Table'!BD288/'Publication Table (%)'!BF$284</f>
        <v>2.3596035865974516E-2</v>
      </c>
      <c r="BG287" s="66">
        <f>'Publication Table'!BE288/'Publication Table (%)'!BG$284</f>
        <v>1.9529516200621395E-2</v>
      </c>
      <c r="BH287" s="66">
        <f>'Publication Table'!BF288/'Publication Table (%)'!BH$284</f>
        <v>2.0185708518368994E-2</v>
      </c>
      <c r="BI287" s="66">
        <f>'Publication Table'!BG288/'Publication Table (%)'!BI$284</f>
        <v>3.1712473572938688E-2</v>
      </c>
      <c r="BJ287" s="66">
        <f>'Publication Table'!BH288/'Publication Table (%)'!BJ$284</f>
        <v>2.8752642706131079E-2</v>
      </c>
      <c r="BK287" s="66">
        <f>'Publication Table'!BI288/'Publication Table (%)'!BK$284</f>
        <v>1.8063918480778138E-2</v>
      </c>
      <c r="BL287" s="66">
        <f>'Publication Table'!BJ288/'Publication Table (%)'!BL$284</f>
        <v>1.5884476534296029E-2</v>
      </c>
      <c r="BM287" s="66">
        <f>'Publication Table'!BK288/'Publication Table (%)'!BM$284</f>
        <v>0</v>
      </c>
      <c r="BN287" s="66">
        <f>'Publication Table'!BL288/'Publication Table (%)'!BN$284</f>
        <v>0</v>
      </c>
      <c r="BO287" s="66">
        <f>'Publication Table'!BM288/'Publication Table (%)'!BO$284</f>
        <v>2.1645021645021644E-2</v>
      </c>
      <c r="BP287" s="66">
        <f>'Publication Table'!BN288/'Publication Table (%)'!BP$284</f>
        <v>2.7027027027027029E-3</v>
      </c>
      <c r="BQ287" s="66">
        <f>'Publication Table'!BO288/'Publication Table (%)'!BQ$284</f>
        <v>3.6144578313253013E-3</v>
      </c>
      <c r="BR287" s="66">
        <f>'Publication Table'!BP288/'Publication Table (%)'!BR$284</f>
        <v>2.7932960893854749E-3</v>
      </c>
      <c r="BS287" s="66">
        <f ca="1">'Publication Table'!BQ288/'Publication Table (%)'!BS$284</f>
        <v>2.761982128350934E-2</v>
      </c>
    </row>
    <row r="288" spans="2:71" ht="15" customHeight="1" x14ac:dyDescent="0.2">
      <c r="B288" s="84" t="str">
        <f t="shared" si="40"/>
        <v>NHS LanarkshireCancelled by Patient %</v>
      </c>
      <c r="C288" s="87" t="str">
        <f t="shared" si="42"/>
        <v>NHS Lanarkshire</v>
      </c>
      <c r="D288" s="100"/>
      <c r="E288" s="39" t="s">
        <v>115</v>
      </c>
      <c r="F288" s="66">
        <f>'Publication Table'!D289/'Publication Table (%)'!F$284</f>
        <v>4.6300124018189337E-2</v>
      </c>
      <c r="G288" s="66">
        <f>'Publication Table'!E289/'Publication Table (%)'!G$284</f>
        <v>4.3845534995977473E-2</v>
      </c>
      <c r="H288" s="66">
        <f>'Publication Table'!F289/'Publication Table (%)'!H$284</f>
        <v>4.908774978279757E-2</v>
      </c>
      <c r="I288" s="66">
        <f>'Publication Table'!G289/'Publication Table (%)'!I$284</f>
        <v>4.6247464503042596E-2</v>
      </c>
      <c r="J288" s="66">
        <f>'Publication Table'!H289/'Publication Table (%)'!J$284</f>
        <v>4.3910521955260975E-2</v>
      </c>
      <c r="K288" s="66">
        <f>'Publication Table'!I289/'Publication Table (%)'!K$284</f>
        <v>3.4879112168053901E-2</v>
      </c>
      <c r="L288" s="66">
        <f>'Publication Table'!J289/'Publication Table (%)'!L$284</f>
        <v>4.2748701558130243E-2</v>
      </c>
      <c r="M288" s="66">
        <f>'Publication Table'!K289/'Publication Table (%)'!M$284</f>
        <v>3.8893344025661587E-2</v>
      </c>
      <c r="N288" s="66">
        <f>'Publication Table'!L289/'Publication Table (%)'!N$284</f>
        <v>4.24E-2</v>
      </c>
      <c r="O288" s="66">
        <f>'Publication Table'!M289/'Publication Table (%)'!O$284</f>
        <v>3.5685320356853206E-2</v>
      </c>
      <c r="P288" s="66">
        <f>'Publication Table'!N289/'Publication Table (%)'!P$284</f>
        <v>3.9339103068450038E-2</v>
      </c>
      <c r="Q288" s="66">
        <f>'Publication Table'!O289/'Publication Table (%)'!Q$284</f>
        <v>5.7838660578386603E-2</v>
      </c>
      <c r="R288" s="66">
        <f>'Publication Table'!P289/'Publication Table (%)'!R$284</f>
        <v>2.922201138519924E-2</v>
      </c>
      <c r="S288" s="66">
        <f>'Publication Table'!Q289/'Publication Table (%)'!S$284</f>
        <v>4.3321299638989168E-2</v>
      </c>
      <c r="T288" s="66">
        <f>'Publication Table'!R289/'Publication Table (%)'!T$284</f>
        <v>4.0886699507389164E-2</v>
      </c>
      <c r="U288" s="66">
        <f>'Publication Table'!S289/'Publication Table (%)'!U$284</f>
        <v>4.3512043512043512E-2</v>
      </c>
      <c r="V288" s="66">
        <f>'Publication Table'!T289/'Publication Table (%)'!V$284</f>
        <v>4.1348855881172222E-2</v>
      </c>
      <c r="W288" s="66">
        <f>'Publication Table'!U289/'Publication Table (%)'!W$284</f>
        <v>4.307334109429569E-2</v>
      </c>
      <c r="X288" s="66">
        <f>'Publication Table'!V289/'Publication Table (%)'!X$284</f>
        <v>3.335919317300233E-2</v>
      </c>
      <c r="Y288" s="66">
        <f>'Publication Table'!W289/'Publication Table (%)'!Y$284</f>
        <v>4.3923240938166311E-2</v>
      </c>
      <c r="Z288" s="66">
        <f>'Publication Table'!X289/'Publication Table (%)'!Z$284</f>
        <v>4.8881524440762221E-2</v>
      </c>
      <c r="AA288" s="66">
        <f>'Publication Table'!Y289/'Publication Table (%)'!AA$284</f>
        <v>4.9443757725587144E-2</v>
      </c>
      <c r="AB288" s="66">
        <f>'Publication Table'!Z289/'Publication Table (%)'!AB$284</f>
        <v>3.7350246652572236E-2</v>
      </c>
      <c r="AC288" s="66">
        <f>'Publication Table'!AA289/'Publication Table (%)'!AC$284</f>
        <v>3.7644787644787646E-2</v>
      </c>
      <c r="AD288" s="66">
        <f>'Publication Table'!AB289/'Publication Table (%)'!AD$284</f>
        <v>3.6186770428015567E-2</v>
      </c>
      <c r="AE288" s="66">
        <f>'Publication Table'!AC289/'Publication Table (%)'!AE$284</f>
        <v>4.6159667045024597E-2</v>
      </c>
      <c r="AF288" s="66">
        <f>'Publication Table'!AD289/'Publication Table (%)'!AF$284</f>
        <v>4.2914617791685296E-2</v>
      </c>
      <c r="AG288" s="66">
        <f>'Publication Table'!AE289/'Publication Table (%)'!AG$284</f>
        <v>4.1729893778452203E-2</v>
      </c>
      <c r="AH288" s="66">
        <f>'Publication Table'!AF289/'Publication Table (%)'!AH$284</f>
        <v>3.6139630390143736E-2</v>
      </c>
      <c r="AI288" s="66">
        <f>'Publication Table'!AG289/'Publication Table (%)'!AI$284</f>
        <v>4.78210566910914E-2</v>
      </c>
      <c r="AJ288" s="66">
        <f>'Publication Table'!AH289/'Publication Table (%)'!AJ$284</f>
        <v>4.2847025495750708E-2</v>
      </c>
      <c r="AK288" s="66">
        <f>'Publication Table'!AI289/'Publication Table (%)'!AK$284</f>
        <v>4.2956120092378751E-2</v>
      </c>
      <c r="AL288" s="66">
        <f>'Publication Table'!AJ289/'Publication Table (%)'!AL$284</f>
        <v>3.6336109008327025E-2</v>
      </c>
      <c r="AM288" s="66">
        <f>'Publication Table'!AK289/'Publication Table (%)'!AM$284</f>
        <v>5.1190476190476189E-2</v>
      </c>
      <c r="AN288" s="66">
        <f>'Publication Table'!AL289/'Publication Table (%)'!AN$284</f>
        <v>4.0753556324490584E-2</v>
      </c>
      <c r="AO288" s="66">
        <f>'Publication Table'!AM289/'Publication Table (%)'!AO$284</f>
        <v>3.9817503110742433E-2</v>
      </c>
      <c r="AP288" s="66">
        <f>'Publication Table'!AN289/'Publication Table (%)'!AP$284</f>
        <v>3.7239868565169768E-2</v>
      </c>
      <c r="AQ288" s="66">
        <f>'Publication Table'!AO289/'Publication Table (%)'!AQ$284</f>
        <v>3.1559963931469794E-2</v>
      </c>
      <c r="AR288" s="66">
        <f>'Publication Table'!AP289/'Publication Table (%)'!AR$284</f>
        <v>4.1842971321109541E-2</v>
      </c>
      <c r="AS288" s="66">
        <f>'Publication Table'!AQ289/'Publication Table (%)'!AS$284</f>
        <v>3.1071136549468518E-2</v>
      </c>
      <c r="AT288" s="66">
        <f>'Publication Table'!AR289/'Publication Table (%)'!AT$284</f>
        <v>3.7329819938515592E-2</v>
      </c>
      <c r="AU288" s="66">
        <f>'Publication Table'!AS289/'Publication Table (%)'!AU$284</f>
        <v>3.7251356238698012E-2</v>
      </c>
      <c r="AV288" s="66">
        <f>'Publication Table'!AT289/'Publication Table (%)'!AV$284</f>
        <v>3.3719704952581663E-2</v>
      </c>
      <c r="AW288" s="66">
        <f>'Publication Table'!AU289/'Publication Table (%)'!AW$284</f>
        <v>4.9333333333333333E-2</v>
      </c>
      <c r="AX288" s="66">
        <f>'Publication Table'!AV289/'Publication Table (%)'!AX$284</f>
        <v>4.1880969875091843E-2</v>
      </c>
      <c r="AY288" s="66">
        <f>'Publication Table'!AW289/'Publication Table (%)'!AY$284</f>
        <v>4.8231511254019289E-2</v>
      </c>
      <c r="AZ288" s="66">
        <f>'Publication Table'!AX289/'Publication Table (%)'!AZ$284</f>
        <v>4.7053649956024624E-2</v>
      </c>
      <c r="BA288" s="66">
        <f>'Publication Table'!AY289/'Publication Table (%)'!BA$284</f>
        <v>6.3559322033898302E-2</v>
      </c>
      <c r="BB288" s="66">
        <f>'Publication Table'!AZ289/'Publication Table (%)'!BB$284</f>
        <v>3.227107704719645E-2</v>
      </c>
      <c r="BC288" s="66">
        <f>'Publication Table'!BA289/'Publication Table (%)'!BC$284</f>
        <v>3.2643678160919537E-2</v>
      </c>
      <c r="BD288" s="66">
        <f>'Publication Table'!BB289/'Publication Table (%)'!BD$284</f>
        <v>3.6363636363636362E-2</v>
      </c>
      <c r="BE288" s="66">
        <f>'Publication Table'!BC289/'Publication Table (%)'!BE$284</f>
        <v>4.1610131162369966E-2</v>
      </c>
      <c r="BF288" s="66">
        <f>'Publication Table'!BD289/'Publication Table (%)'!BF$284</f>
        <v>3.5865974516281263E-2</v>
      </c>
      <c r="BG288" s="66">
        <f>'Publication Table'!BE289/'Publication Table (%)'!BG$284</f>
        <v>4.9711495783399909E-2</v>
      </c>
      <c r="BH288" s="66">
        <f>'Publication Table'!BF289/'Publication Table (%)'!BH$284</f>
        <v>3.9967702866370608E-2</v>
      </c>
      <c r="BI288" s="66">
        <f>'Publication Table'!BG289/'Publication Table (%)'!BI$284</f>
        <v>4.7040169133192387E-2</v>
      </c>
      <c r="BJ288" s="66">
        <f>'Publication Table'!BH289/'Publication Table (%)'!BJ$284</f>
        <v>5.1162790697674418E-2</v>
      </c>
      <c r="BK288" s="66">
        <f>'Publication Table'!BI289/'Publication Table (%)'!BK$284</f>
        <v>6.4381658175081055E-2</v>
      </c>
      <c r="BL288" s="66">
        <f>'Publication Table'!BJ289/'Publication Table (%)'!BL$284</f>
        <v>4.4043321299638991E-2</v>
      </c>
      <c r="BM288" s="66">
        <f>'Publication Table'!BK289/'Publication Table (%)'!BM$284</f>
        <v>2.9411764705882353E-2</v>
      </c>
      <c r="BN288" s="66">
        <f>'Publication Table'!BL289/'Publication Table (%)'!BN$284</f>
        <v>2.097902097902098E-2</v>
      </c>
      <c r="BO288" s="66">
        <f>'Publication Table'!BM289/'Publication Table (%)'!BO$284</f>
        <v>4.329004329004329E-3</v>
      </c>
      <c r="BP288" s="66">
        <f>'Publication Table'!BN289/'Publication Table (%)'!BP$284</f>
        <v>1.6216216216216217E-2</v>
      </c>
      <c r="BQ288" s="66">
        <f>'Publication Table'!BO289/'Publication Table (%)'!BQ$284</f>
        <v>1.8072289156626505E-2</v>
      </c>
      <c r="BR288" s="66">
        <f>'Publication Table'!BP289/'Publication Table (%)'!BR$284</f>
        <v>3.3519553072625698E-2</v>
      </c>
      <c r="BS288" s="66">
        <f ca="1">'Publication Table'!BQ289/'Publication Table (%)'!BS$284</f>
        <v>2.0308692120227456E-2</v>
      </c>
    </row>
    <row r="289" spans="2:71" ht="15" customHeight="1" x14ac:dyDescent="0.2">
      <c r="B289" s="84" t="str">
        <f t="shared" si="40"/>
        <v>NHS LanarkshireOther reason %</v>
      </c>
      <c r="C289" s="87" t="str">
        <f t="shared" si="42"/>
        <v>NHS Lanarkshire</v>
      </c>
      <c r="D289" s="100"/>
      <c r="E289" s="39" t="s">
        <v>116</v>
      </c>
      <c r="F289" s="66">
        <f>'Publication Table'!D290/'Publication Table (%)'!F$284</f>
        <v>0</v>
      </c>
      <c r="G289" s="66">
        <f>'Publication Table'!E290/'Publication Table (%)'!G$284</f>
        <v>0</v>
      </c>
      <c r="H289" s="66">
        <f>'Publication Table'!F290/'Publication Table (%)'!H$284</f>
        <v>0</v>
      </c>
      <c r="I289" s="66">
        <f>'Publication Table'!G290/'Publication Table (%)'!I$284</f>
        <v>0</v>
      </c>
      <c r="J289" s="66">
        <f>'Publication Table'!H290/'Publication Table (%)'!J$284</f>
        <v>0</v>
      </c>
      <c r="K289" s="66">
        <f>'Publication Table'!I290/'Publication Table (%)'!K$284</f>
        <v>0</v>
      </c>
      <c r="L289" s="66">
        <f>'Publication Table'!J290/'Publication Table (%)'!L$284</f>
        <v>0</v>
      </c>
      <c r="M289" s="66">
        <f>'Publication Table'!K290/'Publication Table (%)'!M$284</f>
        <v>0</v>
      </c>
      <c r="N289" s="66">
        <f>'Publication Table'!L290/'Publication Table (%)'!N$284</f>
        <v>0</v>
      </c>
      <c r="O289" s="66">
        <f>'Publication Table'!M290/'Publication Table (%)'!O$284</f>
        <v>0</v>
      </c>
      <c r="P289" s="66">
        <f>'Publication Table'!N290/'Publication Table (%)'!P$284</f>
        <v>0</v>
      </c>
      <c r="Q289" s="66">
        <f>'Publication Table'!O290/'Publication Table (%)'!Q$284</f>
        <v>0</v>
      </c>
      <c r="R289" s="66">
        <f>'Publication Table'!P290/'Publication Table (%)'!R$284</f>
        <v>0</v>
      </c>
      <c r="S289" s="66">
        <f>'Publication Table'!Q290/'Publication Table (%)'!S$284</f>
        <v>0</v>
      </c>
      <c r="T289" s="66">
        <f>'Publication Table'!R290/'Publication Table (%)'!T$284</f>
        <v>0</v>
      </c>
      <c r="U289" s="66">
        <f>'Publication Table'!S290/'Publication Table (%)'!U$284</f>
        <v>0</v>
      </c>
      <c r="V289" s="66">
        <f>'Publication Table'!T290/'Publication Table (%)'!V$284</f>
        <v>0</v>
      </c>
      <c r="W289" s="66">
        <f>'Publication Table'!U290/'Publication Table (%)'!W$284</f>
        <v>0</v>
      </c>
      <c r="X289" s="66">
        <f>'Publication Table'!V290/'Publication Table (%)'!X$284</f>
        <v>0</v>
      </c>
      <c r="Y289" s="66">
        <f>'Publication Table'!W290/'Publication Table (%)'!Y$284</f>
        <v>0</v>
      </c>
      <c r="Z289" s="66">
        <f>'Publication Table'!X290/'Publication Table (%)'!Z$284</f>
        <v>0</v>
      </c>
      <c r="AA289" s="66">
        <f>'Publication Table'!Y290/'Publication Table (%)'!AA$284</f>
        <v>0</v>
      </c>
      <c r="AB289" s="66">
        <f>'Publication Table'!Z290/'Publication Table (%)'!AB$284</f>
        <v>0</v>
      </c>
      <c r="AC289" s="66">
        <f>'Publication Table'!AA290/'Publication Table (%)'!AC$284</f>
        <v>0</v>
      </c>
      <c r="AD289" s="66">
        <f>'Publication Table'!AB290/'Publication Table (%)'!AD$284</f>
        <v>0</v>
      </c>
      <c r="AE289" s="66">
        <f>'Publication Table'!AC290/'Publication Table (%)'!AE$284</f>
        <v>0</v>
      </c>
      <c r="AF289" s="66">
        <f>'Publication Table'!AD290/'Publication Table (%)'!AF$284</f>
        <v>0</v>
      </c>
      <c r="AG289" s="66">
        <f>'Publication Table'!AE290/'Publication Table (%)'!AG$284</f>
        <v>0</v>
      </c>
      <c r="AH289" s="66">
        <f>'Publication Table'!AF290/'Publication Table (%)'!AH$284</f>
        <v>0</v>
      </c>
      <c r="AI289" s="66">
        <f>'Publication Table'!AG290/'Publication Table (%)'!AI$284</f>
        <v>0</v>
      </c>
      <c r="AJ289" s="66">
        <f>'Publication Table'!AH290/'Publication Table (%)'!AJ$284</f>
        <v>0</v>
      </c>
      <c r="AK289" s="66">
        <f>'Publication Table'!AI290/'Publication Table (%)'!AK$284</f>
        <v>0</v>
      </c>
      <c r="AL289" s="66">
        <f>'Publication Table'!AJ290/'Publication Table (%)'!AL$284</f>
        <v>0</v>
      </c>
      <c r="AM289" s="66">
        <f>'Publication Table'!AK290/'Publication Table (%)'!AM$284</f>
        <v>2.7777777777777779E-3</v>
      </c>
      <c r="AN289" s="66">
        <f>'Publication Table'!AL290/'Publication Table (%)'!AN$284</f>
        <v>5.7670126874279125E-3</v>
      </c>
      <c r="AO289" s="66">
        <f>'Publication Table'!AM290/'Publication Table (%)'!AO$284</f>
        <v>4.9771878888428042E-3</v>
      </c>
      <c r="AP289" s="66">
        <f>'Publication Table'!AN290/'Publication Table (%)'!AP$284</f>
        <v>5.4764512595837896E-3</v>
      </c>
      <c r="AQ289" s="66">
        <f>'Publication Table'!AO290/'Publication Table (%)'!AQ$284</f>
        <v>4.508566275924256E-3</v>
      </c>
      <c r="AR289" s="66">
        <f>'Publication Table'!AP290/'Publication Table (%)'!AR$284</f>
        <v>6.5820404325340857E-3</v>
      </c>
      <c r="AS289" s="66">
        <f>'Publication Table'!AQ290/'Publication Table (%)'!AS$284</f>
        <v>7.3589533932951756E-3</v>
      </c>
      <c r="AT289" s="66">
        <f>'Publication Table'!AR290/'Publication Table (%)'!AT$284</f>
        <v>2.635046113306983E-3</v>
      </c>
      <c r="AU289" s="66">
        <f>'Publication Table'!AS290/'Publication Table (%)'!AU$284</f>
        <v>6.1482820976491862E-3</v>
      </c>
      <c r="AV289" s="66">
        <f>'Publication Table'!AT290/'Publication Table (%)'!AV$284</f>
        <v>5.268703898840885E-3</v>
      </c>
      <c r="AW289" s="66">
        <f>'Publication Table'!AU290/'Publication Table (%)'!AW$284</f>
        <v>4.8888888888888888E-3</v>
      </c>
      <c r="AX289" s="66">
        <f>'Publication Table'!AV290/'Publication Table (%)'!AX$284</f>
        <v>2.5716385011021309E-3</v>
      </c>
      <c r="AY289" s="66">
        <f>'Publication Table'!AW290/'Publication Table (%)'!AY$284</f>
        <v>1.4469453376205787E-2</v>
      </c>
      <c r="AZ289" s="66">
        <f>'Publication Table'!AX290/'Publication Table (%)'!AZ$284</f>
        <v>6.5963060686015833E-3</v>
      </c>
      <c r="BA289" s="66">
        <f>'Publication Table'!AY290/'Publication Table (%)'!BA$284</f>
        <v>2.8248587570621469E-3</v>
      </c>
      <c r="BB289" s="66">
        <f>'Publication Table'!AZ290/'Publication Table (%)'!BB$284</f>
        <v>4.4372730939895117E-3</v>
      </c>
      <c r="BC289" s="66">
        <f>'Publication Table'!BA290/'Publication Table (%)'!BC$284</f>
        <v>7.8160919540229881E-3</v>
      </c>
      <c r="BD289" s="66">
        <f>'Publication Table'!BB290/'Publication Table (%)'!BD$284</f>
        <v>5.7416267942583732E-3</v>
      </c>
      <c r="BE289" s="66">
        <f>'Publication Table'!BC290/'Publication Table (%)'!BE$284</f>
        <v>1.1759384893713252E-2</v>
      </c>
      <c r="BF289" s="66">
        <f>'Publication Table'!BD290/'Publication Table (%)'!BF$284</f>
        <v>7.5507314771118455E-3</v>
      </c>
      <c r="BG289" s="66">
        <f>'Publication Table'!BE290/'Publication Table (%)'!BG$284</f>
        <v>3.9946737683089215E-3</v>
      </c>
      <c r="BH289" s="66">
        <f>'Publication Table'!BF290/'Publication Table (%)'!BH$284</f>
        <v>3.229713362939039E-3</v>
      </c>
      <c r="BI289" s="66">
        <f>'Publication Table'!BG290/'Publication Table (%)'!BI$284</f>
        <v>4.7568710359408035E-3</v>
      </c>
      <c r="BJ289" s="66">
        <f>'Publication Table'!BH290/'Publication Table (%)'!BJ$284</f>
        <v>3.8054968287526427E-3</v>
      </c>
      <c r="BK289" s="66">
        <f>'Publication Table'!BI290/'Publication Table (%)'!BK$284</f>
        <v>4.1685965724872626E-3</v>
      </c>
      <c r="BL289" s="66">
        <f>'Publication Table'!BJ290/'Publication Table (%)'!BL$284</f>
        <v>4.3321299638989169E-3</v>
      </c>
      <c r="BM289" s="66">
        <f>'Publication Table'!BK290/'Publication Table (%)'!BM$284</f>
        <v>9.5588235294117641E-2</v>
      </c>
      <c r="BN289" s="66">
        <f>'Publication Table'!BL290/'Publication Table (%)'!BN$284</f>
        <v>2.7972027972027972E-2</v>
      </c>
      <c r="BO289" s="66">
        <f>'Publication Table'!BM290/'Publication Table (%)'!BO$284</f>
        <v>5.627705627705628E-2</v>
      </c>
      <c r="BP289" s="66">
        <f>'Publication Table'!BN290/'Publication Table (%)'!BP$284</f>
        <v>2.7027027027027029E-2</v>
      </c>
      <c r="BQ289" s="66">
        <f>'Publication Table'!BO290/'Publication Table (%)'!BQ$284</f>
        <v>9.6385542168674707E-3</v>
      </c>
      <c r="BR289" s="66">
        <f>'Publication Table'!BP290/'Publication Table (%)'!BR$284</f>
        <v>9.3109869646182501E-3</v>
      </c>
      <c r="BS289" s="66">
        <f ca="1">'Publication Table'!BQ290/'Publication Table (%)'!BS$284</f>
        <v>3.249390739236393E-3</v>
      </c>
    </row>
    <row r="290" spans="2:71" ht="15" customHeight="1" collapsed="1" x14ac:dyDescent="0.25">
      <c r="B290" s="84" t="str">
        <f t="shared" si="40"/>
        <v>NHS LanarkshireHospital Level</v>
      </c>
      <c r="C290" s="87" t="str">
        <f t="shared" si="42"/>
        <v>NHS Lanarkshire</v>
      </c>
      <c r="D290" s="100"/>
      <c r="E290" s="44" t="s">
        <v>10</v>
      </c>
      <c r="F290" s="14"/>
      <c r="G290" s="14"/>
      <c r="H290" s="14"/>
      <c r="I290" s="14"/>
      <c r="J290" s="14"/>
      <c r="K290" s="14"/>
      <c r="L290" s="14"/>
      <c r="M290" s="14"/>
      <c r="N290" s="14"/>
      <c r="O290" s="14"/>
      <c r="P290" s="14"/>
      <c r="Q290" s="14"/>
      <c r="R290" s="14"/>
      <c r="S290" s="14"/>
      <c r="T290" s="14"/>
      <c r="U290" s="14"/>
      <c r="V290" s="14"/>
      <c r="W290" s="14"/>
      <c r="X290" s="14"/>
      <c r="Y290" s="14"/>
      <c r="Z290" s="14"/>
      <c r="AA290" s="14"/>
      <c r="AB290" s="14"/>
      <c r="AC290" s="14"/>
      <c r="AD290" s="14"/>
      <c r="AE290" s="14"/>
      <c r="AF290" s="14"/>
      <c r="AG290" s="14"/>
      <c r="AH290" s="14"/>
      <c r="AI290" s="14"/>
      <c r="AJ290" s="14"/>
      <c r="AK290" s="14"/>
      <c r="AL290" s="14"/>
      <c r="AM290" s="14"/>
      <c r="AN290" s="14"/>
      <c r="AO290" s="14"/>
      <c r="AP290" s="14"/>
      <c r="AQ290" s="14"/>
      <c r="AR290" s="14"/>
      <c r="AS290" s="14"/>
      <c r="AT290" s="14"/>
      <c r="AU290" s="14"/>
      <c r="AV290" s="14"/>
      <c r="AW290" s="14"/>
      <c r="AX290" s="14"/>
      <c r="AY290" s="14"/>
      <c r="AZ290" s="14"/>
      <c r="BA290" s="14"/>
      <c r="BB290" s="14"/>
      <c r="BC290" s="14"/>
      <c r="BD290" s="14"/>
      <c r="BE290" s="14"/>
      <c r="BF290" s="14"/>
      <c r="BG290" s="14"/>
      <c r="BH290" s="14"/>
      <c r="BI290" s="14"/>
      <c r="BJ290" s="14"/>
      <c r="BK290" s="14"/>
      <c r="BL290" s="14"/>
      <c r="BM290" s="14"/>
      <c r="BN290" s="14"/>
      <c r="BO290" s="14"/>
      <c r="BP290" s="14"/>
      <c r="BQ290" s="14"/>
      <c r="BR290" s="14"/>
      <c r="BS290" s="14"/>
    </row>
    <row r="291" spans="2:71" ht="15" hidden="1" customHeight="1" outlineLevel="1" collapsed="1" x14ac:dyDescent="0.2">
      <c r="B291" s="84" t="str">
        <f t="shared" si="40"/>
        <v>Hairmyres HospitalHairmyres Hospital</v>
      </c>
      <c r="C291" s="87" t="str">
        <f>E291</f>
        <v>Hairmyres Hospital</v>
      </c>
      <c r="D291" s="100" t="s">
        <v>67</v>
      </c>
      <c r="E291" s="43" t="s">
        <v>68</v>
      </c>
      <c r="F291" s="14"/>
      <c r="G291" s="14"/>
      <c r="H291" s="14"/>
      <c r="I291" s="14"/>
      <c r="J291" s="14"/>
      <c r="K291" s="14"/>
      <c r="L291" s="14"/>
      <c r="M291" s="14"/>
      <c r="N291" s="14"/>
      <c r="O291" s="14"/>
      <c r="P291" s="14"/>
      <c r="Q291" s="14"/>
      <c r="R291" s="14"/>
      <c r="S291" s="14"/>
      <c r="T291" s="14"/>
      <c r="U291" s="14"/>
      <c r="V291" s="14"/>
      <c r="W291" s="14"/>
      <c r="X291" s="14"/>
      <c r="Y291" s="14"/>
      <c r="Z291" s="14"/>
      <c r="AA291" s="14"/>
      <c r="AB291" s="14"/>
      <c r="AC291" s="14"/>
      <c r="AD291" s="14"/>
      <c r="AE291" s="14"/>
      <c r="AF291" s="14"/>
      <c r="AG291" s="14"/>
      <c r="AH291" s="14"/>
      <c r="AI291" s="14"/>
      <c r="AJ291" s="14"/>
      <c r="AK291" s="14"/>
      <c r="AL291" s="14"/>
      <c r="AM291" s="14"/>
      <c r="AN291" s="14"/>
      <c r="AO291" s="14"/>
      <c r="AP291" s="14"/>
      <c r="AQ291" s="14"/>
      <c r="AR291" s="14"/>
      <c r="AS291" s="14"/>
      <c r="AT291" s="14"/>
      <c r="AU291" s="14"/>
      <c r="AV291" s="14"/>
      <c r="AW291" s="14"/>
      <c r="AX291" s="14"/>
      <c r="AY291" s="14"/>
      <c r="AZ291" s="14"/>
      <c r="BA291" s="14"/>
      <c r="BB291" s="14"/>
      <c r="BC291" s="14"/>
      <c r="BD291" s="14"/>
      <c r="BE291" s="14"/>
      <c r="BF291" s="14"/>
      <c r="BG291" s="14"/>
      <c r="BH291" s="14"/>
      <c r="BI291" s="14"/>
      <c r="BJ291" s="14"/>
      <c r="BK291" s="14"/>
      <c r="BL291" s="14"/>
      <c r="BM291" s="14"/>
      <c r="BN291" s="14"/>
      <c r="BO291" s="14"/>
      <c r="BP291" s="14"/>
      <c r="BQ291" s="14"/>
      <c r="BR291" s="14"/>
      <c r="BS291" s="14"/>
    </row>
    <row r="292" spans="2:71" ht="15" hidden="1" customHeight="1" outlineLevel="2" x14ac:dyDescent="0.2">
      <c r="B292" s="84" t="str">
        <f t="shared" si="40"/>
        <v>Hairmyres HospitalTotal Number of scheduled elective operations in theatre system</v>
      </c>
      <c r="C292" s="87" t="str">
        <f t="shared" ref="C292:C297" si="43">C291</f>
        <v>Hairmyres Hospital</v>
      </c>
      <c r="D292" s="100"/>
      <c r="E292" s="36" t="s">
        <v>3</v>
      </c>
      <c r="F292" s="17">
        <f>'Publication Table'!D293</f>
        <v>902</v>
      </c>
      <c r="G292" s="17">
        <f>'Publication Table'!E293</f>
        <v>874</v>
      </c>
      <c r="H292" s="17">
        <f>'Publication Table'!F293</f>
        <v>890</v>
      </c>
      <c r="I292" s="17">
        <f>'Publication Table'!G293</f>
        <v>933</v>
      </c>
      <c r="J292" s="93">
        <f>'Publication Table'!H293</f>
        <v>897</v>
      </c>
      <c r="K292" s="17">
        <f>'Publication Table'!I293</f>
        <v>1048</v>
      </c>
      <c r="L292" s="17">
        <f>'Publication Table'!J293</f>
        <v>1044</v>
      </c>
      <c r="M292" s="17">
        <f>'Publication Table'!K293</f>
        <v>1033</v>
      </c>
      <c r="N292" s="17">
        <f>'Publication Table'!L293</f>
        <v>1063</v>
      </c>
      <c r="O292" s="17">
        <f>'Publication Table'!M293</f>
        <v>963</v>
      </c>
      <c r="P292" s="17">
        <f>'Publication Table'!N293</f>
        <v>984</v>
      </c>
      <c r="Q292" s="17">
        <f>'Publication Table'!O293</f>
        <v>1059</v>
      </c>
      <c r="R292" s="17">
        <f>'Publication Table'!P293</f>
        <v>1103</v>
      </c>
      <c r="S292" s="17">
        <f>'Publication Table'!Q293</f>
        <v>1013</v>
      </c>
      <c r="T292" s="17">
        <f>'Publication Table'!R293</f>
        <v>753</v>
      </c>
      <c r="U292" s="17">
        <f>'Publication Table'!S293</f>
        <v>1081</v>
      </c>
      <c r="V292" s="17">
        <f>'Publication Table'!T293</f>
        <v>968</v>
      </c>
      <c r="W292" s="17">
        <f>'Publication Table'!U293</f>
        <v>1163</v>
      </c>
      <c r="X292" s="17">
        <f>'Publication Table'!V293</f>
        <v>1015</v>
      </c>
      <c r="Y292" s="17">
        <f>'Publication Table'!W293</f>
        <v>951</v>
      </c>
      <c r="Z292" s="17">
        <f>'Publication Table'!X293</f>
        <v>989</v>
      </c>
      <c r="AA292" s="17">
        <f>'Publication Table'!Y293</f>
        <v>946</v>
      </c>
      <c r="AB292" s="17">
        <f>'Publication Table'!Z293</f>
        <v>1077</v>
      </c>
      <c r="AC292" s="17">
        <f>'Publication Table'!AA293</f>
        <v>864</v>
      </c>
      <c r="AD292" s="17">
        <f>'Publication Table'!AB293</f>
        <v>1003</v>
      </c>
      <c r="AE292" s="17">
        <f>'Publication Table'!AC293</f>
        <v>1056</v>
      </c>
      <c r="AF292" s="17">
        <f>'Publication Table'!AD293</f>
        <v>866</v>
      </c>
      <c r="AG292" s="17">
        <f>'Publication Table'!AE293</f>
        <v>1041</v>
      </c>
      <c r="AH292" s="17">
        <f>'Publication Table'!AF293</f>
        <v>917</v>
      </c>
      <c r="AI292" s="17">
        <f>'Publication Table'!AG293</f>
        <v>886</v>
      </c>
      <c r="AJ292" s="17">
        <f>'Publication Table'!AH293</f>
        <v>997</v>
      </c>
      <c r="AK292" s="17">
        <f>'Publication Table'!AI293</f>
        <v>812</v>
      </c>
      <c r="AL292" s="17">
        <f>'Publication Table'!AJ293</f>
        <v>1031</v>
      </c>
      <c r="AM292" s="17">
        <f>'Publication Table'!AK293</f>
        <v>896</v>
      </c>
      <c r="AN292" s="17">
        <f>'Publication Table'!AL293</f>
        <v>993</v>
      </c>
      <c r="AO292" s="17">
        <f>'Publication Table'!AM293</f>
        <v>966</v>
      </c>
      <c r="AP292" s="17">
        <f>'Publication Table'!AN293</f>
        <v>1024</v>
      </c>
      <c r="AQ292" s="17">
        <f>'Publication Table'!AO293</f>
        <v>900</v>
      </c>
      <c r="AR292" s="17">
        <f>'Publication Table'!AP293</f>
        <v>886</v>
      </c>
      <c r="AS292" s="17">
        <f>'Publication Table'!AQ293</f>
        <v>997</v>
      </c>
      <c r="AT292" s="17">
        <f>'Publication Table'!AR293</f>
        <v>960</v>
      </c>
      <c r="AU292" s="17">
        <f>'Publication Table'!AS293</f>
        <v>1091</v>
      </c>
      <c r="AV292" s="17">
        <f>'Publication Table'!AT293</f>
        <v>1251</v>
      </c>
      <c r="AW292" s="17">
        <f>'Publication Table'!AU293</f>
        <v>960</v>
      </c>
      <c r="AX292" s="17">
        <f>'Publication Table'!AV293</f>
        <v>1177</v>
      </c>
      <c r="AY292" s="17">
        <f>'Publication Table'!AW293</f>
        <v>1042</v>
      </c>
      <c r="AZ292" s="17">
        <f>'Publication Table'!AX293</f>
        <v>773</v>
      </c>
      <c r="BA292" s="17">
        <f>'Publication Table'!AY293</f>
        <v>745</v>
      </c>
      <c r="BB292" s="17">
        <f>'Publication Table'!AZ293</f>
        <v>860</v>
      </c>
      <c r="BC292" s="17">
        <f>'Publication Table'!BA293</f>
        <v>823</v>
      </c>
      <c r="BD292" s="17">
        <f>'Publication Table'!BB293</f>
        <v>650</v>
      </c>
      <c r="BE292" s="17">
        <f>'Publication Table'!BC293</f>
        <v>816</v>
      </c>
      <c r="BF292" s="17">
        <f>'Publication Table'!BD293</f>
        <v>704</v>
      </c>
      <c r="BG292" s="17">
        <f>'Publication Table'!BE293</f>
        <v>827</v>
      </c>
      <c r="BH292" s="17">
        <f>'Publication Table'!BF293</f>
        <v>902</v>
      </c>
      <c r="BI292" s="17">
        <f>'Publication Table'!BG293</f>
        <v>691</v>
      </c>
      <c r="BJ292" s="17">
        <f>'Publication Table'!BH293</f>
        <v>894</v>
      </c>
      <c r="BK292" s="17">
        <f>'Publication Table'!BI293</f>
        <v>834</v>
      </c>
      <c r="BL292" s="17">
        <f>'Publication Table'!BJ293</f>
        <v>479</v>
      </c>
      <c r="BM292" s="17">
        <f>'Publication Table'!BK293</f>
        <v>11</v>
      </c>
      <c r="BN292" s="17">
        <f>'Publication Table'!BL293</f>
        <v>39</v>
      </c>
      <c r="BO292" s="17">
        <f>'Publication Table'!BM293</f>
        <v>61</v>
      </c>
      <c r="BP292" s="17">
        <f>'Publication Table'!BN293</f>
        <v>78</v>
      </c>
      <c r="BQ292" s="17">
        <f>'Publication Table'!BO293</f>
        <v>191</v>
      </c>
      <c r="BR292" s="17">
        <f>'Publication Table'!BP293</f>
        <v>265</v>
      </c>
      <c r="BS292" s="17">
        <f ca="1">'Publication Table'!BQ293</f>
        <v>323</v>
      </c>
    </row>
    <row r="293" spans="2:71" ht="15" hidden="1" customHeight="1" outlineLevel="2" x14ac:dyDescent="0.2">
      <c r="B293" s="84" t="str">
        <f t="shared" si="40"/>
        <v>Hairmyres HospitalPercent of total scheduled elective cancellations in theatre systems</v>
      </c>
      <c r="C293" s="87" t="str">
        <f t="shared" si="43"/>
        <v>Hairmyres Hospital</v>
      </c>
      <c r="D293" s="100"/>
      <c r="E293" s="37" t="s">
        <v>112</v>
      </c>
      <c r="F293" s="38">
        <f>'Publication Table'!D294/'Publication Table (%)'!F$292</f>
        <v>6.7627494456762749E-2</v>
      </c>
      <c r="G293" s="38">
        <f>'Publication Table'!E294/'Publication Table (%)'!G$292</f>
        <v>7.6659038901601834E-2</v>
      </c>
      <c r="H293" s="38">
        <f>'Publication Table'!F294/'Publication Table (%)'!H$292</f>
        <v>9.662921348314607E-2</v>
      </c>
      <c r="I293" s="38">
        <f>'Publication Table'!G294/'Publication Table (%)'!I$292</f>
        <v>6.5380493033226156E-2</v>
      </c>
      <c r="J293" s="94">
        <f>'Publication Table'!H294/'Publication Table (%)'!J$292</f>
        <v>8.2497212931995537E-2</v>
      </c>
      <c r="K293" s="38">
        <f>'Publication Table'!I294/'Publication Table (%)'!K$292</f>
        <v>6.7748091603053437E-2</v>
      </c>
      <c r="L293" s="38">
        <f>'Publication Table'!J294/'Publication Table (%)'!L$292</f>
        <v>9.1954022988505746E-2</v>
      </c>
      <c r="M293" s="38">
        <f>'Publication Table'!K294/'Publication Table (%)'!M$292</f>
        <v>8.2284607938044527E-2</v>
      </c>
      <c r="N293" s="38">
        <f>'Publication Table'!L294/'Publication Table (%)'!N$292</f>
        <v>9.1251175917215432E-2</v>
      </c>
      <c r="O293" s="38">
        <f>'Publication Table'!M294/'Publication Table (%)'!O$292</f>
        <v>8.3073727933541022E-2</v>
      </c>
      <c r="P293" s="38">
        <f>'Publication Table'!N294/'Publication Table (%)'!P$292</f>
        <v>8.2317073170731711E-2</v>
      </c>
      <c r="Q293" s="38">
        <f>'Publication Table'!O294/'Publication Table (%)'!Q$292</f>
        <v>9.3484419263456089E-2</v>
      </c>
      <c r="R293" s="38">
        <f>'Publication Table'!P294/'Publication Table (%)'!R$292</f>
        <v>7.7062556663644602E-2</v>
      </c>
      <c r="S293" s="38">
        <f>'Publication Table'!Q294/'Publication Table (%)'!S$292</f>
        <v>0.10463968410661402</v>
      </c>
      <c r="T293" s="38">
        <f>'Publication Table'!R294/'Publication Table (%)'!T$292</f>
        <v>9.4289508632138114E-2</v>
      </c>
      <c r="U293" s="38">
        <f>'Publication Table'!S294/'Publication Table (%)'!U$292</f>
        <v>0.10823311748381129</v>
      </c>
      <c r="V293" s="38">
        <f>'Publication Table'!T294/'Publication Table (%)'!V$292</f>
        <v>0.12086776859504132</v>
      </c>
      <c r="W293" s="38">
        <f>'Publication Table'!U294/'Publication Table (%)'!W$292</f>
        <v>8.8564058469475501E-2</v>
      </c>
      <c r="X293" s="38">
        <f>'Publication Table'!V294/'Publication Table (%)'!X$292</f>
        <v>8.6699507389162558E-2</v>
      </c>
      <c r="Y293" s="38">
        <f>'Publication Table'!W294/'Publication Table (%)'!Y$292</f>
        <v>0.10515247108307045</v>
      </c>
      <c r="Z293" s="38">
        <f>'Publication Table'!X294/'Publication Table (%)'!Z$292</f>
        <v>8.998988877654196E-2</v>
      </c>
      <c r="AA293" s="38">
        <f>'Publication Table'!Y294/'Publication Table (%)'!AA$292</f>
        <v>9.7251585623678652E-2</v>
      </c>
      <c r="AB293" s="38">
        <f>'Publication Table'!Z294/'Publication Table (%)'!AB$292</f>
        <v>7.4280408542246976E-2</v>
      </c>
      <c r="AC293" s="38">
        <f>'Publication Table'!AA294/'Publication Table (%)'!AC$292</f>
        <v>6.3657407407407413E-2</v>
      </c>
      <c r="AD293" s="38">
        <f>'Publication Table'!AB294/'Publication Table (%)'!AD$292</f>
        <v>8.8733798604187439E-2</v>
      </c>
      <c r="AE293" s="38">
        <f>'Publication Table'!AC294/'Publication Table (%)'!AE$292</f>
        <v>8.7121212121212127E-2</v>
      </c>
      <c r="AF293" s="38">
        <f>'Publication Table'!AD294/'Publication Table (%)'!AF$292</f>
        <v>8.5450346420323328E-2</v>
      </c>
      <c r="AG293" s="38">
        <f>'Publication Table'!AE294/'Publication Table (%)'!AG$292</f>
        <v>9.3179634966378488E-2</v>
      </c>
      <c r="AH293" s="38">
        <f>'Publication Table'!AF294/'Publication Table (%)'!AH$292</f>
        <v>8.9422028353326063E-2</v>
      </c>
      <c r="AI293" s="38">
        <f>'Publication Table'!AG294/'Publication Table (%)'!AI$292</f>
        <v>9.0293453724604969E-2</v>
      </c>
      <c r="AJ293" s="38">
        <f>'Publication Table'!AH294/'Publication Table (%)'!AJ$292</f>
        <v>7.1213640922768301E-2</v>
      </c>
      <c r="AK293" s="38">
        <f>'Publication Table'!AI294/'Publication Table (%)'!AK$292</f>
        <v>0.10467980295566502</v>
      </c>
      <c r="AL293" s="38">
        <f>'Publication Table'!AJ294/'Publication Table (%)'!AL$292</f>
        <v>9.8933074684772068E-2</v>
      </c>
      <c r="AM293" s="38">
        <f>'Publication Table'!AK294/'Publication Table (%)'!AM$292</f>
        <v>0.12946428571428573</v>
      </c>
      <c r="AN293" s="38">
        <f>'Publication Table'!AL294/'Publication Table (%)'!AN$292</f>
        <v>9.9697885196374625E-2</v>
      </c>
      <c r="AO293" s="38">
        <f>'Publication Table'!AM294/'Publication Table (%)'!AO$292</f>
        <v>0.10869565217391304</v>
      </c>
      <c r="AP293" s="38">
        <f>'Publication Table'!AN294/'Publication Table (%)'!AP$292</f>
        <v>8.59375E-2</v>
      </c>
      <c r="AQ293" s="38">
        <f>'Publication Table'!AO294/'Publication Table (%)'!AQ$292</f>
        <v>9.8888888888888887E-2</v>
      </c>
      <c r="AR293" s="38">
        <f>'Publication Table'!AP294/'Publication Table (%)'!AR$292</f>
        <v>8.8036117381489837E-2</v>
      </c>
      <c r="AS293" s="38">
        <f>'Publication Table'!AQ294/'Publication Table (%)'!AS$292</f>
        <v>9.4282848545636913E-2</v>
      </c>
      <c r="AT293" s="38">
        <f>'Publication Table'!AR294/'Publication Table (%)'!AT$292</f>
        <v>9.375E-2</v>
      </c>
      <c r="AU293" s="38">
        <f>'Publication Table'!AS294/'Publication Table (%)'!AU$292</f>
        <v>9.5325389550870762E-2</v>
      </c>
      <c r="AV293" s="38">
        <f>'Publication Table'!AT294/'Publication Table (%)'!AV$292</f>
        <v>7.9936051159072735E-2</v>
      </c>
      <c r="AW293" s="38">
        <f>'Publication Table'!AU294/'Publication Table (%)'!AW$292</f>
        <v>0.11041666666666666</v>
      </c>
      <c r="AX293" s="38">
        <f>'Publication Table'!AV294/'Publication Table (%)'!AX$292</f>
        <v>9.4307561597281223E-2</v>
      </c>
      <c r="AY293" s="38">
        <f>'Publication Table'!AW294/'Publication Table (%)'!AY$292</f>
        <v>0.10748560460652591</v>
      </c>
      <c r="AZ293" s="38">
        <f>'Publication Table'!AX294/'Publication Table (%)'!AZ$292</f>
        <v>0.11254851228978008</v>
      </c>
      <c r="BA293" s="38">
        <f>'Publication Table'!AY294/'Publication Table (%)'!BA$292</f>
        <v>0.13422818791946309</v>
      </c>
      <c r="BB293" s="38">
        <f>'Publication Table'!AZ294/'Publication Table (%)'!BB$292</f>
        <v>0.10232558139534884</v>
      </c>
      <c r="BC293" s="38">
        <f>'Publication Table'!BA294/'Publication Table (%)'!BC$292</f>
        <v>0.10085054678007291</v>
      </c>
      <c r="BD293" s="38">
        <f>'Publication Table'!BB294/'Publication Table (%)'!BD$292</f>
        <v>0.14000000000000001</v>
      </c>
      <c r="BE293" s="38">
        <f>'Publication Table'!BC294/'Publication Table (%)'!BE$292</f>
        <v>0.11151960784313726</v>
      </c>
      <c r="BF293" s="38">
        <f>'Publication Table'!BD294/'Publication Table (%)'!BF$292</f>
        <v>0.10085227272727272</v>
      </c>
      <c r="BG293" s="38">
        <f>'Publication Table'!BE294/'Publication Table (%)'!BG$292</f>
        <v>0.11124546553808948</v>
      </c>
      <c r="BH293" s="38">
        <f>'Publication Table'!BF294/'Publication Table (%)'!BH$292</f>
        <v>0.11197339246119734</v>
      </c>
      <c r="BI293" s="38">
        <f>'Publication Table'!BG294/'Publication Table (%)'!BI$292</f>
        <v>0.12879884225759769</v>
      </c>
      <c r="BJ293" s="38">
        <f>'Publication Table'!BH294/'Publication Table (%)'!BJ$292</f>
        <v>0.1319910514541387</v>
      </c>
      <c r="BK293" s="38">
        <f>'Publication Table'!BI294/'Publication Table (%)'!BK$292</f>
        <v>0.15107913669064749</v>
      </c>
      <c r="BL293" s="38">
        <f>'Publication Table'!BJ294/'Publication Table (%)'!BL$292</f>
        <v>0.1440501043841336</v>
      </c>
      <c r="BM293" s="38">
        <f>'Publication Table'!BK294/'Publication Table (%)'!BM$292</f>
        <v>0.72727272727272729</v>
      </c>
      <c r="BN293" s="38">
        <f>'Publication Table'!BL294/'Publication Table (%)'!BN$292</f>
        <v>5.128205128205128E-2</v>
      </c>
      <c r="BO293" s="38">
        <f>'Publication Table'!BM294/'Publication Table (%)'!BO$292</f>
        <v>0.11475409836065574</v>
      </c>
      <c r="BP293" s="38">
        <f>'Publication Table'!BN294/'Publication Table (%)'!BP$292</f>
        <v>7.6923076923076927E-2</v>
      </c>
      <c r="BQ293" s="38">
        <f>'Publication Table'!BO294/'Publication Table (%)'!BQ$292</f>
        <v>3.1413612565445025E-2</v>
      </c>
      <c r="BR293" s="38">
        <f>'Publication Table'!BP294/'Publication Table (%)'!BR$292</f>
        <v>0.1169811320754717</v>
      </c>
      <c r="BS293" s="38">
        <f ca="1">'Publication Table'!BQ294/'Publication Table (%)'!BS$292</f>
        <v>0.10835913312693499</v>
      </c>
    </row>
    <row r="294" spans="2:71" ht="15" hidden="1" customHeight="1" outlineLevel="2" x14ac:dyDescent="0.2">
      <c r="B294" s="84" t="str">
        <f t="shared" si="40"/>
        <v>Hairmyres HospitalCancellation based on clinical reason by hospital %</v>
      </c>
      <c r="C294" s="87" t="str">
        <f t="shared" si="43"/>
        <v>Hairmyres Hospital</v>
      </c>
      <c r="D294" s="100"/>
      <c r="E294" s="39" t="s">
        <v>113</v>
      </c>
      <c r="F294" s="38">
        <f>'Publication Table'!D295/'Publication Table (%)'!F$292</f>
        <v>1.5521064301552107E-2</v>
      </c>
      <c r="G294" s="38">
        <f>'Publication Table'!E295/'Publication Table (%)'!G$292</f>
        <v>1.4874141876430207E-2</v>
      </c>
      <c r="H294" s="38">
        <f>'Publication Table'!F295/'Publication Table (%)'!H$292</f>
        <v>2.247191011235955E-2</v>
      </c>
      <c r="I294" s="38">
        <f>'Publication Table'!G295/'Publication Table (%)'!I$292</f>
        <v>1.3933547695605574E-2</v>
      </c>
      <c r="J294" s="94">
        <f>'Publication Table'!H295/'Publication Table (%)'!J$292</f>
        <v>3.2329988851727984E-2</v>
      </c>
      <c r="K294" s="38">
        <f>'Publication Table'!I295/'Publication Table (%)'!K$292</f>
        <v>2.6717557251908396E-2</v>
      </c>
      <c r="L294" s="38">
        <f>'Publication Table'!J295/'Publication Table (%)'!L$292</f>
        <v>2.9693486590038315E-2</v>
      </c>
      <c r="M294" s="38">
        <f>'Publication Table'!K295/'Publication Table (%)'!M$292</f>
        <v>1.6456921587608905E-2</v>
      </c>
      <c r="N294" s="38">
        <f>'Publication Table'!L295/'Publication Table (%)'!N$292</f>
        <v>2.5399811853245531E-2</v>
      </c>
      <c r="O294" s="38">
        <f>'Publication Table'!M295/'Publication Table (%)'!O$292</f>
        <v>3.5306334371754934E-2</v>
      </c>
      <c r="P294" s="38">
        <f>'Publication Table'!N295/'Publication Table (%)'!P$292</f>
        <v>2.6422764227642278E-2</v>
      </c>
      <c r="Q294" s="38">
        <f>'Publication Table'!O295/'Publication Table (%)'!Q$292</f>
        <v>3.0217186024551465E-2</v>
      </c>
      <c r="R294" s="38">
        <f>'Publication Table'!P295/'Publication Table (%)'!R$292</f>
        <v>3.6264732547597461E-2</v>
      </c>
      <c r="S294" s="38">
        <f>'Publication Table'!Q295/'Publication Table (%)'!S$292</f>
        <v>3.0602171767028629E-2</v>
      </c>
      <c r="T294" s="38">
        <f>'Publication Table'!R295/'Publication Table (%)'!T$292</f>
        <v>3.054448871181939E-2</v>
      </c>
      <c r="U294" s="38">
        <f>'Publication Table'!S295/'Publication Table (%)'!U$292</f>
        <v>2.4051803885291396E-2</v>
      </c>
      <c r="V294" s="38">
        <f>'Publication Table'!T295/'Publication Table (%)'!V$292</f>
        <v>2.8925619834710745E-2</v>
      </c>
      <c r="W294" s="38">
        <f>'Publication Table'!U295/'Publication Table (%)'!W$292</f>
        <v>2.235597592433362E-2</v>
      </c>
      <c r="X294" s="38">
        <f>'Publication Table'!V295/'Publication Table (%)'!X$292</f>
        <v>2.6600985221674877E-2</v>
      </c>
      <c r="Y294" s="38">
        <f>'Publication Table'!W295/'Publication Table (%)'!Y$292</f>
        <v>3.1545741324921134E-2</v>
      </c>
      <c r="Z294" s="38">
        <f>'Publication Table'!X295/'Publication Table (%)'!Z$292</f>
        <v>1.5166835187057633E-2</v>
      </c>
      <c r="AA294" s="38">
        <f>'Publication Table'!Y295/'Publication Table (%)'!AA$292</f>
        <v>1.9027484143763214E-2</v>
      </c>
      <c r="AB294" s="38">
        <f>'Publication Table'!Z295/'Publication Table (%)'!AB$292</f>
        <v>2.3212627669452181E-2</v>
      </c>
      <c r="AC294" s="38">
        <f>'Publication Table'!AA295/'Publication Table (%)'!AC$292</f>
        <v>1.7361111111111112E-2</v>
      </c>
      <c r="AD294" s="38">
        <f>'Publication Table'!AB295/'Publication Table (%)'!AD$292</f>
        <v>3.0907278165503489E-2</v>
      </c>
      <c r="AE294" s="38">
        <f>'Publication Table'!AC295/'Publication Table (%)'!AE$292</f>
        <v>1.9886363636363636E-2</v>
      </c>
      <c r="AF294" s="38">
        <f>'Publication Table'!AD295/'Publication Table (%)'!AF$292</f>
        <v>2.3094688221709007E-2</v>
      </c>
      <c r="AG294" s="38">
        <f>'Publication Table'!AE295/'Publication Table (%)'!AG$292</f>
        <v>3.3621517771373677E-2</v>
      </c>
      <c r="AH294" s="38">
        <f>'Publication Table'!AF295/'Publication Table (%)'!AH$292</f>
        <v>2.9443838604143947E-2</v>
      </c>
      <c r="AI294" s="38">
        <f>'Publication Table'!AG295/'Publication Table (%)'!AI$292</f>
        <v>2.8216704288939052E-2</v>
      </c>
      <c r="AJ294" s="38">
        <f>'Publication Table'!AH295/'Publication Table (%)'!AJ$292</f>
        <v>2.3069207622868605E-2</v>
      </c>
      <c r="AK294" s="38">
        <f>'Publication Table'!AI295/'Publication Table (%)'!AK$292</f>
        <v>3.0788177339901478E-2</v>
      </c>
      <c r="AL294" s="38">
        <f>'Publication Table'!AJ295/'Publication Table (%)'!AL$292</f>
        <v>3.5887487875848688E-2</v>
      </c>
      <c r="AM294" s="38">
        <f>'Publication Table'!AK295/'Publication Table (%)'!AM$292</f>
        <v>3.2366071428571432E-2</v>
      </c>
      <c r="AN294" s="38">
        <f>'Publication Table'!AL295/'Publication Table (%)'!AN$292</f>
        <v>2.8197381671701913E-2</v>
      </c>
      <c r="AO294" s="38">
        <f>'Publication Table'!AM295/'Publication Table (%)'!AO$292</f>
        <v>3.3126293995859216E-2</v>
      </c>
      <c r="AP294" s="38">
        <f>'Publication Table'!AN295/'Publication Table (%)'!AP$292</f>
        <v>1.26953125E-2</v>
      </c>
      <c r="AQ294" s="38">
        <f>'Publication Table'!AO295/'Publication Table (%)'!AQ$292</f>
        <v>2.4444444444444446E-2</v>
      </c>
      <c r="AR294" s="38">
        <f>'Publication Table'!AP295/'Publication Table (%)'!AR$292</f>
        <v>2.7088036117381489E-2</v>
      </c>
      <c r="AS294" s="38">
        <f>'Publication Table'!AQ295/'Publication Table (%)'!AS$292</f>
        <v>3.1093279839518557E-2</v>
      </c>
      <c r="AT294" s="38">
        <f>'Publication Table'!AR295/'Publication Table (%)'!AT$292</f>
        <v>3.229166666666667E-2</v>
      </c>
      <c r="AU294" s="38">
        <f>'Publication Table'!AS295/'Publication Table (%)'!AU$292</f>
        <v>2.5664527956003668E-2</v>
      </c>
      <c r="AV294" s="38">
        <f>'Publication Table'!AT295/'Publication Table (%)'!AV$292</f>
        <v>3.117505995203837E-2</v>
      </c>
      <c r="AW294" s="38">
        <f>'Publication Table'!AU295/'Publication Table (%)'!AW$292</f>
        <v>4.4791666666666667E-2</v>
      </c>
      <c r="AX294" s="38">
        <f>'Publication Table'!AV295/'Publication Table (%)'!AX$292</f>
        <v>3.058623619371283E-2</v>
      </c>
      <c r="AY294" s="38">
        <f>'Publication Table'!AW295/'Publication Table (%)'!AY$292</f>
        <v>2.4952015355086371E-2</v>
      </c>
      <c r="AZ294" s="38">
        <f>'Publication Table'!AX295/'Publication Table (%)'!AZ$292</f>
        <v>3.7516170763260026E-2</v>
      </c>
      <c r="BA294" s="38">
        <f>'Publication Table'!AY295/'Publication Table (%)'!BA$292</f>
        <v>3.6241610738255034E-2</v>
      </c>
      <c r="BB294" s="38">
        <f>'Publication Table'!AZ295/'Publication Table (%)'!BB$292</f>
        <v>3.0232558139534883E-2</v>
      </c>
      <c r="BC294" s="38">
        <f>'Publication Table'!BA295/'Publication Table (%)'!BC$292</f>
        <v>3.7667071688942892E-2</v>
      </c>
      <c r="BD294" s="38">
        <f>'Publication Table'!BB295/'Publication Table (%)'!BD$292</f>
        <v>3.8461538461538464E-2</v>
      </c>
      <c r="BE294" s="38">
        <f>'Publication Table'!BC295/'Publication Table (%)'!BE$292</f>
        <v>4.0441176470588237E-2</v>
      </c>
      <c r="BF294" s="38">
        <f>'Publication Table'!BD295/'Publication Table (%)'!BF$292</f>
        <v>3.4090909090909088E-2</v>
      </c>
      <c r="BG294" s="38">
        <f>'Publication Table'!BE295/'Publication Table (%)'!BG$292</f>
        <v>3.7484885126964934E-2</v>
      </c>
      <c r="BH294" s="38">
        <f>'Publication Table'!BF295/'Publication Table (%)'!BH$292</f>
        <v>4.5454545454545456E-2</v>
      </c>
      <c r="BI294" s="38">
        <f>'Publication Table'!BG295/'Publication Table (%)'!BI$292</f>
        <v>3.3285094066570188E-2</v>
      </c>
      <c r="BJ294" s="38">
        <f>'Publication Table'!BH295/'Publication Table (%)'!BJ$292</f>
        <v>2.5727069351230425E-2</v>
      </c>
      <c r="BK294" s="38">
        <f>'Publication Table'!BI295/'Publication Table (%)'!BK$292</f>
        <v>3.237410071942446E-2</v>
      </c>
      <c r="BL294" s="38">
        <f>'Publication Table'!BJ295/'Publication Table (%)'!BL$292</f>
        <v>7.0981210855949897E-2</v>
      </c>
      <c r="BM294" s="38">
        <f>'Publication Table'!BK295/'Publication Table (%)'!BM$292</f>
        <v>9.0909090909090912E-2</v>
      </c>
      <c r="BN294" s="38">
        <f>'Publication Table'!BL295/'Publication Table (%)'!BN$292</f>
        <v>2.564102564102564E-2</v>
      </c>
      <c r="BO294" s="38">
        <f>'Publication Table'!BM295/'Publication Table (%)'!BO$292</f>
        <v>3.2786885245901641E-2</v>
      </c>
      <c r="BP294" s="38">
        <f>'Publication Table'!BN295/'Publication Table (%)'!BP$292</f>
        <v>2.564102564102564E-2</v>
      </c>
      <c r="BQ294" s="38">
        <f>'Publication Table'!BO295/'Publication Table (%)'!BQ$292</f>
        <v>1.5706806282722512E-2</v>
      </c>
      <c r="BR294" s="38">
        <f>'Publication Table'!BP295/'Publication Table (%)'!BR$292</f>
        <v>4.5283018867924525E-2</v>
      </c>
      <c r="BS294" s="38">
        <f ca="1">'Publication Table'!BQ295/'Publication Table (%)'!BS$292</f>
        <v>6.1919504643962849E-2</v>
      </c>
    </row>
    <row r="295" spans="2:71" ht="15" hidden="1" customHeight="1" outlineLevel="2" x14ac:dyDescent="0.2">
      <c r="B295" s="84" t="str">
        <f t="shared" si="40"/>
        <v>Hairmyres HospitalCancellation based on capacity or non-clinical reason by hospital %</v>
      </c>
      <c r="C295" s="87" t="str">
        <f t="shared" si="43"/>
        <v>Hairmyres Hospital</v>
      </c>
      <c r="D295" s="100"/>
      <c r="E295" s="39" t="s">
        <v>114</v>
      </c>
      <c r="F295" s="38">
        <f>'Publication Table'!D296/'Publication Table (%)'!F$292</f>
        <v>1.5521064301552107E-2</v>
      </c>
      <c r="G295" s="38">
        <f>'Publication Table'!E296/'Publication Table (%)'!G$292</f>
        <v>1.9450800915331808E-2</v>
      </c>
      <c r="H295" s="38">
        <f>'Publication Table'!F296/'Publication Table (%)'!H$292</f>
        <v>2.247191011235955E-2</v>
      </c>
      <c r="I295" s="38">
        <f>'Publication Table'!G296/'Publication Table (%)'!I$292</f>
        <v>7.502679528403001E-3</v>
      </c>
      <c r="J295" s="94">
        <f>'Publication Table'!H296/'Publication Table (%)'!J$292</f>
        <v>8.918617614269788E-3</v>
      </c>
      <c r="K295" s="38">
        <f>'Publication Table'!I296/'Publication Table (%)'!K$292</f>
        <v>5.7251908396946565E-3</v>
      </c>
      <c r="L295" s="38">
        <f>'Publication Table'!J296/'Publication Table (%)'!L$292</f>
        <v>1.9157088122605363E-2</v>
      </c>
      <c r="M295" s="38">
        <f>'Publication Table'!K296/'Publication Table (%)'!M$292</f>
        <v>2.6137463697967087E-2</v>
      </c>
      <c r="N295" s="38">
        <f>'Publication Table'!L296/'Publication Table (%)'!N$292</f>
        <v>3.2925682031984947E-2</v>
      </c>
      <c r="O295" s="38">
        <f>'Publication Table'!M296/'Publication Table (%)'!O$292</f>
        <v>1.7653167185877467E-2</v>
      </c>
      <c r="P295" s="38">
        <f>'Publication Table'!N296/'Publication Table (%)'!P$292</f>
        <v>1.4227642276422764E-2</v>
      </c>
      <c r="Q295" s="38">
        <f>'Publication Table'!O296/'Publication Table (%)'!Q$292</f>
        <v>1.69971671388102E-2</v>
      </c>
      <c r="R295" s="38">
        <f>'Publication Table'!P296/'Publication Table (%)'!R$292</f>
        <v>9.9728014505893019E-3</v>
      </c>
      <c r="S295" s="38">
        <f>'Publication Table'!Q296/'Publication Table (%)'!S$292</f>
        <v>1.7769002961500493E-2</v>
      </c>
      <c r="T295" s="38">
        <f>'Publication Table'!R296/'Publication Table (%)'!T$292</f>
        <v>1.5936254980079681E-2</v>
      </c>
      <c r="U295" s="38">
        <f>'Publication Table'!S296/'Publication Table (%)'!U$292</f>
        <v>2.5901942645698426E-2</v>
      </c>
      <c r="V295" s="38">
        <f>'Publication Table'!T296/'Publication Table (%)'!V$292</f>
        <v>4.8553719008264461E-2</v>
      </c>
      <c r="W295" s="38">
        <f>'Publication Table'!U296/'Publication Table (%)'!W$292</f>
        <v>1.9776440240756664E-2</v>
      </c>
      <c r="X295" s="38">
        <f>'Publication Table'!V296/'Publication Table (%)'!X$292</f>
        <v>1.7733990147783252E-2</v>
      </c>
      <c r="Y295" s="38">
        <f>'Publication Table'!W296/'Publication Table (%)'!Y$292</f>
        <v>2.1030494216614092E-2</v>
      </c>
      <c r="Z295" s="38">
        <f>'Publication Table'!X296/'Publication Table (%)'!Z$292</f>
        <v>2.1233569261880688E-2</v>
      </c>
      <c r="AA295" s="38">
        <f>'Publication Table'!Y296/'Publication Table (%)'!AA$292</f>
        <v>1.9027484143763214E-2</v>
      </c>
      <c r="AB295" s="38">
        <f>'Publication Table'!Z296/'Publication Table (%)'!AB$292</f>
        <v>1.8570102135561744E-2</v>
      </c>
      <c r="AC295" s="38">
        <f>'Publication Table'!AA296/'Publication Table (%)'!AC$292</f>
        <v>6.9444444444444441E-3</v>
      </c>
      <c r="AD295" s="38">
        <f>'Publication Table'!AB296/'Publication Table (%)'!AD$292</f>
        <v>1.8943170488534396E-2</v>
      </c>
      <c r="AE295" s="38">
        <f>'Publication Table'!AC296/'Publication Table (%)'!AE$292</f>
        <v>2.1780303030303032E-2</v>
      </c>
      <c r="AF295" s="38">
        <f>'Publication Table'!AD296/'Publication Table (%)'!AF$292</f>
        <v>2.3094688221709007E-2</v>
      </c>
      <c r="AG295" s="38">
        <f>'Publication Table'!AE296/'Publication Table (%)'!AG$292</f>
        <v>1.2487992315081652E-2</v>
      </c>
      <c r="AH295" s="38">
        <f>'Publication Table'!AF296/'Publication Table (%)'!AH$292</f>
        <v>1.7448200654307525E-2</v>
      </c>
      <c r="AI295" s="38">
        <f>'Publication Table'!AG296/'Publication Table (%)'!AI$292</f>
        <v>2.7088036117381489E-2</v>
      </c>
      <c r="AJ295" s="38">
        <f>'Publication Table'!AH296/'Publication Table (%)'!AJ$292</f>
        <v>1.2036108324974924E-2</v>
      </c>
      <c r="AK295" s="38">
        <f>'Publication Table'!AI296/'Publication Table (%)'!AK$292</f>
        <v>2.832512315270936E-2</v>
      </c>
      <c r="AL295" s="38">
        <f>'Publication Table'!AJ296/'Publication Table (%)'!AL$292</f>
        <v>2.7158098933074686E-2</v>
      </c>
      <c r="AM295" s="38">
        <f>'Publication Table'!AK296/'Publication Table (%)'!AM$292</f>
        <v>3.125E-2</v>
      </c>
      <c r="AN295" s="38">
        <f>'Publication Table'!AL296/'Publication Table (%)'!AN$292</f>
        <v>1.9133937562940583E-2</v>
      </c>
      <c r="AO295" s="38">
        <f>'Publication Table'!AM296/'Publication Table (%)'!AO$292</f>
        <v>1.0351966873706004E-2</v>
      </c>
      <c r="AP295" s="38">
        <f>'Publication Table'!AN296/'Publication Table (%)'!AP$292</f>
        <v>2.63671875E-2</v>
      </c>
      <c r="AQ295" s="38">
        <f>'Publication Table'!AO296/'Publication Table (%)'!AQ$292</f>
        <v>3.3333333333333333E-2</v>
      </c>
      <c r="AR295" s="38">
        <f>'Publication Table'!AP296/'Publication Table (%)'!AR$292</f>
        <v>1.580135440180587E-2</v>
      </c>
      <c r="AS295" s="38">
        <f>'Publication Table'!AQ296/'Publication Table (%)'!AS$292</f>
        <v>1.2036108324974924E-2</v>
      </c>
      <c r="AT295" s="38">
        <f>'Publication Table'!AR296/'Publication Table (%)'!AT$292</f>
        <v>2.0833333333333332E-2</v>
      </c>
      <c r="AU295" s="38">
        <f>'Publication Table'!AS296/'Publication Table (%)'!AU$292</f>
        <v>1.924839596700275E-2</v>
      </c>
      <c r="AV295" s="38">
        <f>'Publication Table'!AT296/'Publication Table (%)'!AV$292</f>
        <v>1.4388489208633094E-2</v>
      </c>
      <c r="AW295" s="38">
        <f>'Publication Table'!AU296/'Publication Table (%)'!AW$292</f>
        <v>1.6666666666666666E-2</v>
      </c>
      <c r="AX295" s="38">
        <f>'Publication Table'!AV296/'Publication Table (%)'!AX$292</f>
        <v>1.5293118096856415E-2</v>
      </c>
      <c r="AY295" s="38">
        <f>'Publication Table'!AW296/'Publication Table (%)'!AY$292</f>
        <v>1.6314779270633396E-2</v>
      </c>
      <c r="AZ295" s="38">
        <f>'Publication Table'!AX296/'Publication Table (%)'!AZ$292</f>
        <v>2.1992238033635189E-2</v>
      </c>
      <c r="BA295" s="38">
        <f>'Publication Table'!AY296/'Publication Table (%)'!BA$292</f>
        <v>2.2818791946308724E-2</v>
      </c>
      <c r="BB295" s="38">
        <f>'Publication Table'!AZ296/'Publication Table (%)'!BB$292</f>
        <v>2.2093023255813953E-2</v>
      </c>
      <c r="BC295" s="38">
        <f>'Publication Table'!BA296/'Publication Table (%)'!BC$292</f>
        <v>1.7010935601458079E-2</v>
      </c>
      <c r="BD295" s="38">
        <f>'Publication Table'!BB296/'Publication Table (%)'!BD$292</f>
        <v>3.5384615384615382E-2</v>
      </c>
      <c r="BE295" s="38">
        <f>'Publication Table'!BC296/'Publication Table (%)'!BE$292</f>
        <v>2.8186274509803922E-2</v>
      </c>
      <c r="BF295" s="38">
        <f>'Publication Table'!BD296/'Publication Table (%)'!BF$292</f>
        <v>3.6931818181818184E-2</v>
      </c>
      <c r="BG295" s="38">
        <f>'Publication Table'!BE296/'Publication Table (%)'!BG$292</f>
        <v>3.0229746070133012E-2</v>
      </c>
      <c r="BH295" s="38">
        <f>'Publication Table'!BF296/'Publication Table (%)'!BH$292</f>
        <v>3.2150776053215077E-2</v>
      </c>
      <c r="BI295" s="38">
        <f>'Publication Table'!BG296/'Publication Table (%)'!BI$292</f>
        <v>4.1968162083936326E-2</v>
      </c>
      <c r="BJ295" s="38">
        <f>'Publication Table'!BH296/'Publication Table (%)'!BJ$292</f>
        <v>5.3691275167785234E-2</v>
      </c>
      <c r="BK295" s="38">
        <f>'Publication Table'!BI296/'Publication Table (%)'!BK$292</f>
        <v>3.8369304556354913E-2</v>
      </c>
      <c r="BL295" s="38">
        <f>'Publication Table'!BJ296/'Publication Table (%)'!BL$292</f>
        <v>2.5052192066805846E-2</v>
      </c>
      <c r="BM295" s="38">
        <f>'Publication Table'!BK296/'Publication Table (%)'!BM$292</f>
        <v>0</v>
      </c>
      <c r="BN295" s="38">
        <f>'Publication Table'!BL296/'Publication Table (%)'!BN$292</f>
        <v>0</v>
      </c>
      <c r="BO295" s="38">
        <f>'Publication Table'!BM296/'Publication Table (%)'!BO$292</f>
        <v>4.9180327868852458E-2</v>
      </c>
      <c r="BP295" s="38">
        <f>'Publication Table'!BN296/'Publication Table (%)'!BP$292</f>
        <v>0</v>
      </c>
      <c r="BQ295" s="38">
        <f>'Publication Table'!BO296/'Publication Table (%)'!BQ$292</f>
        <v>5.235602094240838E-3</v>
      </c>
      <c r="BR295" s="38">
        <f>'Publication Table'!BP296/'Publication Table (%)'!BR$292</f>
        <v>7.5471698113207548E-3</v>
      </c>
      <c r="BS295" s="38">
        <f ca="1">'Publication Table'!BQ296/'Publication Table (%)'!BS$292</f>
        <v>3.4055727554179564E-2</v>
      </c>
    </row>
    <row r="296" spans="2:71" ht="15" hidden="1" customHeight="1" outlineLevel="2" x14ac:dyDescent="0.2">
      <c r="B296" s="84" t="str">
        <f t="shared" si="40"/>
        <v>Hairmyres HospitalCancelled by Patient %</v>
      </c>
      <c r="C296" s="87" t="str">
        <f t="shared" si="43"/>
        <v>Hairmyres Hospital</v>
      </c>
      <c r="D296" s="100"/>
      <c r="E296" s="39" t="s">
        <v>115</v>
      </c>
      <c r="F296" s="38">
        <f>'Publication Table'!D297/'Publication Table (%)'!F$292</f>
        <v>3.6585365853658534E-2</v>
      </c>
      <c r="G296" s="38">
        <f>'Publication Table'!E297/'Publication Table (%)'!G$292</f>
        <v>4.2334096109839819E-2</v>
      </c>
      <c r="H296" s="38">
        <f>'Publication Table'!F297/'Publication Table (%)'!H$292</f>
        <v>5.1685393258426963E-2</v>
      </c>
      <c r="I296" s="38">
        <f>'Publication Table'!G297/'Publication Table (%)'!I$292</f>
        <v>4.3944265809217578E-2</v>
      </c>
      <c r="J296" s="94">
        <f>'Publication Table'!H297/'Publication Table (%)'!J$292</f>
        <v>4.1248606465997768E-2</v>
      </c>
      <c r="K296" s="38">
        <f>'Publication Table'!I297/'Publication Table (%)'!K$292</f>
        <v>3.5305343511450385E-2</v>
      </c>
      <c r="L296" s="38">
        <f>'Publication Table'!J297/'Publication Table (%)'!L$292</f>
        <v>4.3103448275862072E-2</v>
      </c>
      <c r="M296" s="38">
        <f>'Publication Table'!K297/'Publication Table (%)'!M$292</f>
        <v>3.9690222652468542E-2</v>
      </c>
      <c r="N296" s="38">
        <f>'Publication Table'!L297/'Publication Table (%)'!N$292</f>
        <v>3.2925682031984947E-2</v>
      </c>
      <c r="O296" s="38">
        <f>'Publication Table'!M297/'Publication Table (%)'!O$292</f>
        <v>3.0114226375908618E-2</v>
      </c>
      <c r="P296" s="38">
        <f>'Publication Table'!N297/'Publication Table (%)'!P$292</f>
        <v>4.1666666666666664E-2</v>
      </c>
      <c r="Q296" s="38">
        <f>'Publication Table'!O297/'Publication Table (%)'!Q$292</f>
        <v>4.6270066100094431E-2</v>
      </c>
      <c r="R296" s="38">
        <f>'Publication Table'!P297/'Publication Table (%)'!R$292</f>
        <v>3.0825022665457842E-2</v>
      </c>
      <c r="S296" s="38">
        <f>'Publication Table'!Q297/'Publication Table (%)'!S$292</f>
        <v>5.6268509378084898E-2</v>
      </c>
      <c r="T296" s="38">
        <f>'Publication Table'!R297/'Publication Table (%)'!T$292</f>
        <v>4.7808764940239043E-2</v>
      </c>
      <c r="U296" s="38">
        <f>'Publication Table'!S297/'Publication Table (%)'!U$292</f>
        <v>5.8279370952821465E-2</v>
      </c>
      <c r="V296" s="38">
        <f>'Publication Table'!T297/'Publication Table (%)'!V$292</f>
        <v>4.3388429752066117E-2</v>
      </c>
      <c r="W296" s="38">
        <f>'Publication Table'!U297/'Publication Table (%)'!W$292</f>
        <v>4.6431642304385214E-2</v>
      </c>
      <c r="X296" s="38">
        <f>'Publication Table'!V297/'Publication Table (%)'!X$292</f>
        <v>4.2364532019704436E-2</v>
      </c>
      <c r="Y296" s="38">
        <f>'Publication Table'!W297/'Publication Table (%)'!Y$292</f>
        <v>5.2576235541535225E-2</v>
      </c>
      <c r="Z296" s="38">
        <f>'Publication Table'!X297/'Publication Table (%)'!Z$292</f>
        <v>5.3589484327603638E-2</v>
      </c>
      <c r="AA296" s="38">
        <f>'Publication Table'!Y297/'Publication Table (%)'!AA$292</f>
        <v>5.9196617336152217E-2</v>
      </c>
      <c r="AB296" s="38">
        <f>'Publication Table'!Z297/'Publication Table (%)'!AB$292</f>
        <v>3.2497678737233054E-2</v>
      </c>
      <c r="AC296" s="38">
        <f>'Publication Table'!AA297/'Publication Table (%)'!AC$292</f>
        <v>3.9351851851851853E-2</v>
      </c>
      <c r="AD296" s="38">
        <f>'Publication Table'!AB297/'Publication Table (%)'!AD$292</f>
        <v>3.8883349950149554E-2</v>
      </c>
      <c r="AE296" s="38">
        <f>'Publication Table'!AC297/'Publication Table (%)'!AE$292</f>
        <v>4.5454545454545456E-2</v>
      </c>
      <c r="AF296" s="38">
        <f>'Publication Table'!AD297/'Publication Table (%)'!AF$292</f>
        <v>3.9260969976905313E-2</v>
      </c>
      <c r="AG296" s="38">
        <f>'Publication Table'!AE297/'Publication Table (%)'!AG$292</f>
        <v>4.7070124879923153E-2</v>
      </c>
      <c r="AH296" s="38">
        <f>'Publication Table'!AF297/'Publication Table (%)'!AH$292</f>
        <v>4.2529989094874592E-2</v>
      </c>
      <c r="AI296" s="38">
        <f>'Publication Table'!AG297/'Publication Table (%)'!AI$292</f>
        <v>3.4988713318284424E-2</v>
      </c>
      <c r="AJ296" s="38">
        <f>'Publication Table'!AH297/'Publication Table (%)'!AJ$292</f>
        <v>3.6108324974924777E-2</v>
      </c>
      <c r="AK296" s="38">
        <f>'Publication Table'!AI297/'Publication Table (%)'!AK$292</f>
        <v>4.5566502463054187E-2</v>
      </c>
      <c r="AL296" s="38">
        <f>'Publication Table'!AJ297/'Publication Table (%)'!AL$292</f>
        <v>3.5887487875848688E-2</v>
      </c>
      <c r="AM296" s="38">
        <f>'Publication Table'!AK297/'Publication Table (%)'!AM$292</f>
        <v>6.1383928571428568E-2</v>
      </c>
      <c r="AN296" s="38">
        <f>'Publication Table'!AL297/'Publication Table (%)'!AN$292</f>
        <v>4.632426988922457E-2</v>
      </c>
      <c r="AO296" s="38">
        <f>'Publication Table'!AM297/'Publication Table (%)'!AO$292</f>
        <v>5.5900621118012424E-2</v>
      </c>
      <c r="AP296" s="38">
        <f>'Publication Table'!AN297/'Publication Table (%)'!AP$292</f>
        <v>3.61328125E-2</v>
      </c>
      <c r="AQ296" s="38">
        <f>'Publication Table'!AO297/'Publication Table (%)'!AQ$292</f>
        <v>3.5555555555555556E-2</v>
      </c>
      <c r="AR296" s="38">
        <f>'Publication Table'!AP297/'Publication Table (%)'!AR$292</f>
        <v>4.2889390519187359E-2</v>
      </c>
      <c r="AS296" s="38">
        <f>'Publication Table'!AQ297/'Publication Table (%)'!AS$292</f>
        <v>4.5135406218655971E-2</v>
      </c>
      <c r="AT296" s="38">
        <f>'Publication Table'!AR297/'Publication Table (%)'!AT$292</f>
        <v>3.7499999999999999E-2</v>
      </c>
      <c r="AU296" s="38">
        <f>'Publication Table'!AS297/'Publication Table (%)'!AU$292</f>
        <v>4.3996333638863426E-2</v>
      </c>
      <c r="AV296" s="38">
        <f>'Publication Table'!AT297/'Publication Table (%)'!AV$292</f>
        <v>3.117505995203837E-2</v>
      </c>
      <c r="AW296" s="38">
        <f>'Publication Table'!AU297/'Publication Table (%)'!AW$292</f>
        <v>4.6875E-2</v>
      </c>
      <c r="AX296" s="38">
        <f>'Publication Table'!AV297/'Publication Table (%)'!AX$292</f>
        <v>4.6728971962616821E-2</v>
      </c>
      <c r="AY296" s="38">
        <f>'Publication Table'!AW297/'Publication Table (%)'!AY$292</f>
        <v>4.0307101727447218E-2</v>
      </c>
      <c r="AZ296" s="38">
        <f>'Publication Table'!AX297/'Publication Table (%)'!AZ$292</f>
        <v>4.9159120310478657E-2</v>
      </c>
      <c r="BA296" s="38">
        <f>'Publication Table'!AY297/'Publication Table (%)'!BA$292</f>
        <v>7.3825503355704702E-2</v>
      </c>
      <c r="BB296" s="38">
        <f>'Publication Table'!AZ297/'Publication Table (%)'!BB$292</f>
        <v>4.6511627906976744E-2</v>
      </c>
      <c r="BC296" s="38">
        <f>'Publication Table'!BA297/'Publication Table (%)'!BC$292</f>
        <v>3.8882138517618466E-2</v>
      </c>
      <c r="BD296" s="38">
        <f>'Publication Table'!BB297/'Publication Table (%)'!BD$292</f>
        <v>6.3076923076923072E-2</v>
      </c>
      <c r="BE296" s="38">
        <f>'Publication Table'!BC297/'Publication Table (%)'!BE$292</f>
        <v>3.7990196078431369E-2</v>
      </c>
      <c r="BF296" s="38">
        <f>'Publication Table'!BD297/'Publication Table (%)'!BF$292</f>
        <v>2.556818181818182E-2</v>
      </c>
      <c r="BG296" s="38">
        <f>'Publication Table'!BE297/'Publication Table (%)'!BG$292</f>
        <v>4.3530834340991538E-2</v>
      </c>
      <c r="BH296" s="38">
        <f>'Publication Table'!BF297/'Publication Table (%)'!BH$292</f>
        <v>3.4368070953436809E-2</v>
      </c>
      <c r="BI296" s="38">
        <f>'Publication Table'!BG297/'Publication Table (%)'!BI$292</f>
        <v>5.0651230101302458E-2</v>
      </c>
      <c r="BJ296" s="38">
        <f>'Publication Table'!BH297/'Publication Table (%)'!BJ$292</f>
        <v>5.2572706935123045E-2</v>
      </c>
      <c r="BK296" s="38">
        <f>'Publication Table'!BI297/'Publication Table (%)'!BK$292</f>
        <v>8.0335731414868106E-2</v>
      </c>
      <c r="BL296" s="38">
        <f>'Publication Table'!BJ297/'Publication Table (%)'!BL$292</f>
        <v>4.3841336116910233E-2</v>
      </c>
      <c r="BM296" s="38">
        <f>'Publication Table'!BK297/'Publication Table (%)'!BM$292</f>
        <v>0.18181818181818182</v>
      </c>
      <c r="BN296" s="38">
        <f>'Publication Table'!BL297/'Publication Table (%)'!BN$292</f>
        <v>2.564102564102564E-2</v>
      </c>
      <c r="BO296" s="38">
        <f>'Publication Table'!BM297/'Publication Table (%)'!BO$292</f>
        <v>1.6393442622950821E-2</v>
      </c>
      <c r="BP296" s="38">
        <f>'Publication Table'!BN297/'Publication Table (%)'!BP$292</f>
        <v>3.8461538461538464E-2</v>
      </c>
      <c r="BQ296" s="38">
        <f>'Publication Table'!BO297/'Publication Table (%)'!BQ$292</f>
        <v>0</v>
      </c>
      <c r="BR296" s="38">
        <f>'Publication Table'!BP297/'Publication Table (%)'!BR$292</f>
        <v>6.0377358490566038E-2</v>
      </c>
      <c r="BS296" s="38">
        <f ca="1">'Publication Table'!BQ297/'Publication Table (%)'!BS$292</f>
        <v>1.238390092879257E-2</v>
      </c>
    </row>
    <row r="297" spans="2:71" ht="15" hidden="1" customHeight="1" outlineLevel="2" x14ac:dyDescent="0.2">
      <c r="B297" s="84" t="str">
        <f t="shared" si="40"/>
        <v>Hairmyres HospitalOther reason %</v>
      </c>
      <c r="C297" s="87" t="str">
        <f t="shared" si="43"/>
        <v>Hairmyres Hospital</v>
      </c>
      <c r="D297" s="100"/>
      <c r="E297" s="39" t="s">
        <v>116</v>
      </c>
      <c r="F297" s="38">
        <f>'Publication Table'!D298/'Publication Table (%)'!F$292</f>
        <v>0</v>
      </c>
      <c r="G297" s="38">
        <f>'Publication Table'!E298/'Publication Table (%)'!G$292</f>
        <v>0</v>
      </c>
      <c r="H297" s="38">
        <f>'Publication Table'!F298/'Publication Table (%)'!H$292</f>
        <v>0</v>
      </c>
      <c r="I297" s="38">
        <f>'Publication Table'!G298/'Publication Table (%)'!I$292</f>
        <v>0</v>
      </c>
      <c r="J297" s="94">
        <f>'Publication Table'!H298/'Publication Table (%)'!J$292</f>
        <v>0</v>
      </c>
      <c r="K297" s="38">
        <f>'Publication Table'!I298/'Publication Table (%)'!K$292</f>
        <v>0</v>
      </c>
      <c r="L297" s="38">
        <f>'Publication Table'!J298/'Publication Table (%)'!L$292</f>
        <v>0</v>
      </c>
      <c r="M297" s="38">
        <f>'Publication Table'!K298/'Publication Table (%)'!M$292</f>
        <v>0</v>
      </c>
      <c r="N297" s="38">
        <f>'Publication Table'!L298/'Publication Table (%)'!N$292</f>
        <v>0</v>
      </c>
      <c r="O297" s="38">
        <f>'Publication Table'!M298/'Publication Table (%)'!O$292</f>
        <v>0</v>
      </c>
      <c r="P297" s="38">
        <f>'Publication Table'!N298/'Publication Table (%)'!P$292</f>
        <v>0</v>
      </c>
      <c r="Q297" s="38">
        <f>'Publication Table'!O298/'Publication Table (%)'!Q$292</f>
        <v>0</v>
      </c>
      <c r="R297" s="38">
        <f>'Publication Table'!P298/'Publication Table (%)'!R$292</f>
        <v>0</v>
      </c>
      <c r="S297" s="38">
        <f>'Publication Table'!Q298/'Publication Table (%)'!S$292</f>
        <v>0</v>
      </c>
      <c r="T297" s="38">
        <f>'Publication Table'!R298/'Publication Table (%)'!T$292</f>
        <v>0</v>
      </c>
      <c r="U297" s="38">
        <f>'Publication Table'!S298/'Publication Table (%)'!U$292</f>
        <v>0</v>
      </c>
      <c r="V297" s="38">
        <f>'Publication Table'!T298/'Publication Table (%)'!V$292</f>
        <v>0</v>
      </c>
      <c r="W297" s="38">
        <f>'Publication Table'!U298/'Publication Table (%)'!W$292</f>
        <v>0</v>
      </c>
      <c r="X297" s="38">
        <f>'Publication Table'!V298/'Publication Table (%)'!X$292</f>
        <v>0</v>
      </c>
      <c r="Y297" s="38">
        <f>'Publication Table'!W298/'Publication Table (%)'!Y$292</f>
        <v>0</v>
      </c>
      <c r="Z297" s="38">
        <f>'Publication Table'!X298/'Publication Table (%)'!Z$292</f>
        <v>0</v>
      </c>
      <c r="AA297" s="38">
        <f>'Publication Table'!Y298/'Publication Table (%)'!AA$292</f>
        <v>0</v>
      </c>
      <c r="AB297" s="38">
        <f>'Publication Table'!Z298/'Publication Table (%)'!AB$292</f>
        <v>0</v>
      </c>
      <c r="AC297" s="38">
        <f>'Publication Table'!AA298/'Publication Table (%)'!AC$292</f>
        <v>0</v>
      </c>
      <c r="AD297" s="38">
        <f>'Publication Table'!AB298/'Publication Table (%)'!AD$292</f>
        <v>0</v>
      </c>
      <c r="AE297" s="38">
        <f>'Publication Table'!AC298/'Publication Table (%)'!AE$292</f>
        <v>0</v>
      </c>
      <c r="AF297" s="38">
        <f>'Publication Table'!AD298/'Publication Table (%)'!AF$292</f>
        <v>0</v>
      </c>
      <c r="AG297" s="38">
        <f>'Publication Table'!AE298/'Publication Table (%)'!AG$292</f>
        <v>0</v>
      </c>
      <c r="AH297" s="38">
        <f>'Publication Table'!AF298/'Publication Table (%)'!AH$292</f>
        <v>0</v>
      </c>
      <c r="AI297" s="38">
        <f>'Publication Table'!AG298/'Publication Table (%)'!AI$292</f>
        <v>0</v>
      </c>
      <c r="AJ297" s="38">
        <f>'Publication Table'!AH298/'Publication Table (%)'!AJ$292</f>
        <v>0</v>
      </c>
      <c r="AK297" s="38">
        <f>'Publication Table'!AI298/'Publication Table (%)'!AK$292</f>
        <v>0</v>
      </c>
      <c r="AL297" s="38">
        <f>'Publication Table'!AJ298/'Publication Table (%)'!AL$292</f>
        <v>0</v>
      </c>
      <c r="AM297" s="38">
        <f>'Publication Table'!AK298/'Publication Table (%)'!AM$292</f>
        <v>4.464285714285714E-3</v>
      </c>
      <c r="AN297" s="38">
        <f>'Publication Table'!AL298/'Publication Table (%)'!AN$292</f>
        <v>6.0422960725075529E-3</v>
      </c>
      <c r="AO297" s="38">
        <f>'Publication Table'!AM298/'Publication Table (%)'!AO$292</f>
        <v>9.316770186335404E-3</v>
      </c>
      <c r="AP297" s="38">
        <f>'Publication Table'!AN298/'Publication Table (%)'!AP$292</f>
        <v>1.07421875E-2</v>
      </c>
      <c r="AQ297" s="38">
        <f>'Publication Table'!AO298/'Publication Table (%)'!AQ$292</f>
        <v>5.5555555555555558E-3</v>
      </c>
      <c r="AR297" s="38">
        <f>'Publication Table'!AP298/'Publication Table (%)'!AR$292</f>
        <v>2.257336343115124E-3</v>
      </c>
      <c r="AS297" s="38">
        <f>'Publication Table'!AQ298/'Publication Table (%)'!AS$292</f>
        <v>6.018054162487462E-3</v>
      </c>
      <c r="AT297" s="38">
        <f>'Publication Table'!AR298/'Publication Table (%)'!AT$292</f>
        <v>3.1250000000000002E-3</v>
      </c>
      <c r="AU297" s="38">
        <f>'Publication Table'!AS298/'Publication Table (%)'!AU$292</f>
        <v>6.416131989000917E-3</v>
      </c>
      <c r="AV297" s="38">
        <f>'Publication Table'!AT298/'Publication Table (%)'!AV$292</f>
        <v>3.1974420463629096E-3</v>
      </c>
      <c r="AW297" s="38">
        <f>'Publication Table'!AU298/'Publication Table (%)'!AW$292</f>
        <v>2.0833333333333333E-3</v>
      </c>
      <c r="AX297" s="38">
        <f>'Publication Table'!AV298/'Publication Table (%)'!AX$292</f>
        <v>1.6992353440951572E-3</v>
      </c>
      <c r="AY297" s="38">
        <f>'Publication Table'!AW298/'Publication Table (%)'!AY$292</f>
        <v>2.5911708253358926E-2</v>
      </c>
      <c r="AZ297" s="38">
        <f>'Publication Table'!AX298/'Publication Table (%)'!AZ$292</f>
        <v>3.8809831824062097E-3</v>
      </c>
      <c r="BA297" s="38">
        <f>'Publication Table'!AY298/'Publication Table (%)'!BA$292</f>
        <v>1.3422818791946308E-3</v>
      </c>
      <c r="BB297" s="38">
        <f>'Publication Table'!AZ298/'Publication Table (%)'!BB$292</f>
        <v>3.4883720930232558E-3</v>
      </c>
      <c r="BC297" s="38">
        <f>'Publication Table'!BA298/'Publication Table (%)'!BC$292</f>
        <v>7.2904009720534627E-3</v>
      </c>
      <c r="BD297" s="38">
        <f>'Publication Table'!BB298/'Publication Table (%)'!BD$292</f>
        <v>3.0769230769230769E-3</v>
      </c>
      <c r="BE297" s="38">
        <f>'Publication Table'!BC298/'Publication Table (%)'!BE$292</f>
        <v>4.9019607843137254E-3</v>
      </c>
      <c r="BF297" s="38">
        <f>'Publication Table'!BD298/'Publication Table (%)'!BF$292</f>
        <v>4.261363636363636E-3</v>
      </c>
      <c r="BG297" s="38">
        <f>'Publication Table'!BE298/'Publication Table (%)'!BG$292</f>
        <v>0</v>
      </c>
      <c r="BH297" s="38">
        <f>'Publication Table'!BF298/'Publication Table (%)'!BH$292</f>
        <v>0</v>
      </c>
      <c r="BI297" s="38">
        <f>'Publication Table'!BG298/'Publication Table (%)'!BI$292</f>
        <v>2.8943560057887118E-3</v>
      </c>
      <c r="BJ297" s="38">
        <f>'Publication Table'!BH298/'Publication Table (%)'!BJ$292</f>
        <v>0</v>
      </c>
      <c r="BK297" s="38">
        <f>'Publication Table'!BI298/'Publication Table (%)'!BK$292</f>
        <v>0</v>
      </c>
      <c r="BL297" s="38">
        <f>'Publication Table'!BJ298/'Publication Table (%)'!BL$292</f>
        <v>4.1753653444676405E-3</v>
      </c>
      <c r="BM297" s="38">
        <f>'Publication Table'!BK298/'Publication Table (%)'!BM$292</f>
        <v>0.45454545454545453</v>
      </c>
      <c r="BN297" s="38">
        <f>'Publication Table'!BL298/'Publication Table (%)'!BN$292</f>
        <v>0</v>
      </c>
      <c r="BO297" s="38">
        <f>'Publication Table'!BM298/'Publication Table (%)'!BO$292</f>
        <v>1.6393442622950821E-2</v>
      </c>
      <c r="BP297" s="38">
        <f>'Publication Table'!BN298/'Publication Table (%)'!BP$292</f>
        <v>1.282051282051282E-2</v>
      </c>
      <c r="BQ297" s="38">
        <f>'Publication Table'!BO298/'Publication Table (%)'!BQ$292</f>
        <v>1.0471204188481676E-2</v>
      </c>
      <c r="BR297" s="38">
        <f>'Publication Table'!BP298/'Publication Table (%)'!BR$292</f>
        <v>3.7735849056603774E-3</v>
      </c>
      <c r="BS297" s="38">
        <f ca="1">'Publication Table'!BQ298/'Publication Table (%)'!BS$292</f>
        <v>0</v>
      </c>
    </row>
    <row r="298" spans="2:71" ht="15" hidden="1" customHeight="1" outlineLevel="1" collapsed="1" x14ac:dyDescent="0.2">
      <c r="B298" s="84" t="str">
        <f t="shared" si="40"/>
        <v>Monklands HospitalMonklands Hospital</v>
      </c>
      <c r="C298" s="87" t="str">
        <f>E298</f>
        <v>Monklands Hospital</v>
      </c>
      <c r="D298" s="100" t="s">
        <v>69</v>
      </c>
      <c r="E298" s="43" t="s">
        <v>70</v>
      </c>
      <c r="F298" s="14"/>
      <c r="G298" s="14"/>
      <c r="H298" s="14"/>
      <c r="I298" s="14"/>
      <c r="J298" s="14"/>
      <c r="K298" s="14"/>
      <c r="L298" s="14"/>
      <c r="M298" s="14"/>
      <c r="N298" s="14"/>
      <c r="O298" s="14"/>
      <c r="P298" s="14"/>
      <c r="Q298" s="14"/>
      <c r="R298" s="14"/>
      <c r="S298" s="14"/>
      <c r="T298" s="14"/>
      <c r="U298" s="14"/>
      <c r="V298" s="14"/>
      <c r="W298" s="14"/>
      <c r="X298" s="14"/>
      <c r="Y298" s="14"/>
      <c r="Z298" s="14"/>
      <c r="AA298" s="14"/>
      <c r="AB298" s="14"/>
      <c r="AC298" s="14"/>
      <c r="AD298" s="14"/>
      <c r="AE298" s="14"/>
      <c r="AF298" s="14"/>
      <c r="AG298" s="14"/>
      <c r="AH298" s="14"/>
      <c r="AI298" s="14"/>
      <c r="AJ298" s="14"/>
      <c r="AK298" s="14"/>
      <c r="AL298" s="14"/>
      <c r="AM298" s="14"/>
      <c r="AN298" s="14"/>
      <c r="AO298" s="14"/>
      <c r="AP298" s="14"/>
      <c r="AQ298" s="14"/>
      <c r="AR298" s="14"/>
      <c r="AS298" s="14"/>
      <c r="AT298" s="14"/>
      <c r="AU298" s="14"/>
      <c r="AV298" s="14"/>
      <c r="AW298" s="14"/>
      <c r="AX298" s="14"/>
      <c r="AY298" s="14"/>
      <c r="AZ298" s="14"/>
      <c r="BA298" s="14"/>
      <c r="BB298" s="14"/>
      <c r="BC298" s="14"/>
      <c r="BD298" s="14"/>
      <c r="BE298" s="14"/>
      <c r="BF298" s="14"/>
      <c r="BG298" s="14"/>
      <c r="BH298" s="14"/>
      <c r="BI298" s="14"/>
      <c r="BJ298" s="14"/>
      <c r="BK298" s="14"/>
      <c r="BL298" s="14"/>
      <c r="BM298" s="14"/>
      <c r="BN298" s="14"/>
      <c r="BO298" s="14"/>
      <c r="BP298" s="14"/>
      <c r="BQ298" s="14"/>
      <c r="BR298" s="14"/>
      <c r="BS298" s="14"/>
    </row>
    <row r="299" spans="2:71" ht="15" hidden="1" customHeight="1" outlineLevel="2" x14ac:dyDescent="0.2">
      <c r="B299" s="84" t="str">
        <f t="shared" si="40"/>
        <v>Monklands HospitalTotal Number of scheduled elective operations in theatre system</v>
      </c>
      <c r="C299" s="87" t="str">
        <f t="shared" ref="C299:C304" si="44">C298</f>
        <v>Monklands Hospital</v>
      </c>
      <c r="D299" s="100"/>
      <c r="E299" s="36" t="s">
        <v>3</v>
      </c>
      <c r="F299" s="17">
        <f>'Publication Table'!D300</f>
        <v>775</v>
      </c>
      <c r="G299" s="17">
        <f>'Publication Table'!E300</f>
        <v>947</v>
      </c>
      <c r="H299" s="17">
        <f>'Publication Table'!F300</f>
        <v>756</v>
      </c>
      <c r="I299" s="17">
        <f>'Publication Table'!G300</f>
        <v>910</v>
      </c>
      <c r="J299" s="93">
        <f>'Publication Table'!H300</f>
        <v>838</v>
      </c>
      <c r="K299" s="17">
        <f>'Publication Table'!I300</f>
        <v>788</v>
      </c>
      <c r="L299" s="17">
        <f>'Publication Table'!J300</f>
        <v>799</v>
      </c>
      <c r="M299" s="17">
        <f>'Publication Table'!K300</f>
        <v>794</v>
      </c>
      <c r="N299" s="17">
        <f>'Publication Table'!L300</f>
        <v>754</v>
      </c>
      <c r="O299" s="17">
        <f>'Publication Table'!M300</f>
        <v>810</v>
      </c>
      <c r="P299" s="17">
        <f>'Publication Table'!N300</f>
        <v>759</v>
      </c>
      <c r="Q299" s="17">
        <f>'Publication Table'!O300</f>
        <v>845</v>
      </c>
      <c r="R299" s="17">
        <f>'Publication Table'!P300</f>
        <v>821</v>
      </c>
      <c r="S299" s="17">
        <f>'Publication Table'!Q300</f>
        <v>804</v>
      </c>
      <c r="T299" s="17">
        <f>'Publication Table'!R300</f>
        <v>743</v>
      </c>
      <c r="U299" s="17">
        <f>'Publication Table'!S300</f>
        <v>759</v>
      </c>
      <c r="V299" s="17">
        <f>'Publication Table'!T300</f>
        <v>730</v>
      </c>
      <c r="W299" s="17">
        <f>'Publication Table'!U300</f>
        <v>701</v>
      </c>
      <c r="X299" s="17">
        <f>'Publication Table'!V300</f>
        <v>791</v>
      </c>
      <c r="Y299" s="17">
        <f>'Publication Table'!W300</f>
        <v>640</v>
      </c>
      <c r="Z299" s="17">
        <f>'Publication Table'!X300</f>
        <v>710</v>
      </c>
      <c r="AA299" s="17">
        <f>'Publication Table'!Y300</f>
        <v>684</v>
      </c>
      <c r="AB299" s="17">
        <f>'Publication Table'!Z300</f>
        <v>839</v>
      </c>
      <c r="AC299" s="17">
        <f>'Publication Table'!AA300</f>
        <v>558</v>
      </c>
      <c r="AD299" s="17">
        <f>'Publication Table'!AB300</f>
        <v>745</v>
      </c>
      <c r="AE299" s="17">
        <f>'Publication Table'!AC300</f>
        <v>792</v>
      </c>
      <c r="AF299" s="17">
        <f>'Publication Table'!AD300</f>
        <v>644</v>
      </c>
      <c r="AG299" s="17">
        <f>'Publication Table'!AE300</f>
        <v>694</v>
      </c>
      <c r="AH299" s="17">
        <f>'Publication Table'!AF300</f>
        <v>632</v>
      </c>
      <c r="AI299" s="17">
        <f>'Publication Table'!AG300</f>
        <v>793</v>
      </c>
      <c r="AJ299" s="17">
        <f>'Publication Table'!AH300</f>
        <v>862</v>
      </c>
      <c r="AK299" s="17">
        <f>'Publication Table'!AI300</f>
        <v>648</v>
      </c>
      <c r="AL299" s="17">
        <f>'Publication Table'!AJ300</f>
        <v>815</v>
      </c>
      <c r="AM299" s="17">
        <f>'Publication Table'!AK300</f>
        <v>847</v>
      </c>
      <c r="AN299" s="17">
        <f>'Publication Table'!AL300</f>
        <v>816</v>
      </c>
      <c r="AO299" s="17">
        <f>'Publication Table'!AM300</f>
        <v>694</v>
      </c>
      <c r="AP299" s="17">
        <f>'Publication Table'!AN300</f>
        <v>848</v>
      </c>
      <c r="AQ299" s="17">
        <f>'Publication Table'!AO300</f>
        <v>684</v>
      </c>
      <c r="AR299" s="17">
        <f>'Publication Table'!AP300</f>
        <v>679</v>
      </c>
      <c r="AS299" s="17">
        <f>'Publication Table'!AQ300</f>
        <v>764</v>
      </c>
      <c r="AT299" s="17">
        <f>'Publication Table'!AR300</f>
        <v>779</v>
      </c>
      <c r="AU299" s="17">
        <f>'Publication Table'!AS300</f>
        <v>931</v>
      </c>
      <c r="AV299" s="17">
        <f>'Publication Table'!AT300</f>
        <v>860</v>
      </c>
      <c r="AW299" s="17">
        <f>'Publication Table'!AU300</f>
        <v>673</v>
      </c>
      <c r="AX299" s="17">
        <f>'Publication Table'!AV300</f>
        <v>805</v>
      </c>
      <c r="AY299" s="17">
        <f>'Publication Table'!AW300</f>
        <v>789</v>
      </c>
      <c r="AZ299" s="17">
        <f>'Publication Table'!AX300</f>
        <v>820</v>
      </c>
      <c r="BA299" s="17">
        <f>'Publication Table'!AY300</f>
        <v>759</v>
      </c>
      <c r="BB299" s="17">
        <f>'Publication Table'!AZ300</f>
        <v>840</v>
      </c>
      <c r="BC299" s="17">
        <f>'Publication Table'!BA300</f>
        <v>683</v>
      </c>
      <c r="BD299" s="17">
        <f>'Publication Table'!BB300</f>
        <v>697</v>
      </c>
      <c r="BE299" s="17">
        <f>'Publication Table'!BC300</f>
        <v>822</v>
      </c>
      <c r="BF299" s="17">
        <f>'Publication Table'!BD300</f>
        <v>755</v>
      </c>
      <c r="BG299" s="17">
        <f>'Publication Table'!BE300</f>
        <v>875</v>
      </c>
      <c r="BH299" s="17">
        <f>'Publication Table'!BF300</f>
        <v>857</v>
      </c>
      <c r="BI299" s="17">
        <f>'Publication Table'!BG300</f>
        <v>630</v>
      </c>
      <c r="BJ299" s="17">
        <f>'Publication Table'!BH300</f>
        <v>776</v>
      </c>
      <c r="BK299" s="17">
        <f>'Publication Table'!BI300</f>
        <v>706</v>
      </c>
      <c r="BL299" s="17">
        <f>'Publication Table'!BJ300</f>
        <v>469</v>
      </c>
      <c r="BM299" s="17">
        <f>'Publication Table'!BK300</f>
        <v>8</v>
      </c>
      <c r="BN299" s="17">
        <f>'Publication Table'!BL300</f>
        <v>7</v>
      </c>
      <c r="BO299" s="17">
        <f>'Publication Table'!BM300</f>
        <v>52</v>
      </c>
      <c r="BP299" s="17">
        <f>'Publication Table'!BN300</f>
        <v>144</v>
      </c>
      <c r="BQ299" s="17">
        <f>'Publication Table'!BO300</f>
        <v>472</v>
      </c>
      <c r="BR299" s="17">
        <f>'Publication Table'!BP300</f>
        <v>631</v>
      </c>
      <c r="BS299" s="17">
        <f ca="1">'Publication Table'!BQ300</f>
        <v>772</v>
      </c>
    </row>
    <row r="300" spans="2:71" ht="15" hidden="1" customHeight="1" outlineLevel="2" x14ac:dyDescent="0.2">
      <c r="B300" s="84" t="str">
        <f t="shared" si="40"/>
        <v>Monklands HospitalPercent of total scheduled elective cancellations in theatre systems</v>
      </c>
      <c r="C300" s="87" t="str">
        <f t="shared" si="44"/>
        <v>Monklands Hospital</v>
      </c>
      <c r="D300" s="100"/>
      <c r="E300" s="37" t="s">
        <v>112</v>
      </c>
      <c r="F300" s="38">
        <f>'Publication Table'!D301/'Publication Table (%)'!F$299</f>
        <v>0.10838709677419354</v>
      </c>
      <c r="G300" s="38">
        <f>'Publication Table'!E301/'Publication Table (%)'!G$299</f>
        <v>9.5036958817317843E-2</v>
      </c>
      <c r="H300" s="38">
        <f>'Publication Table'!F301/'Publication Table (%)'!H$299</f>
        <v>0.1164021164021164</v>
      </c>
      <c r="I300" s="38">
        <f>'Publication Table'!G301/'Publication Table (%)'!I$299</f>
        <v>0.10879120879120879</v>
      </c>
      <c r="J300" s="94">
        <f>'Publication Table'!H301/'Publication Table (%)'!J$299</f>
        <v>0.10978520286396182</v>
      </c>
      <c r="K300" s="38">
        <f>'Publication Table'!I301/'Publication Table (%)'!K$299</f>
        <v>9.7715736040609139E-2</v>
      </c>
      <c r="L300" s="38">
        <f>'Publication Table'!J301/'Publication Table (%)'!L$299</f>
        <v>0.1113892365456821</v>
      </c>
      <c r="M300" s="38">
        <f>'Publication Table'!K301/'Publication Table (%)'!M$299</f>
        <v>0.10579345088161209</v>
      </c>
      <c r="N300" s="38">
        <f>'Publication Table'!L301/'Publication Table (%)'!N$299</f>
        <v>0.10875331564986737</v>
      </c>
      <c r="O300" s="38">
        <f>'Publication Table'!M301/'Publication Table (%)'!O$299</f>
        <v>0.12222222222222222</v>
      </c>
      <c r="P300" s="38">
        <f>'Publication Table'!N301/'Publication Table (%)'!P$299</f>
        <v>0.12911725955204217</v>
      </c>
      <c r="Q300" s="38">
        <f>'Publication Table'!O301/'Publication Table (%)'!Q$299</f>
        <v>0.16923076923076924</v>
      </c>
      <c r="R300" s="38">
        <f>'Publication Table'!P301/'Publication Table (%)'!R$299</f>
        <v>9.2570036540803896E-2</v>
      </c>
      <c r="S300" s="38">
        <f>'Publication Table'!Q301/'Publication Table (%)'!S$299</f>
        <v>8.7064676616915429E-2</v>
      </c>
      <c r="T300" s="38">
        <f>'Publication Table'!R301/'Publication Table (%)'!T$299</f>
        <v>8.748317631224764E-2</v>
      </c>
      <c r="U300" s="38">
        <f>'Publication Table'!S301/'Publication Table (%)'!U$299</f>
        <v>9.4861660079051377E-2</v>
      </c>
      <c r="V300" s="38">
        <f>'Publication Table'!T301/'Publication Table (%)'!V$299</f>
        <v>0.11369863013698631</v>
      </c>
      <c r="W300" s="38">
        <f>'Publication Table'!U301/'Publication Table (%)'!W$299</f>
        <v>8.4165477888730383E-2</v>
      </c>
      <c r="X300" s="38">
        <f>'Publication Table'!V301/'Publication Table (%)'!X$299</f>
        <v>8.5967130214917822E-2</v>
      </c>
      <c r="Y300" s="38">
        <f>'Publication Table'!W301/'Publication Table (%)'!Y$299</f>
        <v>0.1140625</v>
      </c>
      <c r="Z300" s="38">
        <f>'Publication Table'!X301/'Publication Table (%)'!Z$299</f>
        <v>9.7183098591549291E-2</v>
      </c>
      <c r="AA300" s="38">
        <f>'Publication Table'!Y301/'Publication Table (%)'!AA$299</f>
        <v>9.9415204678362568E-2</v>
      </c>
      <c r="AB300" s="38">
        <f>'Publication Table'!Z301/'Publication Table (%)'!AB$299</f>
        <v>0.10607866507747318</v>
      </c>
      <c r="AC300" s="38">
        <f>'Publication Table'!AA301/'Publication Table (%)'!AC$299</f>
        <v>9.1397849462365593E-2</v>
      </c>
      <c r="AD300" s="38">
        <f>'Publication Table'!AB301/'Publication Table (%)'!AD$299</f>
        <v>7.3825503355704702E-2</v>
      </c>
      <c r="AE300" s="38">
        <f>'Publication Table'!AC301/'Publication Table (%)'!AE$299</f>
        <v>0.10101010101010101</v>
      </c>
      <c r="AF300" s="38">
        <f>'Publication Table'!AD301/'Publication Table (%)'!AF$299</f>
        <v>0.10093167701863354</v>
      </c>
      <c r="AG300" s="38">
        <f>'Publication Table'!AE301/'Publication Table (%)'!AG$299</f>
        <v>0.11095100864553314</v>
      </c>
      <c r="AH300" s="38">
        <f>'Publication Table'!AF301/'Publication Table (%)'!AH$299</f>
        <v>0.10284810126582279</v>
      </c>
      <c r="AI300" s="38">
        <f>'Publication Table'!AG301/'Publication Table (%)'!AI$299</f>
        <v>0.13745271122320302</v>
      </c>
      <c r="AJ300" s="38">
        <f>'Publication Table'!AH301/'Publication Table (%)'!AJ$299</f>
        <v>9.9767981438515077E-2</v>
      </c>
      <c r="AK300" s="38">
        <f>'Publication Table'!AI301/'Publication Table (%)'!AK$299</f>
        <v>9.5679012345679007E-2</v>
      </c>
      <c r="AL300" s="38">
        <f>'Publication Table'!AJ301/'Publication Table (%)'!AL$299</f>
        <v>6.8711656441717797E-2</v>
      </c>
      <c r="AM300" s="38">
        <f>'Publication Table'!AK301/'Publication Table (%)'!AM$299</f>
        <v>0.11570247933884298</v>
      </c>
      <c r="AN300" s="38">
        <f>'Publication Table'!AL301/'Publication Table (%)'!AN$299</f>
        <v>9.6813725490196081E-2</v>
      </c>
      <c r="AO300" s="38">
        <f>'Publication Table'!AM301/'Publication Table (%)'!AO$299</f>
        <v>8.2132564841498557E-2</v>
      </c>
      <c r="AP300" s="38">
        <f>'Publication Table'!AN301/'Publication Table (%)'!AP$299</f>
        <v>9.5518867924528308E-2</v>
      </c>
      <c r="AQ300" s="38">
        <f>'Publication Table'!AO301/'Publication Table (%)'!AQ$299</f>
        <v>7.3099415204678359E-2</v>
      </c>
      <c r="AR300" s="38">
        <f>'Publication Table'!AP301/'Publication Table (%)'!AR$299</f>
        <v>8.8365243004418267E-2</v>
      </c>
      <c r="AS300" s="38">
        <f>'Publication Table'!AQ301/'Publication Table (%)'!AS$299</f>
        <v>0.11518324607329843</v>
      </c>
      <c r="AT300" s="38">
        <f>'Publication Table'!AR301/'Publication Table (%)'!AT$299</f>
        <v>0.10141206675224647</v>
      </c>
      <c r="AU300" s="38">
        <f>'Publication Table'!AS301/'Publication Table (%)'!AU$299</f>
        <v>7.3039742212674549E-2</v>
      </c>
      <c r="AV300" s="38">
        <f>'Publication Table'!AT301/'Publication Table (%)'!AV$299</f>
        <v>0.10930232558139535</v>
      </c>
      <c r="AW300" s="38">
        <f>'Publication Table'!AU301/'Publication Table (%)'!AW$299</f>
        <v>0.11738484398216939</v>
      </c>
      <c r="AX300" s="38">
        <f>'Publication Table'!AV301/'Publication Table (%)'!AX$299</f>
        <v>0.11304347826086956</v>
      </c>
      <c r="AY300" s="38">
        <f>'Publication Table'!AW301/'Publication Table (%)'!AY$299</f>
        <v>0.13181242078580482</v>
      </c>
      <c r="AZ300" s="38">
        <f>'Publication Table'!AX301/'Publication Table (%)'!AZ$299</f>
        <v>0.13292682926829269</v>
      </c>
      <c r="BA300" s="38">
        <f>'Publication Table'!AY301/'Publication Table (%)'!BA$299</f>
        <v>0.14229249011857709</v>
      </c>
      <c r="BB300" s="38">
        <f>'Publication Table'!AZ301/'Publication Table (%)'!BB$299</f>
        <v>9.4047619047619047E-2</v>
      </c>
      <c r="BC300" s="38">
        <f>'Publication Table'!BA301/'Publication Table (%)'!BC$299</f>
        <v>7.7598828696925332E-2</v>
      </c>
      <c r="BD300" s="38">
        <f>'Publication Table'!BB301/'Publication Table (%)'!BD$299</f>
        <v>9.4691535150645628E-2</v>
      </c>
      <c r="BE300" s="38">
        <f>'Publication Table'!BC301/'Publication Table (%)'!BE$299</f>
        <v>0.12043795620437957</v>
      </c>
      <c r="BF300" s="38">
        <f>'Publication Table'!BD301/'Publication Table (%)'!BF$299</f>
        <v>0.10463576158940398</v>
      </c>
      <c r="BG300" s="38">
        <f>'Publication Table'!BE301/'Publication Table (%)'!BG$299</f>
        <v>0.12342857142857143</v>
      </c>
      <c r="BH300" s="38">
        <f>'Publication Table'!BF301/'Publication Table (%)'!BH$299</f>
        <v>9.6849474912485412E-2</v>
      </c>
      <c r="BI300" s="38">
        <f>'Publication Table'!BG301/'Publication Table (%)'!BI$299</f>
        <v>0.10634920634920635</v>
      </c>
      <c r="BJ300" s="38">
        <f>'Publication Table'!BH301/'Publication Table (%)'!BJ$299</f>
        <v>0.10824742268041238</v>
      </c>
      <c r="BK300" s="38">
        <f>'Publication Table'!BI301/'Publication Table (%)'!BK$299</f>
        <v>0.13456090651558072</v>
      </c>
      <c r="BL300" s="38">
        <f>'Publication Table'!BJ301/'Publication Table (%)'!BL$299</f>
        <v>0.11727078891257996</v>
      </c>
      <c r="BM300" s="38">
        <f>'Publication Table'!BK301/'Publication Table (%)'!BM$299</f>
        <v>0</v>
      </c>
      <c r="BN300" s="38">
        <f>'Publication Table'!BL301/'Publication Table (%)'!BN$299</f>
        <v>0.14285714285714285</v>
      </c>
      <c r="BO300" s="38">
        <f>'Publication Table'!BM301/'Publication Table (%)'!BO$299</f>
        <v>9.6153846153846159E-2</v>
      </c>
      <c r="BP300" s="38">
        <f>'Publication Table'!BN301/'Publication Table (%)'!BP$299</f>
        <v>4.1666666666666664E-2</v>
      </c>
      <c r="BQ300" s="38">
        <f>'Publication Table'!BO301/'Publication Table (%)'!BQ$299</f>
        <v>5.0847457627118647E-2</v>
      </c>
      <c r="BR300" s="38">
        <f>'Publication Table'!BP301/'Publication Table (%)'!BR$299</f>
        <v>7.1315372424722662E-2</v>
      </c>
      <c r="BS300" s="38">
        <f ca="1">'Publication Table'!BQ301/'Publication Table (%)'!BS$299</f>
        <v>8.4196891191709838E-2</v>
      </c>
    </row>
    <row r="301" spans="2:71" ht="15" hidden="1" customHeight="1" outlineLevel="2" x14ac:dyDescent="0.2">
      <c r="B301" s="84" t="str">
        <f t="shared" si="40"/>
        <v>Monklands HospitalCancellation based on clinical reason by hospital %</v>
      </c>
      <c r="C301" s="87" t="str">
        <f t="shared" si="44"/>
        <v>Monklands Hospital</v>
      </c>
      <c r="D301" s="100"/>
      <c r="E301" s="39" t="s">
        <v>113</v>
      </c>
      <c r="F301" s="38">
        <f>'Publication Table'!D302/'Publication Table (%)'!F$299</f>
        <v>5.0322580645161291E-2</v>
      </c>
      <c r="G301" s="38">
        <f>'Publication Table'!E302/'Publication Table (%)'!G$299</f>
        <v>3.3790918690601898E-2</v>
      </c>
      <c r="H301" s="38">
        <f>'Publication Table'!F302/'Publication Table (%)'!H$299</f>
        <v>3.968253968253968E-2</v>
      </c>
      <c r="I301" s="38">
        <f>'Publication Table'!G302/'Publication Table (%)'!I$299</f>
        <v>4.2857142857142858E-2</v>
      </c>
      <c r="J301" s="94">
        <f>'Publication Table'!H302/'Publication Table (%)'!J$299</f>
        <v>4.1766109785202864E-2</v>
      </c>
      <c r="K301" s="38">
        <f>'Publication Table'!I302/'Publication Table (%)'!K$299</f>
        <v>4.3147208121827409E-2</v>
      </c>
      <c r="L301" s="38">
        <f>'Publication Table'!J302/'Publication Table (%)'!L$299</f>
        <v>3.629536921151439E-2</v>
      </c>
      <c r="M301" s="38">
        <f>'Publication Table'!K302/'Publication Table (%)'!M$299</f>
        <v>4.7858942065491183E-2</v>
      </c>
      <c r="N301" s="38">
        <f>'Publication Table'!L302/'Publication Table (%)'!N$299</f>
        <v>4.5092838196286469E-2</v>
      </c>
      <c r="O301" s="38">
        <f>'Publication Table'!M302/'Publication Table (%)'!O$299</f>
        <v>6.0493827160493827E-2</v>
      </c>
      <c r="P301" s="38">
        <f>'Publication Table'!N302/'Publication Table (%)'!P$299</f>
        <v>6.1923583662714096E-2</v>
      </c>
      <c r="Q301" s="38">
        <f>'Publication Table'!O302/'Publication Table (%)'!Q$299</f>
        <v>5.562130177514793E-2</v>
      </c>
      <c r="R301" s="38">
        <f>'Publication Table'!P302/'Publication Table (%)'!R$299</f>
        <v>5.4811205846528627E-2</v>
      </c>
      <c r="S301" s="38">
        <f>'Publication Table'!Q302/'Publication Table (%)'!S$299</f>
        <v>3.6069651741293535E-2</v>
      </c>
      <c r="T301" s="38">
        <f>'Publication Table'!R302/'Publication Table (%)'!T$299</f>
        <v>3.6339165545087482E-2</v>
      </c>
      <c r="U301" s="38">
        <f>'Publication Table'!S302/'Publication Table (%)'!U$299</f>
        <v>5.9288537549407112E-2</v>
      </c>
      <c r="V301" s="38">
        <f>'Publication Table'!T302/'Publication Table (%)'!V$299</f>
        <v>4.7945205479452052E-2</v>
      </c>
      <c r="W301" s="38">
        <f>'Publication Table'!U302/'Publication Table (%)'!W$299</f>
        <v>4.4222539229671898E-2</v>
      </c>
      <c r="X301" s="38">
        <f>'Publication Table'!V302/'Publication Table (%)'!X$299</f>
        <v>4.1719342604298354E-2</v>
      </c>
      <c r="Y301" s="38">
        <f>'Publication Table'!W302/'Publication Table (%)'!Y$299</f>
        <v>6.4062499999999994E-2</v>
      </c>
      <c r="Z301" s="38">
        <f>'Publication Table'!X302/'Publication Table (%)'!Z$299</f>
        <v>4.0845070422535212E-2</v>
      </c>
      <c r="AA301" s="38">
        <f>'Publication Table'!Y302/'Publication Table (%)'!AA$299</f>
        <v>4.5321637426900582E-2</v>
      </c>
      <c r="AB301" s="38">
        <f>'Publication Table'!Z302/'Publication Table (%)'!AB$299</f>
        <v>5.1251489868891539E-2</v>
      </c>
      <c r="AC301" s="38">
        <f>'Publication Table'!AA302/'Publication Table (%)'!AC$299</f>
        <v>3.5842293906810034E-2</v>
      </c>
      <c r="AD301" s="38">
        <f>'Publication Table'!AB302/'Publication Table (%)'!AD$299</f>
        <v>3.6241610738255034E-2</v>
      </c>
      <c r="AE301" s="38">
        <f>'Publication Table'!AC302/'Publication Table (%)'!AE$299</f>
        <v>3.4090909090909088E-2</v>
      </c>
      <c r="AF301" s="38">
        <f>'Publication Table'!AD302/'Publication Table (%)'!AF$299</f>
        <v>3.8819875776397512E-2</v>
      </c>
      <c r="AG301" s="38">
        <f>'Publication Table'!AE302/'Publication Table (%)'!AG$299</f>
        <v>5.4755043227665709E-2</v>
      </c>
      <c r="AH301" s="38">
        <f>'Publication Table'!AF302/'Publication Table (%)'!AH$299</f>
        <v>3.6392405063291139E-2</v>
      </c>
      <c r="AI301" s="38">
        <f>'Publication Table'!AG302/'Publication Table (%)'!AI$299</f>
        <v>4.1614123581336697E-2</v>
      </c>
      <c r="AJ301" s="38">
        <f>'Publication Table'!AH302/'Publication Table (%)'!AJ$299</f>
        <v>4.2923433874709975E-2</v>
      </c>
      <c r="AK301" s="38">
        <f>'Publication Table'!AI302/'Publication Table (%)'!AK$299</f>
        <v>5.2469135802469133E-2</v>
      </c>
      <c r="AL301" s="38">
        <f>'Publication Table'!AJ302/'Publication Table (%)'!AL$299</f>
        <v>3.8036809815950923E-2</v>
      </c>
      <c r="AM301" s="38">
        <f>'Publication Table'!AK302/'Publication Table (%)'!AM$299</f>
        <v>3.3057851239669422E-2</v>
      </c>
      <c r="AN301" s="38">
        <f>'Publication Table'!AL302/'Publication Table (%)'!AN$299</f>
        <v>3.7990196078431369E-2</v>
      </c>
      <c r="AO301" s="38">
        <f>'Publication Table'!AM302/'Publication Table (%)'!AO$299</f>
        <v>4.0345821325648415E-2</v>
      </c>
      <c r="AP301" s="38">
        <f>'Publication Table'!AN302/'Publication Table (%)'!AP$299</f>
        <v>3.6556603773584904E-2</v>
      </c>
      <c r="AQ301" s="38">
        <f>'Publication Table'!AO302/'Publication Table (%)'!AQ$299</f>
        <v>3.9473684210526314E-2</v>
      </c>
      <c r="AR301" s="38">
        <f>'Publication Table'!AP302/'Publication Table (%)'!AR$299</f>
        <v>4.1237113402061855E-2</v>
      </c>
      <c r="AS301" s="38">
        <f>'Publication Table'!AQ302/'Publication Table (%)'!AS$299</f>
        <v>5.4973821989528798E-2</v>
      </c>
      <c r="AT301" s="38">
        <f>'Publication Table'!AR302/'Publication Table (%)'!AT$299</f>
        <v>3.4659820282413351E-2</v>
      </c>
      <c r="AU301" s="38">
        <f>'Publication Table'!AS302/'Publication Table (%)'!AU$299</f>
        <v>2.3630504833512353E-2</v>
      </c>
      <c r="AV301" s="38">
        <f>'Publication Table'!AT302/'Publication Table (%)'!AV$299</f>
        <v>4.5348837209302328E-2</v>
      </c>
      <c r="AW301" s="38">
        <f>'Publication Table'!AU302/'Publication Table (%)'!AW$299</f>
        <v>4.1604754829123326E-2</v>
      </c>
      <c r="AX301" s="38">
        <f>'Publication Table'!AV302/'Publication Table (%)'!AX$299</f>
        <v>5.2173913043478258E-2</v>
      </c>
      <c r="AY301" s="38">
        <f>'Publication Table'!AW302/'Publication Table (%)'!AY$299</f>
        <v>3.4220532319391636E-2</v>
      </c>
      <c r="AZ301" s="38">
        <f>'Publication Table'!AX302/'Publication Table (%)'!AZ$299</f>
        <v>5.6097560975609757E-2</v>
      </c>
      <c r="BA301" s="38">
        <f>'Publication Table'!AY302/'Publication Table (%)'!BA$299</f>
        <v>5.0065876152832672E-2</v>
      </c>
      <c r="BB301" s="38">
        <f>'Publication Table'!AZ302/'Publication Table (%)'!BB$299</f>
        <v>5.8333333333333334E-2</v>
      </c>
      <c r="BC301" s="38">
        <f>'Publication Table'!BA302/'Publication Table (%)'!BC$299</f>
        <v>4.6852122986822842E-2</v>
      </c>
      <c r="BD301" s="38">
        <f>'Publication Table'!BB302/'Publication Table (%)'!BD$299</f>
        <v>5.4519368723098996E-2</v>
      </c>
      <c r="BE301" s="38">
        <f>'Publication Table'!BC302/'Publication Table (%)'!BE$299</f>
        <v>3.8929440389294405E-2</v>
      </c>
      <c r="BF301" s="38">
        <f>'Publication Table'!BD302/'Publication Table (%)'!BF$299</f>
        <v>3.3112582781456956E-2</v>
      </c>
      <c r="BG301" s="38">
        <f>'Publication Table'!BE302/'Publication Table (%)'!BG$299</f>
        <v>3.7714285714285714E-2</v>
      </c>
      <c r="BH301" s="38">
        <f>'Publication Table'!BF302/'Publication Table (%)'!BH$299</f>
        <v>3.0338389731621937E-2</v>
      </c>
      <c r="BI301" s="38">
        <f>'Publication Table'!BG302/'Publication Table (%)'!BI$299</f>
        <v>3.968253968253968E-2</v>
      </c>
      <c r="BJ301" s="38">
        <f>'Publication Table'!BH302/'Publication Table (%)'!BJ$299</f>
        <v>3.3505154639175257E-2</v>
      </c>
      <c r="BK301" s="38">
        <f>'Publication Table'!BI302/'Publication Table (%)'!BK$299</f>
        <v>5.0991501416430593E-2</v>
      </c>
      <c r="BL301" s="38">
        <f>'Publication Table'!BJ302/'Publication Table (%)'!BL$299</f>
        <v>5.5437100213219619E-2</v>
      </c>
      <c r="BM301" s="38">
        <f>'Publication Table'!BK302/'Publication Table (%)'!BM$299</f>
        <v>0</v>
      </c>
      <c r="BN301" s="38">
        <f>'Publication Table'!BL302/'Publication Table (%)'!BN$299</f>
        <v>0</v>
      </c>
      <c r="BO301" s="38">
        <f>'Publication Table'!BM302/'Publication Table (%)'!BO$299</f>
        <v>0</v>
      </c>
      <c r="BP301" s="38">
        <f>'Publication Table'!BN302/'Publication Table (%)'!BP$299</f>
        <v>1.3888888888888888E-2</v>
      </c>
      <c r="BQ301" s="38">
        <f>'Publication Table'!BO302/'Publication Table (%)'!BQ$299</f>
        <v>1.6949152542372881E-2</v>
      </c>
      <c r="BR301" s="38">
        <f>'Publication Table'!BP302/'Publication Table (%)'!BR$299</f>
        <v>3.0110935023771792E-2</v>
      </c>
      <c r="BS301" s="38">
        <f ca="1">'Publication Table'!BQ302/'Publication Table (%)'!BS$299</f>
        <v>2.7202072538860103E-2</v>
      </c>
    </row>
    <row r="302" spans="2:71" ht="15" hidden="1" customHeight="1" outlineLevel="2" x14ac:dyDescent="0.2">
      <c r="B302" s="84" t="str">
        <f t="shared" si="40"/>
        <v>Monklands HospitalCancellation based on capacity or non-clinical reason by hospital %</v>
      </c>
      <c r="C302" s="87" t="str">
        <f t="shared" si="44"/>
        <v>Monklands Hospital</v>
      </c>
      <c r="D302" s="100"/>
      <c r="E302" s="39" t="s">
        <v>114</v>
      </c>
      <c r="F302" s="38">
        <f>'Publication Table'!D303/'Publication Table (%)'!F$299</f>
        <v>3.8709677419354839E-3</v>
      </c>
      <c r="G302" s="38">
        <f>'Publication Table'!E303/'Publication Table (%)'!G$299</f>
        <v>1.0559662090813094E-2</v>
      </c>
      <c r="H302" s="38">
        <f>'Publication Table'!F303/'Publication Table (%)'!H$299</f>
        <v>2.1164021164021163E-2</v>
      </c>
      <c r="I302" s="38">
        <f>'Publication Table'!G303/'Publication Table (%)'!I$299</f>
        <v>1.2087912087912088E-2</v>
      </c>
      <c r="J302" s="94">
        <f>'Publication Table'!H303/'Publication Table (%)'!J$299</f>
        <v>1.4319809069212411E-2</v>
      </c>
      <c r="K302" s="38">
        <f>'Publication Table'!I303/'Publication Table (%)'!K$299</f>
        <v>2.9187817258883249E-2</v>
      </c>
      <c r="L302" s="38">
        <f>'Publication Table'!J303/'Publication Table (%)'!L$299</f>
        <v>2.3779724655819776E-2</v>
      </c>
      <c r="M302" s="38">
        <f>'Publication Table'!K303/'Publication Table (%)'!M$299</f>
        <v>3.0226700251889168E-2</v>
      </c>
      <c r="N302" s="38">
        <f>'Publication Table'!L303/'Publication Table (%)'!N$299</f>
        <v>2.3872679045092837E-2</v>
      </c>
      <c r="O302" s="38">
        <f>'Publication Table'!M303/'Publication Table (%)'!O$299</f>
        <v>2.2222222222222223E-2</v>
      </c>
      <c r="P302" s="38">
        <f>'Publication Table'!N303/'Publication Table (%)'!P$299</f>
        <v>2.2397891963109356E-2</v>
      </c>
      <c r="Q302" s="38">
        <f>'Publication Table'!O303/'Publication Table (%)'!Q$299</f>
        <v>2.7218934911242602E-2</v>
      </c>
      <c r="R302" s="38">
        <f>'Publication Table'!P303/'Publication Table (%)'!R$299</f>
        <v>1.4616321559074299E-2</v>
      </c>
      <c r="S302" s="38">
        <f>'Publication Table'!Q303/'Publication Table (%)'!S$299</f>
        <v>1.2437810945273632E-2</v>
      </c>
      <c r="T302" s="38">
        <f>'Publication Table'!R303/'Publication Table (%)'!T$299</f>
        <v>1.3458950201884253E-2</v>
      </c>
      <c r="U302" s="38">
        <f>'Publication Table'!S303/'Publication Table (%)'!U$299</f>
        <v>6.587615283267457E-3</v>
      </c>
      <c r="V302" s="38">
        <f>'Publication Table'!T303/'Publication Table (%)'!V$299</f>
        <v>2.8767123287671233E-2</v>
      </c>
      <c r="W302" s="38">
        <f>'Publication Table'!U303/'Publication Table (%)'!W$299</f>
        <v>8.5592011412268191E-3</v>
      </c>
      <c r="X302" s="38">
        <f>'Publication Table'!V303/'Publication Table (%)'!X$299</f>
        <v>7.5853350189633373E-3</v>
      </c>
      <c r="Y302" s="38">
        <f>'Publication Table'!W303/'Publication Table (%)'!Y$299</f>
        <v>7.8125E-3</v>
      </c>
      <c r="Z302" s="38">
        <f>'Publication Table'!X303/'Publication Table (%)'!Z$299</f>
        <v>8.4507042253521118E-3</v>
      </c>
      <c r="AA302" s="38">
        <f>'Publication Table'!Y303/'Publication Table (%)'!AA$299</f>
        <v>1.1695906432748537E-2</v>
      </c>
      <c r="AB302" s="38">
        <f>'Publication Table'!Z303/'Publication Table (%)'!AB$299</f>
        <v>1.5494636471990465E-2</v>
      </c>
      <c r="AC302" s="38">
        <f>'Publication Table'!AA303/'Publication Table (%)'!AC$299</f>
        <v>1.0752688172043012E-2</v>
      </c>
      <c r="AD302" s="38">
        <f>'Publication Table'!AB303/'Publication Table (%)'!AD$299</f>
        <v>8.0536912751677861E-3</v>
      </c>
      <c r="AE302" s="38">
        <f>'Publication Table'!AC303/'Publication Table (%)'!AE$299</f>
        <v>1.6414141414141416E-2</v>
      </c>
      <c r="AF302" s="38">
        <f>'Publication Table'!AD303/'Publication Table (%)'!AF$299</f>
        <v>1.0869565217391304E-2</v>
      </c>
      <c r="AG302" s="38">
        <f>'Publication Table'!AE303/'Publication Table (%)'!AG$299</f>
        <v>2.3054755043227664E-2</v>
      </c>
      <c r="AH302" s="38">
        <f>'Publication Table'!AF303/'Publication Table (%)'!AH$299</f>
        <v>3.1645569620253167E-2</v>
      </c>
      <c r="AI302" s="38">
        <f>'Publication Table'!AG303/'Publication Table (%)'!AI$299</f>
        <v>2.0176544766708701E-2</v>
      </c>
      <c r="AJ302" s="38">
        <f>'Publication Table'!AH303/'Publication Table (%)'!AJ$299</f>
        <v>1.0440835266821345E-2</v>
      </c>
      <c r="AK302" s="38">
        <f>'Publication Table'!AI303/'Publication Table (%)'!AK$299</f>
        <v>1.3888888888888888E-2</v>
      </c>
      <c r="AL302" s="38">
        <f>'Publication Table'!AJ303/'Publication Table (%)'!AL$299</f>
        <v>1.1042944785276074E-2</v>
      </c>
      <c r="AM302" s="38">
        <f>'Publication Table'!AK303/'Publication Table (%)'!AM$299</f>
        <v>1.770956316410862E-2</v>
      </c>
      <c r="AN302" s="38">
        <f>'Publication Table'!AL303/'Publication Table (%)'!AN$299</f>
        <v>1.8382352941176471E-2</v>
      </c>
      <c r="AO302" s="38">
        <f>'Publication Table'!AM303/'Publication Table (%)'!AO$299</f>
        <v>1.5850144092219021E-2</v>
      </c>
      <c r="AP302" s="38">
        <f>'Publication Table'!AN303/'Publication Table (%)'!AP$299</f>
        <v>2.358490566037736E-2</v>
      </c>
      <c r="AQ302" s="38">
        <f>'Publication Table'!AO303/'Publication Table (%)'!AQ$299</f>
        <v>7.3099415204678359E-3</v>
      </c>
      <c r="AR302" s="38">
        <f>'Publication Table'!AP303/'Publication Table (%)'!AR$299</f>
        <v>1.4727540500736377E-2</v>
      </c>
      <c r="AS302" s="38">
        <f>'Publication Table'!AQ303/'Publication Table (%)'!AS$299</f>
        <v>2.356020942408377E-2</v>
      </c>
      <c r="AT302" s="38">
        <f>'Publication Table'!AR303/'Publication Table (%)'!AT$299</f>
        <v>1.7971758664955071E-2</v>
      </c>
      <c r="AU302" s="38">
        <f>'Publication Table'!AS303/'Publication Table (%)'!AU$299</f>
        <v>1.0741138560687433E-2</v>
      </c>
      <c r="AV302" s="38">
        <f>'Publication Table'!AT303/'Publication Table (%)'!AV$299</f>
        <v>1.9767441860465116E-2</v>
      </c>
      <c r="AW302" s="38">
        <f>'Publication Table'!AU303/'Publication Table (%)'!AW$299</f>
        <v>2.9717682020802376E-3</v>
      </c>
      <c r="AX302" s="38">
        <f>'Publication Table'!AV303/'Publication Table (%)'!AX$299</f>
        <v>7.4534161490683228E-3</v>
      </c>
      <c r="AY302" s="38">
        <f>'Publication Table'!AW303/'Publication Table (%)'!AY$299</f>
        <v>1.2674271229404309E-2</v>
      </c>
      <c r="AZ302" s="38">
        <f>'Publication Table'!AX303/'Publication Table (%)'!AZ$299</f>
        <v>9.7560975609756097E-3</v>
      </c>
      <c r="BA302" s="38">
        <f>'Publication Table'!AY303/'Publication Table (%)'!BA$299</f>
        <v>1.844532279314888E-2</v>
      </c>
      <c r="BB302" s="38">
        <f>'Publication Table'!AZ303/'Publication Table (%)'!BB$299</f>
        <v>8.3333333333333332E-3</v>
      </c>
      <c r="BC302" s="38">
        <f>'Publication Table'!BA303/'Publication Table (%)'!BC$299</f>
        <v>1.3177159590043924E-2</v>
      </c>
      <c r="BD302" s="38">
        <f>'Publication Table'!BB303/'Publication Table (%)'!BD$299</f>
        <v>1.1477761836441894E-2</v>
      </c>
      <c r="BE302" s="38">
        <f>'Publication Table'!BC303/'Publication Table (%)'!BE$299</f>
        <v>1.824817518248175E-2</v>
      </c>
      <c r="BF302" s="38">
        <f>'Publication Table'!BD303/'Publication Table (%)'!BF$299</f>
        <v>1.0596026490066225E-2</v>
      </c>
      <c r="BG302" s="38">
        <f>'Publication Table'!BE303/'Publication Table (%)'!BG$299</f>
        <v>1.6E-2</v>
      </c>
      <c r="BH302" s="38">
        <f>'Publication Table'!BF303/'Publication Table (%)'!BH$299</f>
        <v>8.1680280046674443E-3</v>
      </c>
      <c r="BI302" s="38">
        <f>'Publication Table'!BG303/'Publication Table (%)'!BI$299</f>
        <v>4.7619047619047623E-3</v>
      </c>
      <c r="BJ302" s="38">
        <f>'Publication Table'!BH303/'Publication Table (%)'!BJ$299</f>
        <v>9.0206185567010301E-3</v>
      </c>
      <c r="BK302" s="38">
        <f>'Publication Table'!BI303/'Publication Table (%)'!BK$299</f>
        <v>1.4164305949008499E-3</v>
      </c>
      <c r="BL302" s="38">
        <f>'Publication Table'!BJ303/'Publication Table (%)'!BL$299</f>
        <v>4.2643923240938165E-3</v>
      </c>
      <c r="BM302" s="38">
        <f>'Publication Table'!BK303/'Publication Table (%)'!BM$299</f>
        <v>0</v>
      </c>
      <c r="BN302" s="38">
        <f>'Publication Table'!BL303/'Publication Table (%)'!BN$299</f>
        <v>0</v>
      </c>
      <c r="BO302" s="38">
        <f>'Publication Table'!BM303/'Publication Table (%)'!BO$299</f>
        <v>3.8461538461538464E-2</v>
      </c>
      <c r="BP302" s="38">
        <f>'Publication Table'!BN303/'Publication Table (%)'!BP$299</f>
        <v>6.9444444444444441E-3</v>
      </c>
      <c r="BQ302" s="38">
        <f>'Publication Table'!BO303/'Publication Table (%)'!BQ$299</f>
        <v>4.2372881355932203E-3</v>
      </c>
      <c r="BR302" s="38">
        <f>'Publication Table'!BP303/'Publication Table (%)'!BR$299</f>
        <v>1.5847860538827259E-3</v>
      </c>
      <c r="BS302" s="38">
        <f ca="1">'Publication Table'!BQ303/'Publication Table (%)'!BS$299</f>
        <v>2.9792746113989636E-2</v>
      </c>
    </row>
    <row r="303" spans="2:71" ht="15" hidden="1" customHeight="1" outlineLevel="2" x14ac:dyDescent="0.2">
      <c r="B303" s="84" t="str">
        <f t="shared" si="40"/>
        <v>Monklands HospitalCancelled by Patient %</v>
      </c>
      <c r="C303" s="87" t="str">
        <f t="shared" si="44"/>
        <v>Monklands Hospital</v>
      </c>
      <c r="D303" s="100"/>
      <c r="E303" s="39" t="s">
        <v>115</v>
      </c>
      <c r="F303" s="38">
        <f>'Publication Table'!D304/'Publication Table (%)'!F$299</f>
        <v>5.4193548387096772E-2</v>
      </c>
      <c r="G303" s="38">
        <f>'Publication Table'!E304/'Publication Table (%)'!G$299</f>
        <v>5.0686378035902854E-2</v>
      </c>
      <c r="H303" s="38">
        <f>'Publication Table'!F304/'Publication Table (%)'!H$299</f>
        <v>5.5555555555555552E-2</v>
      </c>
      <c r="I303" s="38">
        <f>'Publication Table'!G304/'Publication Table (%)'!I$299</f>
        <v>5.3846153846153849E-2</v>
      </c>
      <c r="J303" s="94">
        <f>'Publication Table'!H304/'Publication Table (%)'!J$299</f>
        <v>5.3699284009546537E-2</v>
      </c>
      <c r="K303" s="38">
        <f>'Publication Table'!I304/'Publication Table (%)'!K$299</f>
        <v>2.5380710659898477E-2</v>
      </c>
      <c r="L303" s="38">
        <f>'Publication Table'!J304/'Publication Table (%)'!L$299</f>
        <v>5.1314142678347933E-2</v>
      </c>
      <c r="M303" s="38">
        <f>'Publication Table'!K304/'Publication Table (%)'!M$299</f>
        <v>2.7707808564231738E-2</v>
      </c>
      <c r="N303" s="38">
        <f>'Publication Table'!L304/'Publication Table (%)'!N$299</f>
        <v>3.9787798408488062E-2</v>
      </c>
      <c r="O303" s="38">
        <f>'Publication Table'!M304/'Publication Table (%)'!O$299</f>
        <v>3.9506172839506172E-2</v>
      </c>
      <c r="P303" s="38">
        <f>'Publication Table'!N304/'Publication Table (%)'!P$299</f>
        <v>4.4795783926218712E-2</v>
      </c>
      <c r="Q303" s="38">
        <f>'Publication Table'!O304/'Publication Table (%)'!Q$299</f>
        <v>8.6390532544378701E-2</v>
      </c>
      <c r="R303" s="38">
        <f>'Publication Table'!P304/'Publication Table (%)'!R$299</f>
        <v>2.3142509135200974E-2</v>
      </c>
      <c r="S303" s="38">
        <f>'Publication Table'!Q304/'Publication Table (%)'!S$299</f>
        <v>3.8557213930348257E-2</v>
      </c>
      <c r="T303" s="38">
        <f>'Publication Table'!R304/'Publication Table (%)'!T$299</f>
        <v>3.7685060565275909E-2</v>
      </c>
      <c r="U303" s="38">
        <f>'Publication Table'!S304/'Publication Table (%)'!U$299</f>
        <v>2.8985507246376812E-2</v>
      </c>
      <c r="V303" s="38">
        <f>'Publication Table'!T304/'Publication Table (%)'!V$299</f>
        <v>3.6986301369863014E-2</v>
      </c>
      <c r="W303" s="38">
        <f>'Publication Table'!U304/'Publication Table (%)'!W$299</f>
        <v>3.1383737517831668E-2</v>
      </c>
      <c r="X303" s="38">
        <f>'Publication Table'!V304/'Publication Table (%)'!X$299</f>
        <v>3.6662452591656132E-2</v>
      </c>
      <c r="Y303" s="38">
        <f>'Publication Table'!W304/'Publication Table (%)'!Y$299</f>
        <v>4.2187500000000003E-2</v>
      </c>
      <c r="Z303" s="38">
        <f>'Publication Table'!X304/'Publication Table (%)'!Z$299</f>
        <v>4.788732394366197E-2</v>
      </c>
      <c r="AA303" s="38">
        <f>'Publication Table'!Y304/'Publication Table (%)'!AA$299</f>
        <v>4.2397660818713448E-2</v>
      </c>
      <c r="AB303" s="38">
        <f>'Publication Table'!Z304/'Publication Table (%)'!AB$299</f>
        <v>3.9332538736591177E-2</v>
      </c>
      <c r="AC303" s="38">
        <f>'Publication Table'!AA304/'Publication Table (%)'!AC$299</f>
        <v>4.4802867383512544E-2</v>
      </c>
      <c r="AD303" s="38">
        <f>'Publication Table'!AB304/'Publication Table (%)'!AD$299</f>
        <v>2.9530201342281879E-2</v>
      </c>
      <c r="AE303" s="38">
        <f>'Publication Table'!AC304/'Publication Table (%)'!AE$299</f>
        <v>5.0505050505050504E-2</v>
      </c>
      <c r="AF303" s="38">
        <f>'Publication Table'!AD304/'Publication Table (%)'!AF$299</f>
        <v>5.124223602484472E-2</v>
      </c>
      <c r="AG303" s="38">
        <f>'Publication Table'!AE304/'Publication Table (%)'!AG$299</f>
        <v>3.3141210374639768E-2</v>
      </c>
      <c r="AH303" s="38">
        <f>'Publication Table'!AF304/'Publication Table (%)'!AH$299</f>
        <v>3.4810126582278479E-2</v>
      </c>
      <c r="AI303" s="38">
        <f>'Publication Table'!AG304/'Publication Table (%)'!AI$299</f>
        <v>7.5662042875157626E-2</v>
      </c>
      <c r="AJ303" s="38">
        <f>'Publication Table'!AH304/'Publication Table (%)'!AJ$299</f>
        <v>4.6403712296983757E-2</v>
      </c>
      <c r="AK303" s="38">
        <f>'Publication Table'!AI304/'Publication Table (%)'!AK$299</f>
        <v>2.9320987654320986E-2</v>
      </c>
      <c r="AL303" s="38">
        <f>'Publication Table'!AJ304/'Publication Table (%)'!AL$299</f>
        <v>1.9631901840490799E-2</v>
      </c>
      <c r="AM303" s="38">
        <f>'Publication Table'!AK304/'Publication Table (%)'!AM$299</f>
        <v>6.2573789846517125E-2</v>
      </c>
      <c r="AN303" s="38">
        <f>'Publication Table'!AL304/'Publication Table (%)'!AN$299</f>
        <v>3.9215686274509803E-2</v>
      </c>
      <c r="AO303" s="38">
        <f>'Publication Table'!AM304/'Publication Table (%)'!AO$299</f>
        <v>2.5936599423631124E-2</v>
      </c>
      <c r="AP303" s="38">
        <f>'Publication Table'!AN304/'Publication Table (%)'!AP$299</f>
        <v>3.3018867924528301E-2</v>
      </c>
      <c r="AQ303" s="38">
        <f>'Publication Table'!AO304/'Publication Table (%)'!AQ$299</f>
        <v>2.1929824561403508E-2</v>
      </c>
      <c r="AR303" s="38">
        <f>'Publication Table'!AP304/'Publication Table (%)'!AR$299</f>
        <v>2.9455081001472753E-2</v>
      </c>
      <c r="AS303" s="38">
        <f>'Publication Table'!AQ304/'Publication Table (%)'!AS$299</f>
        <v>2.7486910994764399E-2</v>
      </c>
      <c r="AT303" s="38">
        <f>'Publication Table'!AR304/'Publication Table (%)'!AT$299</f>
        <v>4.6213093709884467E-2</v>
      </c>
      <c r="AU303" s="38">
        <f>'Publication Table'!AS304/'Publication Table (%)'!AU$299</f>
        <v>3.4371643394199784E-2</v>
      </c>
      <c r="AV303" s="38">
        <f>'Publication Table'!AT304/'Publication Table (%)'!AV$299</f>
        <v>4.4186046511627906E-2</v>
      </c>
      <c r="AW303" s="38">
        <f>'Publication Table'!AU304/'Publication Table (%)'!AW$299</f>
        <v>7.1322436849925702E-2</v>
      </c>
      <c r="AX303" s="38">
        <f>'Publication Table'!AV304/'Publication Table (%)'!AX$299</f>
        <v>5.0931677018633541E-2</v>
      </c>
      <c r="AY303" s="38">
        <f>'Publication Table'!AW304/'Publication Table (%)'!AY$299</f>
        <v>7.8580481622306714E-2</v>
      </c>
      <c r="AZ303" s="38">
        <f>'Publication Table'!AX304/'Publication Table (%)'!AZ$299</f>
        <v>5.6097560975609757E-2</v>
      </c>
      <c r="BA303" s="38">
        <f>'Publication Table'!AY304/'Publication Table (%)'!BA$299</f>
        <v>7.1146245059288543E-2</v>
      </c>
      <c r="BB303" s="38">
        <f>'Publication Table'!AZ304/'Publication Table (%)'!BB$299</f>
        <v>2.3809523809523808E-2</v>
      </c>
      <c r="BC303" s="38">
        <f>'Publication Table'!BA304/'Publication Table (%)'!BC$299</f>
        <v>1.6105417276720352E-2</v>
      </c>
      <c r="BD303" s="38">
        <f>'Publication Table'!BB304/'Publication Table (%)'!BD$299</f>
        <v>1.8651362984218076E-2</v>
      </c>
      <c r="BE303" s="38">
        <f>'Publication Table'!BC304/'Publication Table (%)'!BE$299</f>
        <v>6.0827250608272508E-2</v>
      </c>
      <c r="BF303" s="38">
        <f>'Publication Table'!BD304/'Publication Table (%)'!BF$299</f>
        <v>5.8278145695364242E-2</v>
      </c>
      <c r="BG303" s="38">
        <f>'Publication Table'!BE304/'Publication Table (%)'!BG$299</f>
        <v>6.7428571428571435E-2</v>
      </c>
      <c r="BH303" s="38">
        <f>'Publication Table'!BF304/'Publication Table (%)'!BH$299</f>
        <v>5.8343057176196034E-2</v>
      </c>
      <c r="BI303" s="38">
        <f>'Publication Table'!BG304/'Publication Table (%)'!BI$299</f>
        <v>5.873015873015873E-2</v>
      </c>
      <c r="BJ303" s="38">
        <f>'Publication Table'!BH304/'Publication Table (%)'!BJ$299</f>
        <v>6.4432989690721643E-2</v>
      </c>
      <c r="BK303" s="38">
        <f>'Publication Table'!BI304/'Publication Table (%)'!BK$299</f>
        <v>7.0821529745042494E-2</v>
      </c>
      <c r="BL303" s="38">
        <f>'Publication Table'!BJ304/'Publication Table (%)'!BL$299</f>
        <v>5.7569296375266525E-2</v>
      </c>
      <c r="BM303" s="38">
        <f>'Publication Table'!BK304/'Publication Table (%)'!BM$299</f>
        <v>0</v>
      </c>
      <c r="BN303" s="38">
        <f>'Publication Table'!BL304/'Publication Table (%)'!BN$299</f>
        <v>0</v>
      </c>
      <c r="BO303" s="38">
        <f>'Publication Table'!BM304/'Publication Table (%)'!BO$299</f>
        <v>0</v>
      </c>
      <c r="BP303" s="38">
        <f>'Publication Table'!BN304/'Publication Table (%)'!BP$299</f>
        <v>6.9444444444444441E-3</v>
      </c>
      <c r="BQ303" s="38">
        <f>'Publication Table'!BO304/'Publication Table (%)'!BQ$299</f>
        <v>2.3305084745762712E-2</v>
      </c>
      <c r="BR303" s="38">
        <f>'Publication Table'!BP304/'Publication Table (%)'!BR$299</f>
        <v>2.8526148969889066E-2</v>
      </c>
      <c r="BS303" s="38">
        <f ca="1">'Publication Table'!BQ304/'Publication Table (%)'!BS$299</f>
        <v>2.5906735751295335E-2</v>
      </c>
    </row>
    <row r="304" spans="2:71" ht="15" hidden="1" customHeight="1" outlineLevel="2" x14ac:dyDescent="0.2">
      <c r="B304" s="84" t="str">
        <f t="shared" si="40"/>
        <v>Monklands HospitalOther reason %</v>
      </c>
      <c r="C304" s="87" t="str">
        <f t="shared" si="44"/>
        <v>Monklands Hospital</v>
      </c>
      <c r="D304" s="100"/>
      <c r="E304" s="39" t="s">
        <v>116</v>
      </c>
      <c r="F304" s="38">
        <f>'Publication Table'!D305/'Publication Table (%)'!F$299</f>
        <v>0</v>
      </c>
      <c r="G304" s="38">
        <f>'Publication Table'!E305/'Publication Table (%)'!G$299</f>
        <v>0</v>
      </c>
      <c r="H304" s="38">
        <f>'Publication Table'!F305/'Publication Table (%)'!H$299</f>
        <v>0</v>
      </c>
      <c r="I304" s="38">
        <f>'Publication Table'!G305/'Publication Table (%)'!I$299</f>
        <v>0</v>
      </c>
      <c r="J304" s="94">
        <f>'Publication Table'!H305/'Publication Table (%)'!J$299</f>
        <v>0</v>
      </c>
      <c r="K304" s="38">
        <f>'Publication Table'!I305/'Publication Table (%)'!K$299</f>
        <v>0</v>
      </c>
      <c r="L304" s="38">
        <f>'Publication Table'!J305/'Publication Table (%)'!L$299</f>
        <v>0</v>
      </c>
      <c r="M304" s="38">
        <f>'Publication Table'!K305/'Publication Table (%)'!M$299</f>
        <v>0</v>
      </c>
      <c r="N304" s="38">
        <f>'Publication Table'!L305/'Publication Table (%)'!N$299</f>
        <v>0</v>
      </c>
      <c r="O304" s="38">
        <f>'Publication Table'!M305/'Publication Table (%)'!O$299</f>
        <v>0</v>
      </c>
      <c r="P304" s="38">
        <f>'Publication Table'!N305/'Publication Table (%)'!P$299</f>
        <v>0</v>
      </c>
      <c r="Q304" s="38">
        <f>'Publication Table'!O305/'Publication Table (%)'!Q$299</f>
        <v>0</v>
      </c>
      <c r="R304" s="38">
        <f>'Publication Table'!P305/'Publication Table (%)'!R$299</f>
        <v>0</v>
      </c>
      <c r="S304" s="38">
        <f>'Publication Table'!Q305/'Publication Table (%)'!S$299</f>
        <v>0</v>
      </c>
      <c r="T304" s="38">
        <f>'Publication Table'!R305/'Publication Table (%)'!T$299</f>
        <v>0</v>
      </c>
      <c r="U304" s="38">
        <f>'Publication Table'!S305/'Publication Table (%)'!U$299</f>
        <v>0</v>
      </c>
      <c r="V304" s="38">
        <f>'Publication Table'!T305/'Publication Table (%)'!V$299</f>
        <v>0</v>
      </c>
      <c r="W304" s="38">
        <f>'Publication Table'!U305/'Publication Table (%)'!W$299</f>
        <v>0</v>
      </c>
      <c r="X304" s="38">
        <f>'Publication Table'!V305/'Publication Table (%)'!X$299</f>
        <v>0</v>
      </c>
      <c r="Y304" s="38">
        <f>'Publication Table'!W305/'Publication Table (%)'!Y$299</f>
        <v>0</v>
      </c>
      <c r="Z304" s="38">
        <f>'Publication Table'!X305/'Publication Table (%)'!Z$299</f>
        <v>0</v>
      </c>
      <c r="AA304" s="38">
        <f>'Publication Table'!Y305/'Publication Table (%)'!AA$299</f>
        <v>0</v>
      </c>
      <c r="AB304" s="38">
        <f>'Publication Table'!Z305/'Publication Table (%)'!AB$299</f>
        <v>0</v>
      </c>
      <c r="AC304" s="38">
        <f>'Publication Table'!AA305/'Publication Table (%)'!AC$299</f>
        <v>0</v>
      </c>
      <c r="AD304" s="38">
        <f>'Publication Table'!AB305/'Publication Table (%)'!AD$299</f>
        <v>0</v>
      </c>
      <c r="AE304" s="38">
        <f>'Publication Table'!AC305/'Publication Table (%)'!AE$299</f>
        <v>0</v>
      </c>
      <c r="AF304" s="38">
        <f>'Publication Table'!AD305/'Publication Table (%)'!AF$299</f>
        <v>0</v>
      </c>
      <c r="AG304" s="38">
        <f>'Publication Table'!AE305/'Publication Table (%)'!AG$299</f>
        <v>0</v>
      </c>
      <c r="AH304" s="38">
        <f>'Publication Table'!AF305/'Publication Table (%)'!AH$299</f>
        <v>0</v>
      </c>
      <c r="AI304" s="38">
        <f>'Publication Table'!AG305/'Publication Table (%)'!AI$299</f>
        <v>0</v>
      </c>
      <c r="AJ304" s="38">
        <f>'Publication Table'!AH305/'Publication Table (%)'!AJ$299</f>
        <v>0</v>
      </c>
      <c r="AK304" s="38">
        <f>'Publication Table'!AI305/'Publication Table (%)'!AK$299</f>
        <v>0</v>
      </c>
      <c r="AL304" s="38">
        <f>'Publication Table'!AJ305/'Publication Table (%)'!AL$299</f>
        <v>0</v>
      </c>
      <c r="AM304" s="38">
        <f>'Publication Table'!AK305/'Publication Table (%)'!AM$299</f>
        <v>2.3612750885478157E-3</v>
      </c>
      <c r="AN304" s="38">
        <f>'Publication Table'!AL305/'Publication Table (%)'!AN$299</f>
        <v>1.2254901960784314E-3</v>
      </c>
      <c r="AO304" s="38">
        <f>'Publication Table'!AM305/'Publication Table (%)'!AO$299</f>
        <v>0</v>
      </c>
      <c r="AP304" s="38">
        <f>'Publication Table'!AN305/'Publication Table (%)'!AP$299</f>
        <v>2.3584905660377358E-3</v>
      </c>
      <c r="AQ304" s="38">
        <f>'Publication Table'!AO305/'Publication Table (%)'!AQ$299</f>
        <v>4.3859649122807015E-3</v>
      </c>
      <c r="AR304" s="38">
        <f>'Publication Table'!AP305/'Publication Table (%)'!AR$299</f>
        <v>2.9455081001472753E-3</v>
      </c>
      <c r="AS304" s="38">
        <f>'Publication Table'!AQ305/'Publication Table (%)'!AS$299</f>
        <v>9.1623036649214652E-3</v>
      </c>
      <c r="AT304" s="38">
        <f>'Publication Table'!AR305/'Publication Table (%)'!AT$299</f>
        <v>2.5673940949935813E-3</v>
      </c>
      <c r="AU304" s="38">
        <f>'Publication Table'!AS305/'Publication Table (%)'!AU$299</f>
        <v>4.296455424274973E-3</v>
      </c>
      <c r="AV304" s="38">
        <f>'Publication Table'!AT305/'Publication Table (%)'!AV$299</f>
        <v>0</v>
      </c>
      <c r="AW304" s="38">
        <f>'Publication Table'!AU305/'Publication Table (%)'!AW$299</f>
        <v>1.4858841010401188E-3</v>
      </c>
      <c r="AX304" s="38">
        <f>'Publication Table'!AV305/'Publication Table (%)'!AX$299</f>
        <v>2.4844720496894411E-3</v>
      </c>
      <c r="AY304" s="38">
        <f>'Publication Table'!AW305/'Publication Table (%)'!AY$299</f>
        <v>6.3371356147021544E-3</v>
      </c>
      <c r="AZ304" s="38">
        <f>'Publication Table'!AX305/'Publication Table (%)'!AZ$299</f>
        <v>1.097560975609756E-2</v>
      </c>
      <c r="BA304" s="38">
        <f>'Publication Table'!AY305/'Publication Table (%)'!BA$299</f>
        <v>2.635046113306983E-3</v>
      </c>
      <c r="BB304" s="38">
        <f>'Publication Table'!AZ305/'Publication Table (%)'!BB$299</f>
        <v>3.5714285714285713E-3</v>
      </c>
      <c r="BC304" s="38">
        <f>'Publication Table'!BA305/'Publication Table (%)'!BC$299</f>
        <v>1.4641288433382138E-3</v>
      </c>
      <c r="BD304" s="38">
        <f>'Publication Table'!BB305/'Publication Table (%)'!BD$299</f>
        <v>1.0043041606886656E-2</v>
      </c>
      <c r="BE304" s="38">
        <f>'Publication Table'!BC305/'Publication Table (%)'!BE$299</f>
        <v>2.4330900243309003E-3</v>
      </c>
      <c r="BF304" s="38">
        <f>'Publication Table'!BD305/'Publication Table (%)'!BF$299</f>
        <v>2.6490066225165563E-3</v>
      </c>
      <c r="BG304" s="38">
        <f>'Publication Table'!BE305/'Publication Table (%)'!BG$299</f>
        <v>2.2857142857142859E-3</v>
      </c>
      <c r="BH304" s="38">
        <f>'Publication Table'!BF305/'Publication Table (%)'!BH$299</f>
        <v>0</v>
      </c>
      <c r="BI304" s="38">
        <f>'Publication Table'!BG305/'Publication Table (%)'!BI$299</f>
        <v>3.1746031746031746E-3</v>
      </c>
      <c r="BJ304" s="38">
        <f>'Publication Table'!BH305/'Publication Table (%)'!BJ$299</f>
        <v>1.288659793814433E-3</v>
      </c>
      <c r="BK304" s="38">
        <f>'Publication Table'!BI305/'Publication Table (%)'!BK$299</f>
        <v>1.1331444759206799E-2</v>
      </c>
      <c r="BL304" s="38">
        <f>'Publication Table'!BJ305/'Publication Table (%)'!BL$299</f>
        <v>0</v>
      </c>
      <c r="BM304" s="38">
        <f>'Publication Table'!BK305/'Publication Table (%)'!BM$299</f>
        <v>0</v>
      </c>
      <c r="BN304" s="38">
        <f>'Publication Table'!BL305/'Publication Table (%)'!BN$299</f>
        <v>0.14285714285714285</v>
      </c>
      <c r="BO304" s="38">
        <f>'Publication Table'!BM305/'Publication Table (%)'!BO$299</f>
        <v>5.7692307692307696E-2</v>
      </c>
      <c r="BP304" s="38">
        <f>'Publication Table'!BN305/'Publication Table (%)'!BP$299</f>
        <v>1.3888888888888888E-2</v>
      </c>
      <c r="BQ304" s="38">
        <f>'Publication Table'!BO305/'Publication Table (%)'!BQ$299</f>
        <v>6.3559322033898309E-3</v>
      </c>
      <c r="BR304" s="38">
        <f>'Publication Table'!BP305/'Publication Table (%)'!BR$299</f>
        <v>1.1093502377179081E-2</v>
      </c>
      <c r="BS304" s="38">
        <f ca="1">'Publication Table'!BQ305/'Publication Table (%)'!BS$299</f>
        <v>1.2953367875647669E-3</v>
      </c>
    </row>
    <row r="305" spans="2:71" ht="15" hidden="1" customHeight="1" outlineLevel="1" collapsed="1" x14ac:dyDescent="0.2">
      <c r="B305" s="84" t="str">
        <f t="shared" si="40"/>
        <v>Wishaw General HospitalWishaw General Hospital</v>
      </c>
      <c r="C305" s="87" t="str">
        <f>E305</f>
        <v>Wishaw General Hospital</v>
      </c>
      <c r="D305" s="100" t="s">
        <v>71</v>
      </c>
      <c r="E305" s="43" t="s">
        <v>72</v>
      </c>
      <c r="F305" s="14"/>
      <c r="G305" s="14"/>
      <c r="H305" s="14"/>
      <c r="I305" s="14"/>
      <c r="J305" s="14"/>
      <c r="K305" s="14"/>
      <c r="L305" s="14"/>
      <c r="M305" s="14"/>
      <c r="N305" s="14"/>
      <c r="O305" s="14"/>
      <c r="P305" s="14"/>
      <c r="Q305" s="14"/>
      <c r="R305" s="14"/>
      <c r="S305" s="14"/>
      <c r="T305" s="14"/>
      <c r="U305" s="14"/>
      <c r="V305" s="14"/>
      <c r="W305" s="14"/>
      <c r="X305" s="14"/>
      <c r="Y305" s="14"/>
      <c r="Z305" s="14"/>
      <c r="AA305" s="14"/>
      <c r="AB305" s="14"/>
      <c r="AC305" s="14"/>
      <c r="AD305" s="14"/>
      <c r="AE305" s="14"/>
      <c r="AF305" s="14"/>
      <c r="AG305" s="14"/>
      <c r="AH305" s="14"/>
      <c r="AI305" s="14"/>
      <c r="AJ305" s="14"/>
      <c r="AK305" s="14"/>
      <c r="AL305" s="14"/>
      <c r="AM305" s="14"/>
      <c r="AN305" s="14"/>
      <c r="AO305" s="14"/>
      <c r="AP305" s="14"/>
      <c r="AQ305" s="14"/>
      <c r="AR305" s="14"/>
      <c r="AS305" s="14"/>
      <c r="AT305" s="14"/>
      <c r="AU305" s="14"/>
      <c r="AV305" s="14"/>
      <c r="AW305" s="14"/>
      <c r="AX305" s="14"/>
      <c r="AY305" s="14"/>
      <c r="AZ305" s="14"/>
      <c r="BA305" s="14"/>
      <c r="BB305" s="14"/>
      <c r="BC305" s="14"/>
      <c r="BD305" s="14"/>
      <c r="BE305" s="14"/>
      <c r="BF305" s="14"/>
      <c r="BG305" s="14"/>
      <c r="BH305" s="14"/>
      <c r="BI305" s="14"/>
      <c r="BJ305" s="14"/>
      <c r="BK305" s="14"/>
      <c r="BL305" s="14"/>
      <c r="BM305" s="14"/>
      <c r="BN305" s="14"/>
      <c r="BO305" s="14"/>
      <c r="BP305" s="14"/>
      <c r="BQ305" s="14"/>
      <c r="BR305" s="14"/>
      <c r="BS305" s="14"/>
    </row>
    <row r="306" spans="2:71" ht="15" hidden="1" customHeight="1" outlineLevel="2" x14ac:dyDescent="0.2">
      <c r="B306" s="84" t="str">
        <f t="shared" si="40"/>
        <v>Wishaw General HospitalTotal Number of scheduled elective operations in theatre system</v>
      </c>
      <c r="C306" s="87" t="str">
        <f t="shared" ref="C306:C312" si="45">C305</f>
        <v>Wishaw General Hospital</v>
      </c>
      <c r="D306" s="100"/>
      <c r="E306" s="36" t="s">
        <v>3</v>
      </c>
      <c r="F306" s="17">
        <f>'Publication Table'!D307</f>
        <v>742</v>
      </c>
      <c r="G306" s="17">
        <f>'Publication Table'!E307</f>
        <v>665</v>
      </c>
      <c r="H306" s="17">
        <f>'Publication Table'!F307</f>
        <v>656</v>
      </c>
      <c r="I306" s="17">
        <f>'Publication Table'!G307</f>
        <v>622</v>
      </c>
      <c r="J306" s="93">
        <f>'Publication Table'!H307</f>
        <v>679</v>
      </c>
      <c r="K306" s="17">
        <f>'Publication Table'!I307</f>
        <v>687</v>
      </c>
      <c r="L306" s="17">
        <f>'Publication Table'!J307</f>
        <v>660</v>
      </c>
      <c r="M306" s="17">
        <f>'Publication Table'!K307</f>
        <v>667</v>
      </c>
      <c r="N306" s="17">
        <f>'Publication Table'!L307</f>
        <v>683</v>
      </c>
      <c r="O306" s="17">
        <f>'Publication Table'!M307</f>
        <v>693</v>
      </c>
      <c r="P306" s="17">
        <f>'Publication Table'!N307</f>
        <v>799</v>
      </c>
      <c r="Q306" s="17">
        <f>'Publication Table'!O307</f>
        <v>724</v>
      </c>
      <c r="R306" s="17">
        <f>'Publication Table'!P307</f>
        <v>711</v>
      </c>
      <c r="S306" s="17">
        <f>'Publication Table'!Q307</f>
        <v>676</v>
      </c>
      <c r="T306" s="17">
        <f>'Publication Table'!R307</f>
        <v>534</v>
      </c>
      <c r="U306" s="17">
        <f>'Publication Table'!S307</f>
        <v>734</v>
      </c>
      <c r="V306" s="17">
        <f>'Publication Table'!T307</f>
        <v>793</v>
      </c>
      <c r="W306" s="17">
        <f>'Publication Table'!U307</f>
        <v>713</v>
      </c>
      <c r="X306" s="17">
        <f>'Publication Table'!V307</f>
        <v>772</v>
      </c>
      <c r="Y306" s="17">
        <f>'Publication Table'!W307</f>
        <v>754</v>
      </c>
      <c r="Z306" s="17">
        <f>'Publication Table'!X307</f>
        <v>715</v>
      </c>
      <c r="AA306" s="17">
        <f>'Publication Table'!Y307</f>
        <v>797</v>
      </c>
      <c r="AB306" s="17">
        <f>'Publication Table'!Z307</f>
        <v>922</v>
      </c>
      <c r="AC306" s="17">
        <f>'Publication Table'!AA307</f>
        <v>650</v>
      </c>
      <c r="AD306" s="17">
        <f>'Publication Table'!AB307</f>
        <v>822</v>
      </c>
      <c r="AE306" s="17">
        <f>'Publication Table'!AC307</f>
        <v>795</v>
      </c>
      <c r="AF306" s="17">
        <f>'Publication Table'!AD307</f>
        <v>727</v>
      </c>
      <c r="AG306" s="17">
        <f>'Publication Table'!AE307</f>
        <v>901</v>
      </c>
      <c r="AH306" s="17">
        <f>'Publication Table'!AF307</f>
        <v>886</v>
      </c>
      <c r="AI306" s="17">
        <f>'Publication Table'!AG307</f>
        <v>914</v>
      </c>
      <c r="AJ306" s="17">
        <f>'Publication Table'!AH307</f>
        <v>965</v>
      </c>
      <c r="AK306" s="17">
        <f>'Publication Table'!AI307</f>
        <v>705</v>
      </c>
      <c r="AL306" s="17">
        <f>'Publication Table'!AJ307</f>
        <v>796</v>
      </c>
      <c r="AM306" s="17">
        <f>'Publication Table'!AK307</f>
        <v>777</v>
      </c>
      <c r="AN306" s="17">
        <f>'Publication Table'!AL307</f>
        <v>792</v>
      </c>
      <c r="AO306" s="17">
        <f>'Publication Table'!AM307</f>
        <v>751</v>
      </c>
      <c r="AP306" s="17">
        <f>'Publication Table'!AN307</f>
        <v>867</v>
      </c>
      <c r="AQ306" s="17">
        <f>'Publication Table'!AO307</f>
        <v>634</v>
      </c>
      <c r="AR306" s="17">
        <f>'Publication Table'!AP307</f>
        <v>562</v>
      </c>
      <c r="AS306" s="17">
        <f>'Publication Table'!AQ307</f>
        <v>685</v>
      </c>
      <c r="AT306" s="17">
        <f>'Publication Table'!AR307</f>
        <v>538</v>
      </c>
      <c r="AU306" s="17">
        <f>'Publication Table'!AS307</f>
        <v>743</v>
      </c>
      <c r="AV306" s="17">
        <f>'Publication Table'!AT307</f>
        <v>736</v>
      </c>
      <c r="AW306" s="17">
        <f>'Publication Table'!AU307</f>
        <v>617</v>
      </c>
      <c r="AX306" s="17">
        <f>'Publication Table'!AV307</f>
        <v>740</v>
      </c>
      <c r="AY306" s="17">
        <f>'Publication Table'!AW307</f>
        <v>657</v>
      </c>
      <c r="AZ306" s="17">
        <f>'Publication Table'!AX307</f>
        <v>681</v>
      </c>
      <c r="BA306" s="17">
        <f>'Publication Table'!AY307</f>
        <v>620</v>
      </c>
      <c r="BB306" s="17">
        <f>'Publication Table'!AZ307</f>
        <v>779</v>
      </c>
      <c r="BC306" s="17">
        <f>'Publication Table'!BA307</f>
        <v>669</v>
      </c>
      <c r="BD306" s="17">
        <f>'Publication Table'!BB307</f>
        <v>743</v>
      </c>
      <c r="BE306" s="17">
        <f>'Publication Table'!BC307</f>
        <v>573</v>
      </c>
      <c r="BF306" s="17">
        <f>'Publication Table'!BD307</f>
        <v>660</v>
      </c>
      <c r="BG306" s="17">
        <f>'Publication Table'!BE307</f>
        <v>551</v>
      </c>
      <c r="BH306" s="17">
        <f>'Publication Table'!BF307</f>
        <v>718</v>
      </c>
      <c r="BI306" s="17">
        <f>'Publication Table'!BG307</f>
        <v>571</v>
      </c>
      <c r="BJ306" s="17">
        <f>'Publication Table'!BH307</f>
        <v>695</v>
      </c>
      <c r="BK306" s="17">
        <f>'Publication Table'!BI307</f>
        <v>619</v>
      </c>
      <c r="BL306" s="17">
        <f>'Publication Table'!BJ307</f>
        <v>437</v>
      </c>
      <c r="BM306" s="17">
        <f>'Publication Table'!BK307</f>
        <v>117</v>
      </c>
      <c r="BN306" s="17">
        <f>'Publication Table'!BL307</f>
        <v>97</v>
      </c>
      <c r="BO306" s="17">
        <f>'Publication Table'!BM307</f>
        <v>118</v>
      </c>
      <c r="BP306" s="17">
        <f>'Publication Table'!BN307</f>
        <v>148</v>
      </c>
      <c r="BQ306" s="17">
        <f>'Publication Table'!BO307</f>
        <v>167</v>
      </c>
      <c r="BR306" s="17">
        <f>'Publication Table'!BP307</f>
        <v>178</v>
      </c>
      <c r="BS306" s="17">
        <f ca="1">'Publication Table'!BQ307</f>
        <v>136</v>
      </c>
    </row>
    <row r="307" spans="2:71" ht="15" hidden="1" customHeight="1" outlineLevel="2" x14ac:dyDescent="0.2">
      <c r="B307" s="84" t="str">
        <f t="shared" si="40"/>
        <v>Wishaw General HospitalPercent of total scheduled elective cancellations in theatre systems</v>
      </c>
      <c r="C307" s="87" t="str">
        <f t="shared" si="45"/>
        <v>Wishaw General Hospital</v>
      </c>
      <c r="D307" s="100"/>
      <c r="E307" s="37" t="s">
        <v>112</v>
      </c>
      <c r="F307" s="38">
        <f>'Publication Table'!D308/'Publication Table (%)'!F$306</f>
        <v>0.10512129380053908</v>
      </c>
      <c r="G307" s="38">
        <f>'Publication Table'!E308/'Publication Table (%)'!G$306</f>
        <v>7.5187969924812026E-2</v>
      </c>
      <c r="H307" s="38">
        <f>'Publication Table'!F308/'Publication Table (%)'!H$306</f>
        <v>7.621951219512195E-2</v>
      </c>
      <c r="I307" s="38">
        <f>'Publication Table'!G308/'Publication Table (%)'!I$306</f>
        <v>8.6816720257234734E-2</v>
      </c>
      <c r="J307" s="94">
        <f>'Publication Table'!H308/'Publication Table (%)'!J$306</f>
        <v>8.247422680412371E-2</v>
      </c>
      <c r="K307" s="38">
        <f>'Publication Table'!I308/'Publication Table (%)'!K$306</f>
        <v>9.4614264919941779E-2</v>
      </c>
      <c r="L307" s="38">
        <f>'Publication Table'!J308/'Publication Table (%)'!L$306</f>
        <v>7.7272727272727271E-2</v>
      </c>
      <c r="M307" s="38">
        <f>'Publication Table'!K308/'Publication Table (%)'!M$306</f>
        <v>8.6956521739130432E-2</v>
      </c>
      <c r="N307" s="38">
        <f>'Publication Table'!L308/'Publication Table (%)'!N$306</f>
        <v>0.1273792093704246</v>
      </c>
      <c r="O307" s="38">
        <f>'Publication Table'!M308/'Publication Table (%)'!O$306</f>
        <v>9.8124098124098127E-2</v>
      </c>
      <c r="P307" s="38">
        <f>'Publication Table'!N308/'Publication Table (%)'!P$306</f>
        <v>6.1326658322903627E-2</v>
      </c>
      <c r="Q307" s="38">
        <f>'Publication Table'!O308/'Publication Table (%)'!Q$306</f>
        <v>8.2872928176795577E-2</v>
      </c>
      <c r="R307" s="38">
        <f>'Publication Table'!P308/'Publication Table (%)'!R$306</f>
        <v>7.1729957805907171E-2</v>
      </c>
      <c r="S307" s="38">
        <f>'Publication Table'!Q308/'Publication Table (%)'!S$306</f>
        <v>9.1715976331360943E-2</v>
      </c>
      <c r="T307" s="38">
        <f>'Publication Table'!R308/'Publication Table (%)'!T$306</f>
        <v>7.8651685393258425E-2</v>
      </c>
      <c r="U307" s="38">
        <f>'Publication Table'!S308/'Publication Table (%)'!U$306</f>
        <v>7.7656675749318796E-2</v>
      </c>
      <c r="V307" s="38">
        <f>'Publication Table'!T308/'Publication Table (%)'!V$306</f>
        <v>8.8272383354350573E-2</v>
      </c>
      <c r="W307" s="38">
        <f>'Publication Table'!U308/'Publication Table (%)'!W$306</f>
        <v>7.7138849929873771E-2</v>
      </c>
      <c r="X307" s="38">
        <f>'Publication Table'!V308/'Publication Table (%)'!X$306</f>
        <v>4.792746113989637E-2</v>
      </c>
      <c r="Y307" s="38">
        <f>'Publication Table'!W308/'Publication Table (%)'!Y$306</f>
        <v>6.7639257294429711E-2</v>
      </c>
      <c r="Z307" s="38">
        <f>'Publication Table'!X308/'Publication Table (%)'!Z$306</f>
        <v>0.12867132867132866</v>
      </c>
      <c r="AA307" s="38">
        <f>'Publication Table'!Y308/'Publication Table (%)'!AA$306</f>
        <v>9.7867001254705141E-2</v>
      </c>
      <c r="AB307" s="38">
        <f>'Publication Table'!Z308/'Publication Table (%)'!AB$306</f>
        <v>0.11279826464208242</v>
      </c>
      <c r="AC307" s="38">
        <f>'Publication Table'!AA308/'Publication Table (%)'!AC$306</f>
        <v>8.3076923076923076E-2</v>
      </c>
      <c r="AD307" s="38">
        <f>'Publication Table'!AB308/'Publication Table (%)'!AD$306</f>
        <v>0.11678832116788321</v>
      </c>
      <c r="AE307" s="38">
        <f>'Publication Table'!AC308/'Publication Table (%)'!AE$306</f>
        <v>9.4339622641509441E-2</v>
      </c>
      <c r="AF307" s="38">
        <f>'Publication Table'!AD308/'Publication Table (%)'!AF$306</f>
        <v>8.6657496561210454E-2</v>
      </c>
      <c r="AG307" s="38">
        <f>'Publication Table'!AE308/'Publication Table (%)'!AG$306</f>
        <v>0.10654827968923418</v>
      </c>
      <c r="AH307" s="38">
        <f>'Publication Table'!AF308/'Publication Table (%)'!AH$306</f>
        <v>9.1422121896162528E-2</v>
      </c>
      <c r="AI307" s="38">
        <f>'Publication Table'!AG308/'Publication Table (%)'!AI$306</f>
        <v>8.7527352297592995E-2</v>
      </c>
      <c r="AJ307" s="38">
        <f>'Publication Table'!AH308/'Publication Table (%)'!AJ$306</f>
        <v>0.10259067357512953</v>
      </c>
      <c r="AK307" s="38">
        <f>'Publication Table'!AI308/'Publication Table (%)'!AK$306</f>
        <v>0.14184397163120568</v>
      </c>
      <c r="AL307" s="38">
        <f>'Publication Table'!AJ308/'Publication Table (%)'!AL$306</f>
        <v>0.11557788944723618</v>
      </c>
      <c r="AM307" s="38">
        <f>'Publication Table'!AK308/'Publication Table (%)'!AM$306</f>
        <v>0.10553410553410554</v>
      </c>
      <c r="AN307" s="38">
        <f>'Publication Table'!AL308/'Publication Table (%)'!AN$306</f>
        <v>0.1388888888888889</v>
      </c>
      <c r="AO307" s="38">
        <f>'Publication Table'!AM308/'Publication Table (%)'!AO$306</f>
        <v>9.1877496671105188E-2</v>
      </c>
      <c r="AP307" s="38">
        <f>'Publication Table'!AN308/'Publication Table (%)'!AP$306</f>
        <v>8.6505190311418678E-2</v>
      </c>
      <c r="AQ307" s="38">
        <f>'Publication Table'!AO308/'Publication Table (%)'!AQ$306</f>
        <v>7.5709779179810727E-2</v>
      </c>
      <c r="AR307" s="38">
        <f>'Publication Table'!AP308/'Publication Table (%)'!AR$306</f>
        <v>0.12455516014234876</v>
      </c>
      <c r="AS307" s="38">
        <f>'Publication Table'!AQ308/'Publication Table (%)'!AS$306</f>
        <v>6.7153284671532851E-2</v>
      </c>
      <c r="AT307" s="38">
        <f>'Publication Table'!AR308/'Publication Table (%)'!AT$306</f>
        <v>7.434944237918216E-2</v>
      </c>
      <c r="AU307" s="38">
        <f>'Publication Table'!AS308/'Publication Table (%)'!AU$306</f>
        <v>9.5558546433378203E-2</v>
      </c>
      <c r="AV307" s="38">
        <f>'Publication Table'!AT308/'Publication Table (%)'!AV$306</f>
        <v>8.9673913043478257E-2</v>
      </c>
      <c r="AW307" s="38">
        <f>'Publication Table'!AU308/'Publication Table (%)'!AW$306</f>
        <v>0.10210696920583469</v>
      </c>
      <c r="AX307" s="38">
        <f>'Publication Table'!AV308/'Publication Table (%)'!AX$306</f>
        <v>9.8648648648648654E-2</v>
      </c>
      <c r="AY307" s="38">
        <f>'Publication Table'!AW308/'Publication Table (%)'!AY$306</f>
        <v>0.1019786910197869</v>
      </c>
      <c r="AZ307" s="38">
        <f>'Publication Table'!AX308/'Publication Table (%)'!AZ$306</f>
        <v>0.10719530102790015</v>
      </c>
      <c r="BA307" s="38">
        <f>'Publication Table'!AY308/'Publication Table (%)'!BA$306</f>
        <v>0.11774193548387096</v>
      </c>
      <c r="BB307" s="38">
        <f>'Publication Table'!AZ308/'Publication Table (%)'!BB$306</f>
        <v>0.10269576379974327</v>
      </c>
      <c r="BC307" s="38">
        <f>'Publication Table'!BA308/'Publication Table (%)'!BC$306</f>
        <v>0.14050822122571002</v>
      </c>
      <c r="BD307" s="38">
        <f>'Publication Table'!BB308/'Publication Table (%)'!BD$306</f>
        <v>8.3445491251682366E-2</v>
      </c>
      <c r="BE307" s="38">
        <f>'Publication Table'!BC308/'Publication Table (%)'!BE$306</f>
        <v>9.5986038394415357E-2</v>
      </c>
      <c r="BF307" s="38">
        <f>'Publication Table'!BD308/'Publication Table (%)'!BF$306</f>
        <v>0.10454545454545454</v>
      </c>
      <c r="BG307" s="38">
        <f>'Publication Table'!BE308/'Publication Table (%)'!BG$306</f>
        <v>7.6225045372050812E-2</v>
      </c>
      <c r="BH307" s="38">
        <f>'Publication Table'!BF308/'Publication Table (%)'!BH$306</f>
        <v>8.6350974930362118E-2</v>
      </c>
      <c r="BI307" s="38">
        <f>'Publication Table'!BG308/'Publication Table (%)'!BI$306</f>
        <v>0.11558669001751314</v>
      </c>
      <c r="BJ307" s="38">
        <f>'Publication Table'!BH308/'Publication Table (%)'!BJ$306</f>
        <v>0.10215827338129496</v>
      </c>
      <c r="BK307" s="38">
        <f>'Publication Table'!BI308/'Publication Table (%)'!BK$306</f>
        <v>7.5928917609046853E-2</v>
      </c>
      <c r="BL307" s="38">
        <f>'Publication Table'!BJ308/'Publication Table (%)'!BL$306</f>
        <v>0.12128146453089245</v>
      </c>
      <c r="BM307" s="38">
        <f>'Publication Table'!BK308/'Publication Table (%)'!BM$306</f>
        <v>0.22222222222222221</v>
      </c>
      <c r="BN307" s="38">
        <f>'Publication Table'!BL308/'Publication Table (%)'!BN$306</f>
        <v>9.2783505154639179E-2</v>
      </c>
      <c r="BO307" s="38">
        <f>'Publication Table'!BM308/'Publication Table (%)'!BO$306</f>
        <v>0.13559322033898305</v>
      </c>
      <c r="BP307" s="38">
        <f>'Publication Table'!BN308/'Publication Table (%)'!BP$306</f>
        <v>0.12162162162162163</v>
      </c>
      <c r="BQ307" s="38">
        <f>'Publication Table'!BO308/'Publication Table (%)'!BQ$306</f>
        <v>0.10179640718562874</v>
      </c>
      <c r="BR307" s="38">
        <f>'Publication Table'!BP308/'Publication Table (%)'!BR$306</f>
        <v>4.49438202247191E-2</v>
      </c>
      <c r="BS307" s="38">
        <f ca="1">'Publication Table'!BQ308/'Publication Table (%)'!BS$306</f>
        <v>5.1470588235294115E-2</v>
      </c>
    </row>
    <row r="308" spans="2:71" ht="15" hidden="1" customHeight="1" outlineLevel="2" x14ac:dyDescent="0.2">
      <c r="B308" s="84" t="str">
        <f t="shared" si="40"/>
        <v>Wishaw General HospitalCancellation based on clinical reason by hospital %</v>
      </c>
      <c r="C308" s="87" t="str">
        <f t="shared" si="45"/>
        <v>Wishaw General Hospital</v>
      </c>
      <c r="D308" s="100"/>
      <c r="E308" s="39" t="s">
        <v>113</v>
      </c>
      <c r="F308" s="38">
        <f>'Publication Table'!D309/'Publication Table (%)'!F$306</f>
        <v>3.0997304582210242E-2</v>
      </c>
      <c r="G308" s="38">
        <f>'Publication Table'!E309/'Publication Table (%)'!G$306</f>
        <v>2.5563909774436091E-2</v>
      </c>
      <c r="H308" s="38">
        <f>'Publication Table'!F309/'Publication Table (%)'!H$306</f>
        <v>1.9817073170731708E-2</v>
      </c>
      <c r="I308" s="38">
        <f>'Publication Table'!G309/'Publication Table (%)'!I$306</f>
        <v>2.5723472668810289E-2</v>
      </c>
      <c r="J308" s="94">
        <f>'Publication Table'!H309/'Publication Table (%)'!J$306</f>
        <v>3.2400589101620032E-2</v>
      </c>
      <c r="K308" s="38">
        <f>'Publication Table'!I309/'Publication Table (%)'!K$306</f>
        <v>3.2023289665211063E-2</v>
      </c>
      <c r="L308" s="38">
        <f>'Publication Table'!J309/'Publication Table (%)'!L$306</f>
        <v>2.1212121212121213E-2</v>
      </c>
      <c r="M308" s="38">
        <f>'Publication Table'!K309/'Publication Table (%)'!M$306</f>
        <v>1.3493253373313344E-2</v>
      </c>
      <c r="N308" s="38">
        <f>'Publication Table'!L309/'Publication Table (%)'!N$306</f>
        <v>2.7818448023426062E-2</v>
      </c>
      <c r="O308" s="38">
        <f>'Publication Table'!M309/'Publication Table (%)'!O$306</f>
        <v>3.1746031746031744E-2</v>
      </c>
      <c r="P308" s="38">
        <f>'Publication Table'!N309/'Publication Table (%)'!P$306</f>
        <v>2.002503128911139E-2</v>
      </c>
      <c r="Q308" s="38">
        <f>'Publication Table'!O309/'Publication Table (%)'!Q$306</f>
        <v>3.4530386740331494E-2</v>
      </c>
      <c r="R308" s="38">
        <f>'Publication Table'!P309/'Publication Table (%)'!R$306</f>
        <v>3.0942334739803096E-2</v>
      </c>
      <c r="S308" s="38">
        <f>'Publication Table'!Q309/'Publication Table (%)'!S$306</f>
        <v>2.514792899408284E-2</v>
      </c>
      <c r="T308" s="38">
        <f>'Publication Table'!R309/'Publication Table (%)'!T$306</f>
        <v>1.8726591760299626E-2</v>
      </c>
      <c r="U308" s="38">
        <f>'Publication Table'!S309/'Publication Table (%)'!U$306</f>
        <v>2.4523160762942781E-2</v>
      </c>
      <c r="V308" s="38">
        <f>'Publication Table'!T309/'Publication Table (%)'!V$306</f>
        <v>2.7742749054224466E-2</v>
      </c>
      <c r="W308" s="38">
        <f>'Publication Table'!U309/'Publication Table (%)'!W$306</f>
        <v>2.1037868162692847E-2</v>
      </c>
      <c r="X308" s="38">
        <f>'Publication Table'!V309/'Publication Table (%)'!X$306</f>
        <v>1.4248704663212436E-2</v>
      </c>
      <c r="Y308" s="38">
        <f>'Publication Table'!W309/'Publication Table (%)'!Y$306</f>
        <v>1.7241379310344827E-2</v>
      </c>
      <c r="Z308" s="38">
        <f>'Publication Table'!X309/'Publication Table (%)'!Z$306</f>
        <v>5.3146853146853149E-2</v>
      </c>
      <c r="AA308" s="38">
        <f>'Publication Table'!Y309/'Publication Table (%)'!AA$306</f>
        <v>1.7565872020075281E-2</v>
      </c>
      <c r="AB308" s="38">
        <f>'Publication Table'!Z309/'Publication Table (%)'!AB$306</f>
        <v>2.8199566160520606E-2</v>
      </c>
      <c r="AC308" s="38">
        <f>'Publication Table'!AA309/'Publication Table (%)'!AC$306</f>
        <v>3.3846153846153845E-2</v>
      </c>
      <c r="AD308" s="38">
        <f>'Publication Table'!AB309/'Publication Table (%)'!AD$306</f>
        <v>3.5279805352798052E-2</v>
      </c>
      <c r="AE308" s="38">
        <f>'Publication Table'!AC309/'Publication Table (%)'!AE$306</f>
        <v>3.7735849056603772E-2</v>
      </c>
      <c r="AF308" s="38">
        <f>'Publication Table'!AD309/'Publication Table (%)'!AF$306</f>
        <v>2.6134800550206328E-2</v>
      </c>
      <c r="AG308" s="38">
        <f>'Publication Table'!AE309/'Publication Table (%)'!AG$306</f>
        <v>2.5527192008879023E-2</v>
      </c>
      <c r="AH308" s="38">
        <f>'Publication Table'!AF309/'Publication Table (%)'!AH$306</f>
        <v>4.0632054176072234E-2</v>
      </c>
      <c r="AI308" s="38">
        <f>'Publication Table'!AG309/'Publication Table (%)'!AI$306</f>
        <v>4.1575492341356671E-2</v>
      </c>
      <c r="AJ308" s="38">
        <f>'Publication Table'!AH309/'Publication Table (%)'!AJ$306</f>
        <v>4.0414507772020727E-2</v>
      </c>
      <c r="AK308" s="38">
        <f>'Publication Table'!AI309/'Publication Table (%)'!AK$306</f>
        <v>4.1134751773049642E-2</v>
      </c>
      <c r="AL308" s="38">
        <f>'Publication Table'!AJ309/'Publication Table (%)'!AL$306</f>
        <v>3.6432160804020099E-2</v>
      </c>
      <c r="AM308" s="38">
        <f>'Publication Table'!AK309/'Publication Table (%)'!AM$306</f>
        <v>4.1184041184041183E-2</v>
      </c>
      <c r="AN308" s="38">
        <f>'Publication Table'!AL309/'Publication Table (%)'!AN$306</f>
        <v>4.924242424242424E-2</v>
      </c>
      <c r="AO308" s="38">
        <f>'Publication Table'!AM309/'Publication Table (%)'!AO$306</f>
        <v>3.0625832223701729E-2</v>
      </c>
      <c r="AP308" s="38">
        <f>'Publication Table'!AN309/'Publication Table (%)'!AP$306</f>
        <v>2.9988465974625143E-2</v>
      </c>
      <c r="AQ308" s="38">
        <f>'Publication Table'!AO309/'Publication Table (%)'!AQ$306</f>
        <v>2.6813880126182965E-2</v>
      </c>
      <c r="AR308" s="38">
        <f>'Publication Table'!AP309/'Publication Table (%)'!AR$306</f>
        <v>2.6690391459074734E-2</v>
      </c>
      <c r="AS308" s="38">
        <f>'Publication Table'!AQ309/'Publication Table (%)'!AS$306</f>
        <v>2.6277372262773723E-2</v>
      </c>
      <c r="AT308" s="38">
        <f>'Publication Table'!AR309/'Publication Table (%)'!AT$306</f>
        <v>1.858736059479554E-2</v>
      </c>
      <c r="AU308" s="38">
        <f>'Publication Table'!AS309/'Publication Table (%)'!AU$306</f>
        <v>3.3647375504710635E-2</v>
      </c>
      <c r="AV308" s="38">
        <f>'Publication Table'!AT309/'Publication Table (%)'!AV$306</f>
        <v>2.9891304347826088E-2</v>
      </c>
      <c r="AW308" s="38">
        <f>'Publication Table'!AU309/'Publication Table (%)'!AW$306</f>
        <v>3.5656401944894653E-2</v>
      </c>
      <c r="AX308" s="38">
        <f>'Publication Table'!AV309/'Publication Table (%)'!AX$306</f>
        <v>3.2432432432432434E-2</v>
      </c>
      <c r="AY308" s="38">
        <f>'Publication Table'!AW309/'Publication Table (%)'!AY$306</f>
        <v>3.3485540334855401E-2</v>
      </c>
      <c r="AZ308" s="38">
        <f>'Publication Table'!AX309/'Publication Table (%)'!AZ$306</f>
        <v>3.2305433186490456E-2</v>
      </c>
      <c r="BA308" s="38">
        <f>'Publication Table'!AY309/'Publication Table (%)'!BA$306</f>
        <v>3.3870967741935487E-2</v>
      </c>
      <c r="BB308" s="38">
        <f>'Publication Table'!AZ309/'Publication Table (%)'!BB$306</f>
        <v>3.7227214377406934E-2</v>
      </c>
      <c r="BC308" s="38">
        <f>'Publication Table'!BA309/'Publication Table (%)'!BC$306</f>
        <v>4.7832585949177879E-2</v>
      </c>
      <c r="BD308" s="38">
        <f>'Publication Table'!BB309/'Publication Table (%)'!BD$306</f>
        <v>3.7685060565275909E-2</v>
      </c>
      <c r="BE308" s="38">
        <f>'Publication Table'!BC309/'Publication Table (%)'!BE$306</f>
        <v>2.4432809773123908E-2</v>
      </c>
      <c r="BF308" s="38">
        <f>'Publication Table'!BD309/'Publication Table (%)'!BF$306</f>
        <v>4.2424242424242427E-2</v>
      </c>
      <c r="BG308" s="38">
        <f>'Publication Table'!BE309/'Publication Table (%)'!BG$306</f>
        <v>2.3593466424682397E-2</v>
      </c>
      <c r="BH308" s="38">
        <f>'Publication Table'!BF309/'Publication Table (%)'!BH$306</f>
        <v>3.0640668523676879E-2</v>
      </c>
      <c r="BI308" s="38">
        <f>'Publication Table'!BG309/'Publication Table (%)'!BI$306</f>
        <v>2.8021015761821366E-2</v>
      </c>
      <c r="BJ308" s="38">
        <f>'Publication Table'!BH309/'Publication Table (%)'!BJ$306</f>
        <v>3.7410071942446041E-2</v>
      </c>
      <c r="BK308" s="38">
        <f>'Publication Table'!BI309/'Publication Table (%)'!BK$306</f>
        <v>2.9079159935379646E-2</v>
      </c>
      <c r="BL308" s="38">
        <f>'Publication Table'!BJ309/'Publication Table (%)'!BL$306</f>
        <v>6.4073226544622428E-2</v>
      </c>
      <c r="BM308" s="38">
        <f>'Publication Table'!BK309/'Publication Table (%)'!BM$306</f>
        <v>0.13675213675213677</v>
      </c>
      <c r="BN308" s="38">
        <f>'Publication Table'!BL309/'Publication Table (%)'!BN$306</f>
        <v>4.1237113402061855E-2</v>
      </c>
      <c r="BO308" s="38">
        <f>'Publication Table'!BM309/'Publication Table (%)'!BO$306</f>
        <v>5.9322033898305086E-2</v>
      </c>
      <c r="BP308" s="38">
        <f>'Publication Table'!BN309/'Publication Table (%)'!BP$306</f>
        <v>6.0810810810810814E-2</v>
      </c>
      <c r="BQ308" s="38">
        <f>'Publication Table'!BO309/'Publication Table (%)'!BQ$306</f>
        <v>5.9880239520958084E-2</v>
      </c>
      <c r="BR308" s="38">
        <f>'Publication Table'!BP309/'Publication Table (%)'!BR$306</f>
        <v>2.247191011235955E-2</v>
      </c>
      <c r="BS308" s="38">
        <f ca="1">'Publication Table'!BQ309/'Publication Table (%)'!BS$306</f>
        <v>2.2058823529411766E-2</v>
      </c>
    </row>
    <row r="309" spans="2:71" ht="15" hidden="1" customHeight="1" outlineLevel="2" x14ac:dyDescent="0.2">
      <c r="B309" s="84" t="str">
        <f t="shared" si="40"/>
        <v>Wishaw General HospitalCancellation based on capacity or non-clinical reason by hospital %</v>
      </c>
      <c r="C309" s="87" t="str">
        <f t="shared" si="45"/>
        <v>Wishaw General Hospital</v>
      </c>
      <c r="D309" s="100"/>
      <c r="E309" s="39" t="s">
        <v>114</v>
      </c>
      <c r="F309" s="38">
        <f>'Publication Table'!D310/'Publication Table (%)'!F$306</f>
        <v>2.4258760107816711E-2</v>
      </c>
      <c r="G309" s="38">
        <f>'Publication Table'!E310/'Publication Table (%)'!G$306</f>
        <v>1.3533834586466165E-2</v>
      </c>
      <c r="H309" s="38">
        <f>'Publication Table'!F310/'Publication Table (%)'!H$306</f>
        <v>1.8292682926829267E-2</v>
      </c>
      <c r="I309" s="38">
        <f>'Publication Table'!G310/'Publication Table (%)'!I$306</f>
        <v>2.2508038585209004E-2</v>
      </c>
      <c r="J309" s="94">
        <f>'Publication Table'!H310/'Publication Table (%)'!J$306</f>
        <v>1.4727540500736377E-2</v>
      </c>
      <c r="K309" s="38">
        <f>'Publication Table'!I310/'Publication Table (%)'!K$306</f>
        <v>1.7467248908296942E-2</v>
      </c>
      <c r="L309" s="38">
        <f>'Publication Table'!J310/'Publication Table (%)'!L$306</f>
        <v>2.4242424242424242E-2</v>
      </c>
      <c r="M309" s="38">
        <f>'Publication Table'!K310/'Publication Table (%)'!M$306</f>
        <v>2.2488755622188907E-2</v>
      </c>
      <c r="N309" s="38">
        <f>'Publication Table'!L310/'Publication Table (%)'!N$306</f>
        <v>3.9531478770131773E-2</v>
      </c>
      <c r="O309" s="38">
        <f>'Publication Table'!M310/'Publication Table (%)'!O$306</f>
        <v>2.7417027417027416E-2</v>
      </c>
      <c r="P309" s="38">
        <f>'Publication Table'!N310/'Publication Table (%)'!P$306</f>
        <v>1.0012515644555695E-2</v>
      </c>
      <c r="Q309" s="38">
        <f>'Publication Table'!O310/'Publication Table (%)'!Q$306</f>
        <v>6.9060773480662981E-3</v>
      </c>
      <c r="R309" s="38">
        <f>'Publication Table'!P310/'Publication Table (%)'!R$306</f>
        <v>7.0323488045007029E-3</v>
      </c>
      <c r="S309" s="38">
        <f>'Publication Table'!Q310/'Publication Table (%)'!S$306</f>
        <v>3.6982248520710061E-2</v>
      </c>
      <c r="T309" s="38">
        <f>'Publication Table'!R310/'Publication Table (%)'!T$306</f>
        <v>2.4344569288389514E-2</v>
      </c>
      <c r="U309" s="38">
        <f>'Publication Table'!S310/'Publication Table (%)'!U$306</f>
        <v>1.6348773841961851E-2</v>
      </c>
      <c r="V309" s="38">
        <f>'Publication Table'!T310/'Publication Table (%)'!V$306</f>
        <v>1.7654476670870115E-2</v>
      </c>
      <c r="W309" s="38">
        <f>'Publication Table'!U310/'Publication Table (%)'!W$306</f>
        <v>7.0126227208976155E-3</v>
      </c>
      <c r="X309" s="38">
        <f>'Publication Table'!V310/'Publication Table (%)'!X$306</f>
        <v>1.5544041450777202E-2</v>
      </c>
      <c r="Y309" s="38">
        <f>'Publication Table'!W310/'Publication Table (%)'!Y$306</f>
        <v>1.5915119363395226E-2</v>
      </c>
      <c r="Z309" s="38">
        <f>'Publication Table'!X310/'Publication Table (%)'!Z$306</f>
        <v>3.2167832167832165E-2</v>
      </c>
      <c r="AA309" s="38">
        <f>'Publication Table'!Y310/'Publication Table (%)'!AA$306</f>
        <v>3.6386449184441658E-2</v>
      </c>
      <c r="AB309" s="38">
        <f>'Publication Table'!Z310/'Publication Table (%)'!AB$306</f>
        <v>4.3383947939262472E-2</v>
      </c>
      <c r="AC309" s="38">
        <f>'Publication Table'!AA310/'Publication Table (%)'!AC$306</f>
        <v>0.02</v>
      </c>
      <c r="AD309" s="38">
        <f>'Publication Table'!AB310/'Publication Table (%)'!AD$306</f>
        <v>4.2579075425790751E-2</v>
      </c>
      <c r="AE309" s="38">
        <f>'Publication Table'!AC310/'Publication Table (%)'!AE$306</f>
        <v>1.3836477987421384E-2</v>
      </c>
      <c r="AF309" s="38">
        <f>'Publication Table'!AD310/'Publication Table (%)'!AF$306</f>
        <v>2.0632737276478678E-2</v>
      </c>
      <c r="AG309" s="38">
        <f>'Publication Table'!AE310/'Publication Table (%)'!AG$306</f>
        <v>3.8845726970033294E-2</v>
      </c>
      <c r="AH309" s="38">
        <f>'Publication Table'!AF310/'Publication Table (%)'!AH$306</f>
        <v>2.0316027088036117E-2</v>
      </c>
      <c r="AI309" s="38">
        <f>'Publication Table'!AG310/'Publication Table (%)'!AI$306</f>
        <v>9.8468271334792128E-3</v>
      </c>
      <c r="AJ309" s="38">
        <f>'Publication Table'!AH310/'Publication Table (%)'!AJ$306</f>
        <v>1.5544041450777202E-2</v>
      </c>
      <c r="AK309" s="38">
        <f>'Publication Table'!AI310/'Publication Table (%)'!AK$306</f>
        <v>4.8226950354609929E-2</v>
      </c>
      <c r="AL309" s="38">
        <f>'Publication Table'!AJ310/'Publication Table (%)'!AL$306</f>
        <v>2.5125628140703519E-2</v>
      </c>
      <c r="AM309" s="38">
        <f>'Publication Table'!AK310/'Publication Table (%)'!AM$306</f>
        <v>3.6036036036036036E-2</v>
      </c>
      <c r="AN309" s="38">
        <f>'Publication Table'!AL310/'Publication Table (%)'!AN$306</f>
        <v>4.4191919191919192E-2</v>
      </c>
      <c r="AO309" s="38">
        <f>'Publication Table'!AM310/'Publication Table (%)'!AO$306</f>
        <v>2.529960053262317E-2</v>
      </c>
      <c r="AP309" s="38">
        <f>'Publication Table'!AN310/'Publication Table (%)'!AP$306</f>
        <v>1.1534025374855825E-2</v>
      </c>
      <c r="AQ309" s="38">
        <f>'Publication Table'!AO310/'Publication Table (%)'!AQ$306</f>
        <v>9.4637223974763408E-3</v>
      </c>
      <c r="AR309" s="38">
        <f>'Publication Table'!AP310/'Publication Table (%)'!AR$306</f>
        <v>2.491103202846975E-2</v>
      </c>
      <c r="AS309" s="38">
        <f>'Publication Table'!AQ310/'Publication Table (%)'!AS$306</f>
        <v>1.8978102189781021E-2</v>
      </c>
      <c r="AT309" s="38">
        <f>'Publication Table'!AR310/'Publication Table (%)'!AT$306</f>
        <v>2.9739776951672861E-2</v>
      </c>
      <c r="AU309" s="38">
        <f>'Publication Table'!AS310/'Publication Table (%)'!AU$306</f>
        <v>2.2880215343203229E-2</v>
      </c>
      <c r="AV309" s="38">
        <f>'Publication Table'!AT310/'Publication Table (%)'!AV$306</f>
        <v>1.9021739130434784E-2</v>
      </c>
      <c r="AW309" s="38">
        <f>'Publication Table'!AU310/'Publication Table (%)'!AW$306</f>
        <v>2.4311183144246355E-2</v>
      </c>
      <c r="AX309" s="38">
        <f>'Publication Table'!AV310/'Publication Table (%)'!AX$306</f>
        <v>3.783783783783784E-2</v>
      </c>
      <c r="AY309" s="38">
        <f>'Publication Table'!AW310/'Publication Table (%)'!AY$306</f>
        <v>3.8051750380517502E-2</v>
      </c>
      <c r="AZ309" s="38">
        <f>'Publication Table'!AX310/'Publication Table (%)'!AZ$306</f>
        <v>3.6710719530102791E-2</v>
      </c>
      <c r="BA309" s="38">
        <f>'Publication Table'!AY310/'Publication Table (%)'!BA$306</f>
        <v>3.7096774193548385E-2</v>
      </c>
      <c r="BB309" s="38">
        <f>'Publication Table'!AZ310/'Publication Table (%)'!BB$306</f>
        <v>3.3376123234916559E-2</v>
      </c>
      <c r="BC309" s="38">
        <f>'Publication Table'!BA310/'Publication Table (%)'!BC$306</f>
        <v>3.5874439461883408E-2</v>
      </c>
      <c r="BD309" s="38">
        <f>'Publication Table'!BB310/'Publication Table (%)'!BD$306</f>
        <v>1.2113055181695828E-2</v>
      </c>
      <c r="BE309" s="38">
        <f>'Publication Table'!BC310/'Publication Table (%)'!BE$306</f>
        <v>1.7452006980802792E-2</v>
      </c>
      <c r="BF309" s="38">
        <f>'Publication Table'!BD310/'Publication Table (%)'!BF$306</f>
        <v>2.4242424242424242E-2</v>
      </c>
      <c r="BG309" s="38">
        <f>'Publication Table'!BE310/'Publication Table (%)'!BG$306</f>
        <v>9.0744101633393835E-3</v>
      </c>
      <c r="BH309" s="38">
        <f>'Publication Table'!BF310/'Publication Table (%)'!BH$306</f>
        <v>1.9498607242339833E-2</v>
      </c>
      <c r="BI309" s="38">
        <f>'Publication Table'!BG310/'Publication Table (%)'!BI$306</f>
        <v>4.9036777583187391E-2</v>
      </c>
      <c r="BJ309" s="38">
        <f>'Publication Table'!BH310/'Publication Table (%)'!BJ$306</f>
        <v>1.870503597122302E-2</v>
      </c>
      <c r="BK309" s="38">
        <f>'Publication Table'!BI310/'Publication Table (%)'!BK$306</f>
        <v>9.6930533117932146E-3</v>
      </c>
      <c r="BL309" s="38">
        <f>'Publication Table'!BJ310/'Publication Table (%)'!BL$306</f>
        <v>1.8306636155606407E-2</v>
      </c>
      <c r="BM309" s="38">
        <f>'Publication Table'!BK310/'Publication Table (%)'!BM$306</f>
        <v>0</v>
      </c>
      <c r="BN309" s="38">
        <f>'Publication Table'!BL310/'Publication Table (%)'!BN$306</f>
        <v>0</v>
      </c>
      <c r="BO309" s="38">
        <f>'Publication Table'!BM310/'Publication Table (%)'!BO$306</f>
        <v>0</v>
      </c>
      <c r="BP309" s="38">
        <f>'Publication Table'!BN310/'Publication Table (%)'!BP$306</f>
        <v>0</v>
      </c>
      <c r="BQ309" s="38">
        <f>'Publication Table'!BO310/'Publication Table (%)'!BQ$306</f>
        <v>0</v>
      </c>
      <c r="BR309" s="38">
        <f>'Publication Table'!BP310/'Publication Table (%)'!BR$306</f>
        <v>0</v>
      </c>
      <c r="BS309" s="38">
        <f ca="1">'Publication Table'!BQ310/'Publication Table (%)'!BS$306</f>
        <v>0</v>
      </c>
    </row>
    <row r="310" spans="2:71" ht="15" hidden="1" customHeight="1" outlineLevel="2" x14ac:dyDescent="0.2">
      <c r="B310" s="84" t="str">
        <f t="shared" si="40"/>
        <v>Wishaw General HospitalCancelled by Patient %</v>
      </c>
      <c r="C310" s="87" t="str">
        <f t="shared" si="45"/>
        <v>Wishaw General Hospital</v>
      </c>
      <c r="D310" s="100"/>
      <c r="E310" s="39" t="s">
        <v>115</v>
      </c>
      <c r="F310" s="38">
        <f>'Publication Table'!D311/'Publication Table (%)'!F$306</f>
        <v>4.9865229110512131E-2</v>
      </c>
      <c r="G310" s="38">
        <f>'Publication Table'!E311/'Publication Table (%)'!G$306</f>
        <v>3.6090225563909777E-2</v>
      </c>
      <c r="H310" s="38">
        <f>'Publication Table'!F311/'Publication Table (%)'!H$306</f>
        <v>3.8109756097560975E-2</v>
      </c>
      <c r="I310" s="38">
        <f>'Publication Table'!G311/'Publication Table (%)'!I$306</f>
        <v>3.8585209003215437E-2</v>
      </c>
      <c r="J310" s="94">
        <f>'Publication Table'!H311/'Publication Table (%)'!J$306</f>
        <v>3.5346097201767304E-2</v>
      </c>
      <c r="K310" s="38">
        <f>'Publication Table'!I311/'Publication Table (%)'!K$306</f>
        <v>4.5123726346433773E-2</v>
      </c>
      <c r="L310" s="38">
        <f>'Publication Table'!J311/'Publication Table (%)'!L$306</f>
        <v>3.1818181818181815E-2</v>
      </c>
      <c r="M310" s="38">
        <f>'Publication Table'!K311/'Publication Table (%)'!M$306</f>
        <v>5.0974512743628186E-2</v>
      </c>
      <c r="N310" s="38">
        <f>'Publication Table'!L311/'Publication Table (%)'!N$306</f>
        <v>6.0029282576866766E-2</v>
      </c>
      <c r="O310" s="38">
        <f>'Publication Table'!M311/'Publication Table (%)'!O$306</f>
        <v>3.896103896103896E-2</v>
      </c>
      <c r="P310" s="38">
        <f>'Publication Table'!N311/'Publication Table (%)'!P$306</f>
        <v>3.1289111389236547E-2</v>
      </c>
      <c r="Q310" s="38">
        <f>'Publication Table'!O311/'Publication Table (%)'!Q$306</f>
        <v>4.1436464088397788E-2</v>
      </c>
      <c r="R310" s="38">
        <f>'Publication Table'!P311/'Publication Table (%)'!R$306</f>
        <v>3.3755274261603373E-2</v>
      </c>
      <c r="S310" s="38">
        <f>'Publication Table'!Q311/'Publication Table (%)'!S$306</f>
        <v>2.9585798816568046E-2</v>
      </c>
      <c r="T310" s="38">
        <f>'Publication Table'!R311/'Publication Table (%)'!T$306</f>
        <v>3.5580524344569285E-2</v>
      </c>
      <c r="U310" s="38">
        <f>'Publication Table'!S311/'Publication Table (%)'!U$306</f>
        <v>3.6784741144414171E-2</v>
      </c>
      <c r="V310" s="38">
        <f>'Publication Table'!T311/'Publication Table (%)'!V$306</f>
        <v>4.2875157629255992E-2</v>
      </c>
      <c r="W310" s="38">
        <f>'Publication Table'!U311/'Publication Table (%)'!W$306</f>
        <v>4.9088359046283309E-2</v>
      </c>
      <c r="X310" s="38">
        <f>'Publication Table'!V311/'Publication Table (%)'!X$306</f>
        <v>1.8134715025906734E-2</v>
      </c>
      <c r="Y310" s="38">
        <f>'Publication Table'!W311/'Publication Table (%)'!Y$306</f>
        <v>3.4482758620689655E-2</v>
      </c>
      <c r="Z310" s="38">
        <f>'Publication Table'!X311/'Publication Table (%)'!Z$306</f>
        <v>4.3356643356643354E-2</v>
      </c>
      <c r="AA310" s="38">
        <f>'Publication Table'!Y311/'Publication Table (%)'!AA$306</f>
        <v>4.3914680050188205E-2</v>
      </c>
      <c r="AB310" s="38">
        <f>'Publication Table'!Z311/'Publication Table (%)'!AB$306</f>
        <v>4.1214750542299353E-2</v>
      </c>
      <c r="AC310" s="38">
        <f>'Publication Table'!AA311/'Publication Table (%)'!AC$306</f>
        <v>2.923076923076923E-2</v>
      </c>
      <c r="AD310" s="38">
        <f>'Publication Table'!AB311/'Publication Table (%)'!AD$306</f>
        <v>3.8929440389294405E-2</v>
      </c>
      <c r="AE310" s="38">
        <f>'Publication Table'!AC311/'Publication Table (%)'!AE$306</f>
        <v>4.2767295597484274E-2</v>
      </c>
      <c r="AF310" s="38">
        <f>'Publication Table'!AD311/'Publication Table (%)'!AF$306</f>
        <v>3.9889958734525444E-2</v>
      </c>
      <c r="AG310" s="38">
        <f>'Publication Table'!AE311/'Publication Table (%)'!AG$306</f>
        <v>4.2175360710321866E-2</v>
      </c>
      <c r="AH310" s="38">
        <f>'Publication Table'!AF311/'Publication Table (%)'!AH$306</f>
        <v>3.0474040632054177E-2</v>
      </c>
      <c r="AI310" s="38">
        <f>'Publication Table'!AG311/'Publication Table (%)'!AI$306</f>
        <v>3.6105032822757115E-2</v>
      </c>
      <c r="AJ310" s="38">
        <f>'Publication Table'!AH311/'Publication Table (%)'!AJ$306</f>
        <v>4.6632124352331605E-2</v>
      </c>
      <c r="AK310" s="38">
        <f>'Publication Table'!AI311/'Publication Table (%)'!AK$306</f>
        <v>5.2482269503546099E-2</v>
      </c>
      <c r="AL310" s="38">
        <f>'Publication Table'!AJ311/'Publication Table (%)'!AL$306</f>
        <v>5.4020100502512561E-2</v>
      </c>
      <c r="AM310" s="38">
        <f>'Publication Table'!AK311/'Publication Table (%)'!AM$306</f>
        <v>2.7027027027027029E-2</v>
      </c>
      <c r="AN310" s="38">
        <f>'Publication Table'!AL311/'Publication Table (%)'!AN$306</f>
        <v>3.5353535353535352E-2</v>
      </c>
      <c r="AO310" s="38">
        <f>'Publication Table'!AM311/'Publication Table (%)'!AO$306</f>
        <v>3.1957390146471372E-2</v>
      </c>
      <c r="AP310" s="38">
        <f>'Publication Table'!AN311/'Publication Table (%)'!AP$306</f>
        <v>4.2675893886966548E-2</v>
      </c>
      <c r="AQ310" s="38">
        <f>'Publication Table'!AO311/'Publication Table (%)'!AQ$306</f>
        <v>3.6277602523659309E-2</v>
      </c>
      <c r="AR310" s="38">
        <f>'Publication Table'!AP311/'Publication Table (%)'!AR$306</f>
        <v>5.5160142348754451E-2</v>
      </c>
      <c r="AS310" s="38">
        <f>'Publication Table'!AQ311/'Publication Table (%)'!AS$306</f>
        <v>1.4598540145985401E-2</v>
      </c>
      <c r="AT310" s="38">
        <f>'Publication Table'!AR311/'Publication Table (%)'!AT$306</f>
        <v>2.4163568773234202E-2</v>
      </c>
      <c r="AU310" s="38">
        <f>'Publication Table'!AS311/'Publication Table (%)'!AU$306</f>
        <v>3.095558546433378E-2</v>
      </c>
      <c r="AV310" s="38">
        <f>'Publication Table'!AT311/'Publication Table (%)'!AV$306</f>
        <v>2.5815217391304348E-2</v>
      </c>
      <c r="AW310" s="38">
        <f>'Publication Table'!AU311/'Publication Table (%)'!AW$306</f>
        <v>2.9173419773095625E-2</v>
      </c>
      <c r="AX310" s="38">
        <f>'Publication Table'!AV311/'Publication Table (%)'!AX$306</f>
        <v>2.4324324324324326E-2</v>
      </c>
      <c r="AY310" s="38">
        <f>'Publication Table'!AW311/'Publication Table (%)'!AY$306</f>
        <v>2.4353120243531201E-2</v>
      </c>
      <c r="AZ310" s="38">
        <f>'Publication Table'!AX311/'Publication Table (%)'!AZ$306</f>
        <v>3.3773861967694566E-2</v>
      </c>
      <c r="BA310" s="38">
        <f>'Publication Table'!AY311/'Publication Table (%)'!BA$306</f>
        <v>4.1935483870967745E-2</v>
      </c>
      <c r="BB310" s="38">
        <f>'Publication Table'!AZ311/'Publication Table (%)'!BB$306</f>
        <v>2.5673940949935817E-2</v>
      </c>
      <c r="BC310" s="38">
        <f>'Publication Table'!BA311/'Publication Table (%)'!BC$306</f>
        <v>4.1853512705530643E-2</v>
      </c>
      <c r="BD310" s="38">
        <f>'Publication Table'!BB311/'Publication Table (%)'!BD$306</f>
        <v>2.9609690444145357E-2</v>
      </c>
      <c r="BE310" s="38">
        <f>'Publication Table'!BC311/'Publication Table (%)'!BE$306</f>
        <v>1.9197207678883072E-2</v>
      </c>
      <c r="BF310" s="38">
        <f>'Publication Table'!BD311/'Publication Table (%)'!BF$306</f>
        <v>2.1212121212121213E-2</v>
      </c>
      <c r="BG310" s="38">
        <f>'Publication Table'!BE311/'Publication Table (%)'!BG$306</f>
        <v>3.0852994555353903E-2</v>
      </c>
      <c r="BH310" s="38">
        <f>'Publication Table'!BF311/'Publication Table (%)'!BH$306</f>
        <v>2.5069637883008356E-2</v>
      </c>
      <c r="BI310" s="38">
        <f>'Publication Table'!BG311/'Publication Table (%)'!BI$306</f>
        <v>2.9772329246935202E-2</v>
      </c>
      <c r="BJ310" s="38">
        <f>'Publication Table'!BH311/'Publication Table (%)'!BJ$306</f>
        <v>3.4532374100719423E-2</v>
      </c>
      <c r="BK310" s="38">
        <f>'Publication Table'!BI311/'Publication Table (%)'!BK$306</f>
        <v>3.5541195476575124E-2</v>
      </c>
      <c r="BL310" s="38">
        <f>'Publication Table'!BJ311/'Publication Table (%)'!BL$306</f>
        <v>2.9748283752860413E-2</v>
      </c>
      <c r="BM310" s="38">
        <f>'Publication Table'!BK311/'Publication Table (%)'!BM$306</f>
        <v>1.7094017094017096E-2</v>
      </c>
      <c r="BN310" s="38">
        <f>'Publication Table'!BL311/'Publication Table (%)'!BN$306</f>
        <v>2.0618556701030927E-2</v>
      </c>
      <c r="BO310" s="38">
        <f>'Publication Table'!BM311/'Publication Table (%)'!BO$306</f>
        <v>0</v>
      </c>
      <c r="BP310" s="38">
        <f>'Publication Table'!BN311/'Publication Table (%)'!BP$306</f>
        <v>1.3513513513513514E-2</v>
      </c>
      <c r="BQ310" s="38">
        <f>'Publication Table'!BO311/'Publication Table (%)'!BQ$306</f>
        <v>2.3952095808383235E-2</v>
      </c>
      <c r="BR310" s="38">
        <f>'Publication Table'!BP311/'Publication Table (%)'!BR$306</f>
        <v>1.1235955056179775E-2</v>
      </c>
      <c r="BS310" s="38">
        <f ca="1">'Publication Table'!BQ311/'Publication Table (%)'!BS$306</f>
        <v>7.3529411764705881E-3</v>
      </c>
    </row>
    <row r="311" spans="2:71" ht="15" hidden="1" customHeight="1" outlineLevel="2" x14ac:dyDescent="0.2">
      <c r="B311" s="84" t="str">
        <f t="shared" si="40"/>
        <v>Wishaw General HospitalOther reason %</v>
      </c>
      <c r="C311" s="87" t="str">
        <f t="shared" si="45"/>
        <v>Wishaw General Hospital</v>
      </c>
      <c r="D311" s="100"/>
      <c r="E311" s="39" t="s">
        <v>116</v>
      </c>
      <c r="F311" s="38">
        <f>'Publication Table'!D312/'Publication Table (%)'!F$306</f>
        <v>0</v>
      </c>
      <c r="G311" s="38">
        <f>'Publication Table'!E312/'Publication Table (%)'!G$306</f>
        <v>0</v>
      </c>
      <c r="H311" s="38">
        <f>'Publication Table'!F312/'Publication Table (%)'!H$306</f>
        <v>0</v>
      </c>
      <c r="I311" s="38">
        <f>'Publication Table'!G312/'Publication Table (%)'!I$306</f>
        <v>0</v>
      </c>
      <c r="J311" s="94">
        <f>'Publication Table'!H312/'Publication Table (%)'!J$306</f>
        <v>0</v>
      </c>
      <c r="K311" s="38">
        <f>'Publication Table'!I312/'Publication Table (%)'!K$306</f>
        <v>0</v>
      </c>
      <c r="L311" s="38">
        <f>'Publication Table'!J312/'Publication Table (%)'!L$306</f>
        <v>0</v>
      </c>
      <c r="M311" s="38">
        <f>'Publication Table'!K312/'Publication Table (%)'!M$306</f>
        <v>0</v>
      </c>
      <c r="N311" s="38">
        <f>'Publication Table'!L312/'Publication Table (%)'!N$306</f>
        <v>0</v>
      </c>
      <c r="O311" s="38">
        <f>'Publication Table'!M312/'Publication Table (%)'!O$306</f>
        <v>0</v>
      </c>
      <c r="P311" s="38">
        <f>'Publication Table'!N312/'Publication Table (%)'!P$306</f>
        <v>0</v>
      </c>
      <c r="Q311" s="38">
        <f>'Publication Table'!O312/'Publication Table (%)'!Q$306</f>
        <v>0</v>
      </c>
      <c r="R311" s="38">
        <f>'Publication Table'!P312/'Publication Table (%)'!R$306</f>
        <v>0</v>
      </c>
      <c r="S311" s="38">
        <f>'Publication Table'!Q312/'Publication Table (%)'!S$306</f>
        <v>0</v>
      </c>
      <c r="T311" s="38">
        <f>'Publication Table'!R312/'Publication Table (%)'!T$306</f>
        <v>0</v>
      </c>
      <c r="U311" s="38">
        <f>'Publication Table'!S312/'Publication Table (%)'!U$306</f>
        <v>0</v>
      </c>
      <c r="V311" s="38">
        <f>'Publication Table'!T312/'Publication Table (%)'!V$306</f>
        <v>0</v>
      </c>
      <c r="W311" s="38">
        <f>'Publication Table'!U312/'Publication Table (%)'!W$306</f>
        <v>0</v>
      </c>
      <c r="X311" s="38">
        <f>'Publication Table'!V312/'Publication Table (%)'!X$306</f>
        <v>0</v>
      </c>
      <c r="Y311" s="38">
        <f>'Publication Table'!W312/'Publication Table (%)'!Y$306</f>
        <v>0</v>
      </c>
      <c r="Z311" s="38">
        <f>'Publication Table'!X312/'Publication Table (%)'!Z$306</f>
        <v>0</v>
      </c>
      <c r="AA311" s="38">
        <f>'Publication Table'!Y312/'Publication Table (%)'!AA$306</f>
        <v>0</v>
      </c>
      <c r="AB311" s="38">
        <f>'Publication Table'!Z312/'Publication Table (%)'!AB$306</f>
        <v>0</v>
      </c>
      <c r="AC311" s="38">
        <f>'Publication Table'!AA312/'Publication Table (%)'!AC$306</f>
        <v>0</v>
      </c>
      <c r="AD311" s="38">
        <f>'Publication Table'!AB312/'Publication Table (%)'!AD$306</f>
        <v>0</v>
      </c>
      <c r="AE311" s="38">
        <f>'Publication Table'!AC312/'Publication Table (%)'!AE$306</f>
        <v>0</v>
      </c>
      <c r="AF311" s="38">
        <f>'Publication Table'!AD312/'Publication Table (%)'!AF$306</f>
        <v>0</v>
      </c>
      <c r="AG311" s="38">
        <f>'Publication Table'!AE312/'Publication Table (%)'!AG$306</f>
        <v>0</v>
      </c>
      <c r="AH311" s="38">
        <f>'Publication Table'!AF312/'Publication Table (%)'!AH$306</f>
        <v>0</v>
      </c>
      <c r="AI311" s="38">
        <f>'Publication Table'!AG312/'Publication Table (%)'!AI$306</f>
        <v>0</v>
      </c>
      <c r="AJ311" s="38">
        <f>'Publication Table'!AH312/'Publication Table (%)'!AJ$306</f>
        <v>0</v>
      </c>
      <c r="AK311" s="38">
        <f>'Publication Table'!AI312/'Publication Table (%)'!AK$306</f>
        <v>0</v>
      </c>
      <c r="AL311" s="38">
        <f>'Publication Table'!AJ312/'Publication Table (%)'!AL$306</f>
        <v>0</v>
      </c>
      <c r="AM311" s="38">
        <f>'Publication Table'!AK312/'Publication Table (%)'!AM$306</f>
        <v>1.287001287001287E-3</v>
      </c>
      <c r="AN311" s="38">
        <f>'Publication Table'!AL312/'Publication Table (%)'!AN$306</f>
        <v>1.0101010101010102E-2</v>
      </c>
      <c r="AO311" s="38">
        <f>'Publication Table'!AM312/'Publication Table (%)'!AO$306</f>
        <v>3.9946737683089215E-3</v>
      </c>
      <c r="AP311" s="38">
        <f>'Publication Table'!AN312/'Publication Table (%)'!AP$306</f>
        <v>2.306805074971165E-3</v>
      </c>
      <c r="AQ311" s="38">
        <f>'Publication Table'!AO312/'Publication Table (%)'!AQ$306</f>
        <v>3.1545741324921135E-3</v>
      </c>
      <c r="AR311" s="38">
        <f>'Publication Table'!AP312/'Publication Table (%)'!AR$306</f>
        <v>1.7793594306049824E-2</v>
      </c>
      <c r="AS311" s="38">
        <f>'Publication Table'!AQ312/'Publication Table (%)'!AS$306</f>
        <v>7.2992700729927005E-3</v>
      </c>
      <c r="AT311" s="38">
        <f>'Publication Table'!AR312/'Publication Table (%)'!AT$306</f>
        <v>1.8587360594795538E-3</v>
      </c>
      <c r="AU311" s="38">
        <f>'Publication Table'!AS312/'Publication Table (%)'!AU$306</f>
        <v>8.0753701211305519E-3</v>
      </c>
      <c r="AV311" s="38">
        <f>'Publication Table'!AT312/'Publication Table (%)'!AV$306</f>
        <v>1.4945652173913044E-2</v>
      </c>
      <c r="AW311" s="38">
        <f>'Publication Table'!AU312/'Publication Table (%)'!AW$306</f>
        <v>1.2965964343598054E-2</v>
      </c>
      <c r="AX311" s="38">
        <f>'Publication Table'!AV312/'Publication Table (%)'!AX$306</f>
        <v>4.0540540540540543E-3</v>
      </c>
      <c r="AY311" s="38">
        <f>'Publication Table'!AW312/'Publication Table (%)'!AY$306</f>
        <v>6.0882800608828003E-3</v>
      </c>
      <c r="AZ311" s="38">
        <f>'Publication Table'!AX312/'Publication Table (%)'!AZ$306</f>
        <v>4.4052863436123352E-3</v>
      </c>
      <c r="BA311" s="38">
        <f>'Publication Table'!AY312/'Publication Table (%)'!BA$306</f>
        <v>4.8387096774193551E-3</v>
      </c>
      <c r="BB311" s="38">
        <f>'Publication Table'!AZ312/'Publication Table (%)'!BB$306</f>
        <v>6.4184852374839542E-3</v>
      </c>
      <c r="BC311" s="38">
        <f>'Publication Table'!BA312/'Publication Table (%)'!BC$306</f>
        <v>1.4947683109118086E-2</v>
      </c>
      <c r="BD311" s="38">
        <f>'Publication Table'!BB312/'Publication Table (%)'!BD$306</f>
        <v>4.0376850605652759E-3</v>
      </c>
      <c r="BE311" s="38">
        <f>'Publication Table'!BC312/'Publication Table (%)'!BE$306</f>
        <v>3.4904013961605584E-2</v>
      </c>
      <c r="BF311" s="38">
        <f>'Publication Table'!BD312/'Publication Table (%)'!BF$306</f>
        <v>1.6666666666666666E-2</v>
      </c>
      <c r="BG311" s="38">
        <f>'Publication Table'!BE312/'Publication Table (%)'!BG$306</f>
        <v>1.2704174228675136E-2</v>
      </c>
      <c r="BH311" s="38">
        <f>'Publication Table'!BF312/'Publication Table (%)'!BH$306</f>
        <v>1.1142061281337047E-2</v>
      </c>
      <c r="BI311" s="38">
        <f>'Publication Table'!BG312/'Publication Table (%)'!BI$306</f>
        <v>8.7565674255691769E-3</v>
      </c>
      <c r="BJ311" s="38">
        <f>'Publication Table'!BH312/'Publication Table (%)'!BJ$306</f>
        <v>1.1510791366906475E-2</v>
      </c>
      <c r="BK311" s="38">
        <f>'Publication Table'!BI312/'Publication Table (%)'!BK$306</f>
        <v>1.6155088852988692E-3</v>
      </c>
      <c r="BL311" s="38">
        <f>'Publication Table'!BJ312/'Publication Table (%)'!BL$306</f>
        <v>9.1533180778032037E-3</v>
      </c>
      <c r="BM311" s="38">
        <f>'Publication Table'!BK312/'Publication Table (%)'!BM$306</f>
        <v>6.8376068376068383E-2</v>
      </c>
      <c r="BN311" s="38">
        <f>'Publication Table'!BL312/'Publication Table (%)'!BN$306</f>
        <v>3.0927835051546393E-2</v>
      </c>
      <c r="BO311" s="38">
        <f>'Publication Table'!BM312/'Publication Table (%)'!BO$306</f>
        <v>7.6271186440677971E-2</v>
      </c>
      <c r="BP311" s="38">
        <f>'Publication Table'!BN312/'Publication Table (%)'!BP$306</f>
        <v>4.72972972972973E-2</v>
      </c>
      <c r="BQ311" s="38">
        <f>'Publication Table'!BO312/'Publication Table (%)'!BQ$306</f>
        <v>1.7964071856287425E-2</v>
      </c>
      <c r="BR311" s="38">
        <f>'Publication Table'!BP312/'Publication Table (%)'!BR$306</f>
        <v>1.1235955056179775E-2</v>
      </c>
      <c r="BS311" s="38">
        <f ca="1">'Publication Table'!BQ312/'Publication Table (%)'!BS$306</f>
        <v>2.2058823529411766E-2</v>
      </c>
    </row>
    <row r="312" spans="2:71" ht="15" customHeight="1" x14ac:dyDescent="0.2">
      <c r="B312" s="84" t="str">
        <f t="shared" si="40"/>
        <v>Wishaw General Hospital</v>
      </c>
      <c r="C312" s="87" t="str">
        <f t="shared" si="45"/>
        <v>Wishaw General Hospital</v>
      </c>
      <c r="D312" s="100"/>
      <c r="E312" s="47"/>
      <c r="F312" s="13"/>
      <c r="G312" s="13"/>
      <c r="H312" s="13"/>
      <c r="I312" s="13"/>
      <c r="J312" s="13"/>
      <c r="K312" s="13"/>
      <c r="L312" s="13"/>
      <c r="M312" s="13"/>
      <c r="N312" s="13"/>
      <c r="O312" s="13"/>
      <c r="P312" s="13"/>
      <c r="Q312" s="13"/>
      <c r="R312" s="13"/>
      <c r="S312" s="13"/>
      <c r="T312" s="13"/>
      <c r="U312" s="13"/>
      <c r="V312" s="13"/>
      <c r="W312" s="13"/>
      <c r="X312" s="13"/>
      <c r="Y312" s="13"/>
      <c r="Z312" s="13"/>
      <c r="AA312" s="13"/>
      <c r="AB312" s="13"/>
      <c r="AC312" s="13"/>
      <c r="AD312" s="13"/>
      <c r="AE312" s="13"/>
      <c r="AF312" s="13"/>
      <c r="AG312" s="13"/>
      <c r="AH312" s="13"/>
      <c r="AI312" s="13"/>
      <c r="AJ312" s="13"/>
      <c r="AK312" s="13"/>
      <c r="AL312" s="13"/>
      <c r="AM312" s="13"/>
      <c r="AN312" s="13"/>
      <c r="AO312" s="13"/>
      <c r="AP312" s="13"/>
      <c r="AQ312" s="13"/>
      <c r="AR312" s="13"/>
      <c r="AS312" s="13"/>
      <c r="AT312" s="13"/>
      <c r="AU312" s="13"/>
      <c r="AV312" s="13"/>
      <c r="AW312" s="13"/>
      <c r="AX312" s="13"/>
      <c r="AY312" s="13"/>
      <c r="AZ312" s="13"/>
      <c r="BA312" s="13"/>
      <c r="BB312" s="13"/>
      <c r="BC312" s="13"/>
      <c r="BD312" s="13"/>
      <c r="BE312" s="13"/>
      <c r="BF312" s="13"/>
      <c r="BG312" s="13"/>
      <c r="BH312" s="13"/>
      <c r="BI312" s="13"/>
      <c r="BJ312" s="13"/>
      <c r="BK312" s="13"/>
      <c r="BL312" s="13"/>
      <c r="BM312" s="13"/>
      <c r="BN312" s="13"/>
      <c r="BO312" s="13"/>
      <c r="BP312" s="13"/>
      <c r="BQ312" s="13"/>
      <c r="BR312" s="13"/>
      <c r="BS312" s="13"/>
    </row>
    <row r="313" spans="2:71" ht="15" customHeight="1" x14ac:dyDescent="0.25">
      <c r="B313" s="84" t="str">
        <f t="shared" si="40"/>
        <v>NHS LothianNHS Lothian</v>
      </c>
      <c r="C313" s="87" t="str">
        <f>E313</f>
        <v>NHS Lothian</v>
      </c>
      <c r="D313" s="100"/>
      <c r="E313" s="42" t="s">
        <v>73</v>
      </c>
      <c r="F313" s="14"/>
      <c r="G313" s="14"/>
      <c r="H313" s="14"/>
      <c r="I313" s="14"/>
      <c r="J313" s="14"/>
      <c r="K313" s="14"/>
      <c r="L313" s="14"/>
      <c r="M313" s="14"/>
      <c r="N313" s="14"/>
      <c r="O313" s="14"/>
      <c r="P313" s="14"/>
      <c r="Q313" s="14"/>
      <c r="R313" s="14"/>
      <c r="S313" s="14"/>
      <c r="T313" s="14"/>
      <c r="U313" s="14"/>
      <c r="V313" s="14"/>
      <c r="W313" s="14"/>
      <c r="X313" s="14"/>
      <c r="Y313" s="14"/>
      <c r="Z313" s="14"/>
      <c r="AA313" s="14"/>
      <c r="AB313" s="14"/>
      <c r="AC313" s="14"/>
      <c r="AD313" s="14"/>
      <c r="AE313" s="14"/>
      <c r="AF313" s="14"/>
      <c r="AG313" s="14"/>
      <c r="AH313" s="14"/>
      <c r="AI313" s="14"/>
      <c r="AJ313" s="14"/>
      <c r="AK313" s="14"/>
      <c r="AL313" s="14"/>
      <c r="AM313" s="14"/>
      <c r="AN313" s="14"/>
      <c r="AO313" s="14"/>
      <c r="AP313" s="14"/>
      <c r="AQ313" s="14"/>
      <c r="AR313" s="14"/>
      <c r="AS313" s="14"/>
      <c r="AT313" s="14"/>
      <c r="AU313" s="14"/>
      <c r="AV313" s="14"/>
      <c r="AW313" s="14"/>
      <c r="AX313" s="14"/>
      <c r="AY313" s="14"/>
      <c r="AZ313" s="14"/>
      <c r="BA313" s="14"/>
      <c r="BB313" s="14"/>
      <c r="BC313" s="14"/>
      <c r="BD313" s="14"/>
      <c r="BE313" s="14"/>
      <c r="BF313" s="14"/>
      <c r="BG313" s="14"/>
      <c r="BH313" s="14"/>
      <c r="BI313" s="14"/>
      <c r="BJ313" s="14"/>
      <c r="BK313" s="14"/>
      <c r="BL313" s="14"/>
      <c r="BM313" s="14"/>
      <c r="BN313" s="14"/>
      <c r="BO313" s="14"/>
      <c r="BP313" s="14"/>
      <c r="BQ313" s="14"/>
      <c r="BR313" s="14"/>
      <c r="BS313" s="14"/>
    </row>
    <row r="314" spans="2:71" ht="15" customHeight="1" x14ac:dyDescent="0.2">
      <c r="B314" s="84" t="str">
        <f t="shared" si="40"/>
        <v>NHS LothianTotal Number of scheduled elective operations in theatre system</v>
      </c>
      <c r="C314" s="87" t="str">
        <f t="shared" ref="C314:C320" si="46">C313</f>
        <v>NHS Lothian</v>
      </c>
      <c r="D314" s="100"/>
      <c r="E314" s="36" t="s">
        <v>3</v>
      </c>
      <c r="F314" s="11">
        <f>'Publication Table'!D315</f>
        <v>4695</v>
      </c>
      <c r="G314" s="11">
        <f>'Publication Table'!E315</f>
        <v>5632</v>
      </c>
      <c r="H314" s="11">
        <f>'Publication Table'!F315</f>
        <v>4477</v>
      </c>
      <c r="I314" s="11">
        <f>'Publication Table'!G315</f>
        <v>5046</v>
      </c>
      <c r="J314" s="11">
        <f>'Publication Table'!H315</f>
        <v>5357</v>
      </c>
      <c r="K314" s="11">
        <f>'Publication Table'!I315</f>
        <v>5438</v>
      </c>
      <c r="L314" s="11">
        <f>'Publication Table'!J315</f>
        <v>5701</v>
      </c>
      <c r="M314" s="11">
        <f>'Publication Table'!K315</f>
        <v>5349</v>
      </c>
      <c r="N314" s="11">
        <f>'Publication Table'!L315</f>
        <v>4835</v>
      </c>
      <c r="O314" s="11">
        <f>'Publication Table'!M315</f>
        <v>5457</v>
      </c>
      <c r="P314" s="11">
        <f>'Publication Table'!N315</f>
        <v>5605</v>
      </c>
      <c r="Q314" s="11">
        <f>'Publication Table'!O315</f>
        <v>5168</v>
      </c>
      <c r="R314" s="11">
        <f>'Publication Table'!P315</f>
        <v>5323</v>
      </c>
      <c r="S314" s="11">
        <f>'Publication Table'!Q315</f>
        <v>5780</v>
      </c>
      <c r="T314" s="11">
        <f>'Publication Table'!R315</f>
        <v>4773</v>
      </c>
      <c r="U314" s="11">
        <f>'Publication Table'!S315</f>
        <v>5472</v>
      </c>
      <c r="V314" s="11">
        <f>'Publication Table'!T315</f>
        <v>4956</v>
      </c>
      <c r="W314" s="11">
        <f>'Publication Table'!U315</f>
        <v>4814</v>
      </c>
      <c r="X314" s="11">
        <f>'Publication Table'!V315</f>
        <v>5456</v>
      </c>
      <c r="Y314" s="11">
        <f>'Publication Table'!W315</f>
        <v>4976</v>
      </c>
      <c r="Z314" s="11">
        <f>'Publication Table'!X315</f>
        <v>4742</v>
      </c>
      <c r="AA314" s="11">
        <f>'Publication Table'!Y315</f>
        <v>4783</v>
      </c>
      <c r="AB314" s="11">
        <f>'Publication Table'!Z315</f>
        <v>5651</v>
      </c>
      <c r="AC314" s="11">
        <f>'Publication Table'!AA315</f>
        <v>4400</v>
      </c>
      <c r="AD314" s="11">
        <f>'Publication Table'!AB315</f>
        <v>5435</v>
      </c>
      <c r="AE314" s="11">
        <f>'Publication Table'!AC315</f>
        <v>5363</v>
      </c>
      <c r="AF314" s="11">
        <f>'Publication Table'!AD315</f>
        <v>4960</v>
      </c>
      <c r="AG314" s="11">
        <f>'Publication Table'!AE315</f>
        <v>6066</v>
      </c>
      <c r="AH314" s="11">
        <f>'Publication Table'!AF315</f>
        <v>5233</v>
      </c>
      <c r="AI314" s="11">
        <f>'Publication Table'!AG315</f>
        <v>5432</v>
      </c>
      <c r="AJ314" s="11">
        <f>'Publication Table'!AH315</f>
        <v>5703</v>
      </c>
      <c r="AK314" s="11">
        <f>'Publication Table'!AI315</f>
        <v>4872</v>
      </c>
      <c r="AL314" s="11">
        <f>'Publication Table'!AJ315</f>
        <v>5324</v>
      </c>
      <c r="AM314" s="11">
        <f>'Publication Table'!AK315</f>
        <v>4698</v>
      </c>
      <c r="AN314" s="11">
        <f>'Publication Table'!AL315</f>
        <v>5281</v>
      </c>
      <c r="AO314" s="11">
        <f>'Publication Table'!AM315</f>
        <v>5200</v>
      </c>
      <c r="AP314" s="11">
        <f>'Publication Table'!AN315</f>
        <v>5871</v>
      </c>
      <c r="AQ314" s="11">
        <f>'Publication Table'!AO315</f>
        <v>5508</v>
      </c>
      <c r="AR314" s="11">
        <f>'Publication Table'!AP315</f>
        <v>5475</v>
      </c>
      <c r="AS314" s="11">
        <f>'Publication Table'!AQ315</f>
        <v>6060</v>
      </c>
      <c r="AT314" s="11">
        <f>'Publication Table'!AR315</f>
        <v>4828</v>
      </c>
      <c r="AU314" s="11">
        <f>'Publication Table'!AS315</f>
        <v>5799</v>
      </c>
      <c r="AV314" s="11">
        <f>'Publication Table'!AT315</f>
        <v>4982</v>
      </c>
      <c r="AW314" s="11">
        <f>'Publication Table'!AU315</f>
        <v>4831</v>
      </c>
      <c r="AX314" s="11">
        <f>'Publication Table'!AV315</f>
        <v>5252</v>
      </c>
      <c r="AY314" s="11">
        <f>'Publication Table'!AW315</f>
        <v>4737</v>
      </c>
      <c r="AZ314" s="11">
        <f>'Publication Table'!AX315</f>
        <v>5304</v>
      </c>
      <c r="BA314" s="11">
        <f>'Publication Table'!AY315</f>
        <v>5027</v>
      </c>
      <c r="BB314" s="11">
        <f>'Publication Table'!AZ315</f>
        <v>5655</v>
      </c>
      <c r="BC314" s="11">
        <f>'Publication Table'!BA315</f>
        <v>5230</v>
      </c>
      <c r="BD314" s="11">
        <f>'Publication Table'!BB315</f>
        <v>5251</v>
      </c>
      <c r="BE314" s="11">
        <f>'Publication Table'!BC315</f>
        <v>5094</v>
      </c>
      <c r="BF314" s="11">
        <f>'Publication Table'!BD315</f>
        <v>4633</v>
      </c>
      <c r="BG314" s="305">
        <f>'Publication Table'!BE315</f>
        <v>5413</v>
      </c>
      <c r="BH314" s="305">
        <f>'Publication Table'!BF315</f>
        <v>5195</v>
      </c>
      <c r="BI314" s="305">
        <f>'Publication Table'!BG315</f>
        <v>4759</v>
      </c>
      <c r="BJ314" s="305">
        <f>'Publication Table'!BH315</f>
        <v>4477</v>
      </c>
      <c r="BK314" s="305">
        <f>'Publication Table'!BI315</f>
        <v>4078</v>
      </c>
      <c r="BL314" s="305">
        <f>'Publication Table'!BJ315</f>
        <v>3429</v>
      </c>
      <c r="BM314" s="305">
        <f>'Publication Table'!BK315</f>
        <v>1116</v>
      </c>
      <c r="BN314" s="305">
        <f>'Publication Table'!BL315</f>
        <v>1154</v>
      </c>
      <c r="BO314" s="305">
        <f>'Publication Table'!BM315</f>
        <v>1597</v>
      </c>
      <c r="BP314" s="305">
        <f>'Publication Table'!BN315</f>
        <v>2179</v>
      </c>
      <c r="BQ314" s="305">
        <f>'Publication Table'!BO315</f>
        <v>2478</v>
      </c>
      <c r="BR314" s="305">
        <f>'Publication Table'!BP315</f>
        <v>2934</v>
      </c>
      <c r="BS314" s="305">
        <f ca="1">'Publication Table'!BQ315</f>
        <v>3150</v>
      </c>
    </row>
    <row r="315" spans="2:71" ht="15" customHeight="1" x14ac:dyDescent="0.2">
      <c r="B315" s="84" t="str">
        <f t="shared" si="40"/>
        <v>NHS LothianPercent of total scheduled elective cancellations in theatre systems</v>
      </c>
      <c r="C315" s="87" t="str">
        <f t="shared" si="46"/>
        <v>NHS Lothian</v>
      </c>
      <c r="D315" s="100"/>
      <c r="E315" s="37" t="s">
        <v>112</v>
      </c>
      <c r="F315" s="66">
        <f>'Publication Table'!D316/'Publication Table (%)'!F$314</f>
        <v>0.11735889243876464</v>
      </c>
      <c r="G315" s="66">
        <f>'Publication Table'!E316/'Publication Table (%)'!G$314</f>
        <v>0.115234375</v>
      </c>
      <c r="H315" s="66">
        <f>'Publication Table'!F316/'Publication Table (%)'!H$314</f>
        <v>0.13111458566004019</v>
      </c>
      <c r="I315" s="66">
        <f>'Publication Table'!G316/'Publication Table (%)'!I$314</f>
        <v>0.10245739199365834</v>
      </c>
      <c r="J315" s="66">
        <f>'Publication Table'!H316/'Publication Table (%)'!J$314</f>
        <v>0.11200298674631323</v>
      </c>
      <c r="K315" s="66">
        <f>'Publication Table'!I316/'Publication Table (%)'!K$314</f>
        <v>0.11769032732622288</v>
      </c>
      <c r="L315" s="66">
        <f>'Publication Table'!J316/'Publication Table (%)'!L$314</f>
        <v>0.13138045956849675</v>
      </c>
      <c r="M315" s="66">
        <f>'Publication Table'!K316/'Publication Table (%)'!M$314</f>
        <v>0.12862217236866705</v>
      </c>
      <c r="N315" s="66">
        <f>'Publication Table'!L316/'Publication Table (%)'!N$314</f>
        <v>0.13340227507755947</v>
      </c>
      <c r="O315" s="66">
        <f>'Publication Table'!M316/'Publication Table (%)'!O$314</f>
        <v>0.13468938977460143</v>
      </c>
      <c r="P315" s="66">
        <f>'Publication Table'!N316/'Publication Table (%)'!P$314</f>
        <v>0.13202497769848351</v>
      </c>
      <c r="Q315" s="66">
        <f>'Publication Table'!O316/'Publication Table (%)'!Q$314</f>
        <v>0.12151702786377709</v>
      </c>
      <c r="R315" s="66">
        <f>'Publication Table'!P316/'Publication Table (%)'!R$314</f>
        <v>0.11384557580311855</v>
      </c>
      <c r="S315" s="66">
        <f>'Publication Table'!Q316/'Publication Table (%)'!S$314</f>
        <v>0.11972318339100346</v>
      </c>
      <c r="T315" s="66">
        <f>'Publication Table'!R316/'Publication Table (%)'!T$314</f>
        <v>9.4489838675885188E-2</v>
      </c>
      <c r="U315" s="66">
        <f>'Publication Table'!S316/'Publication Table (%)'!U$314</f>
        <v>9.6308479532163746E-2</v>
      </c>
      <c r="V315" s="66">
        <f>'Publication Table'!T316/'Publication Table (%)'!V$314</f>
        <v>9.7457627118644072E-2</v>
      </c>
      <c r="W315" s="66">
        <f>'Publication Table'!U316/'Publication Table (%)'!W$314</f>
        <v>0.11175737432488575</v>
      </c>
      <c r="X315" s="66">
        <f>'Publication Table'!V316/'Publication Table (%)'!X$314</f>
        <v>0.10667155425219942</v>
      </c>
      <c r="Y315" s="66">
        <f>'Publication Table'!W316/'Publication Table (%)'!Y$314</f>
        <v>0.11053054662379422</v>
      </c>
      <c r="Z315" s="66">
        <f>'Publication Table'!X316/'Publication Table (%)'!Z$314</f>
        <v>0.11282159426402362</v>
      </c>
      <c r="AA315" s="66">
        <f>'Publication Table'!Y316/'Publication Table (%)'!AA$314</f>
        <v>0.10830022998118335</v>
      </c>
      <c r="AB315" s="66">
        <f>'Publication Table'!Z316/'Publication Table (%)'!AB$314</f>
        <v>0.10900725535303486</v>
      </c>
      <c r="AC315" s="66">
        <f>'Publication Table'!AA316/'Publication Table (%)'!AC$314</f>
        <v>9.4318181818181815E-2</v>
      </c>
      <c r="AD315" s="66">
        <f>'Publication Table'!AB316/'Publication Table (%)'!AD$314</f>
        <v>9.2732290708371662E-2</v>
      </c>
      <c r="AE315" s="66">
        <f>'Publication Table'!AC316/'Publication Table (%)'!AE$314</f>
        <v>0.10497855677792281</v>
      </c>
      <c r="AF315" s="66">
        <f>'Publication Table'!AD316/'Publication Table (%)'!AF$314</f>
        <v>8.7499999999999994E-2</v>
      </c>
      <c r="AG315" s="66">
        <f>'Publication Table'!AE316/'Publication Table (%)'!AG$314</f>
        <v>9.429607649192219E-2</v>
      </c>
      <c r="AH315" s="66">
        <f>'Publication Table'!AF316/'Publication Table (%)'!AH$314</f>
        <v>9.8031721765717561E-2</v>
      </c>
      <c r="AI315" s="66">
        <f>'Publication Table'!AG316/'Publication Table (%)'!AI$314</f>
        <v>8.3946980854197342E-2</v>
      </c>
      <c r="AJ315" s="66">
        <f>'Publication Table'!AH316/'Publication Table (%)'!AJ$314</f>
        <v>8.9426617569700162E-2</v>
      </c>
      <c r="AK315" s="66">
        <f>'Publication Table'!AI316/'Publication Table (%)'!AK$314</f>
        <v>0.12705254515599343</v>
      </c>
      <c r="AL315" s="66">
        <f>'Publication Table'!AJ316/'Publication Table (%)'!AL$314</f>
        <v>0.16322314049586778</v>
      </c>
      <c r="AM315" s="66">
        <f>'Publication Table'!AK316/'Publication Table (%)'!AM$314</f>
        <v>0.10280970625798212</v>
      </c>
      <c r="AN315" s="66">
        <f>'Publication Table'!AL316/'Publication Table (%)'!AN$314</f>
        <v>0.17004355235750804</v>
      </c>
      <c r="AO315" s="66">
        <f>'Publication Table'!AM316/'Publication Table (%)'!AO$314</f>
        <v>0.10096153846153846</v>
      </c>
      <c r="AP315" s="66">
        <f>'Publication Table'!AN316/'Publication Table (%)'!AP$314</f>
        <v>8.9933571793561567E-2</v>
      </c>
      <c r="AQ315" s="66">
        <f>'Publication Table'!AO316/'Publication Table (%)'!AQ$314</f>
        <v>9.0050835148874367E-2</v>
      </c>
      <c r="AR315" s="66">
        <f>'Publication Table'!AP316/'Publication Table (%)'!AR$314</f>
        <v>0.10849315068493151</v>
      </c>
      <c r="AS315" s="66">
        <f>'Publication Table'!AQ316/'Publication Table (%)'!AS$314</f>
        <v>9.3069306930693069E-2</v>
      </c>
      <c r="AT315" s="66">
        <f>'Publication Table'!AR316/'Publication Table (%)'!AT$314</f>
        <v>9.4449047224523616E-2</v>
      </c>
      <c r="AU315" s="66">
        <f>'Publication Table'!AS316/'Publication Table (%)'!AU$314</f>
        <v>8.7256423521296769E-2</v>
      </c>
      <c r="AV315" s="66">
        <f>'Publication Table'!AT316/'Publication Table (%)'!AV$314</f>
        <v>0.10096346848655159</v>
      </c>
      <c r="AW315" s="66">
        <f>'Publication Table'!AU316/'Publication Table (%)'!AW$314</f>
        <v>0.1148830469882012</v>
      </c>
      <c r="AX315" s="66">
        <f>'Publication Table'!AV316/'Publication Table (%)'!AX$314</f>
        <v>0.11290936785986291</v>
      </c>
      <c r="AY315" s="66">
        <f>'Publication Table'!AW316/'Publication Table (%)'!AY$314</f>
        <v>0.10217437196537893</v>
      </c>
      <c r="AZ315" s="66">
        <f>'Publication Table'!AX316/'Publication Table (%)'!AZ$314</f>
        <v>9.8981900452488683E-2</v>
      </c>
      <c r="BA315" s="66">
        <f>'Publication Table'!AY316/'Publication Table (%)'!BA$314</f>
        <v>9.1108016709767259E-2</v>
      </c>
      <c r="BB315" s="66">
        <f>'Publication Table'!AZ316/'Publication Table (%)'!BB$314</f>
        <v>9.1954022988505746E-2</v>
      </c>
      <c r="BC315" s="66">
        <f>'Publication Table'!BA316/'Publication Table (%)'!BC$314</f>
        <v>0.10975143403441683</v>
      </c>
      <c r="BD315" s="66">
        <f>'Publication Table'!BB316/'Publication Table (%)'!BD$314</f>
        <v>0.1058845934107789</v>
      </c>
      <c r="BE315" s="66">
        <f>'Publication Table'!BC316/'Publication Table (%)'!BE$314</f>
        <v>9.6976835492736557E-2</v>
      </c>
      <c r="BF315" s="66">
        <f>'Publication Table'!BD316/'Publication Table (%)'!BF$314</f>
        <v>8.547377509173322E-2</v>
      </c>
      <c r="BG315" s="66">
        <f>'Publication Table'!BE316/'Publication Table (%)'!BG$314</f>
        <v>8.8675411047478295E-2</v>
      </c>
      <c r="BH315" s="66">
        <f>'Publication Table'!BF316/'Publication Table (%)'!BH$314</f>
        <v>0.11491819056785371</v>
      </c>
      <c r="BI315" s="66">
        <f>'Publication Table'!BG316/'Publication Table (%)'!BI$314</f>
        <v>0.10506408909434756</v>
      </c>
      <c r="BJ315" s="66">
        <f>'Publication Table'!BH316/'Publication Table (%)'!BJ$314</f>
        <v>0.10565110565110565</v>
      </c>
      <c r="BK315" s="66">
        <f>'Publication Table'!BI316/'Publication Table (%)'!BK$314</f>
        <v>0.12040215792054929</v>
      </c>
      <c r="BL315" s="66">
        <f>'Publication Table'!BJ316/'Publication Table (%)'!BL$314</f>
        <v>0.2125984251968504</v>
      </c>
      <c r="BM315" s="66">
        <f>'Publication Table'!BK316/'Publication Table (%)'!BM$314</f>
        <v>0.15949820788530467</v>
      </c>
      <c r="BN315" s="66">
        <f>'Publication Table'!BL316/'Publication Table (%)'!BN$314</f>
        <v>0.10138648180242635</v>
      </c>
      <c r="BO315" s="66">
        <f>'Publication Table'!BM316/'Publication Table (%)'!BO$314</f>
        <v>7.3888541014402009E-2</v>
      </c>
      <c r="BP315" s="66">
        <f>'Publication Table'!BN316/'Publication Table (%)'!BP$314</f>
        <v>5.8283616337769621E-2</v>
      </c>
      <c r="BQ315" s="66">
        <f>'Publication Table'!BO316/'Publication Table (%)'!BQ$314</f>
        <v>8.8377723970944316E-2</v>
      </c>
      <c r="BR315" s="66">
        <f>'Publication Table'!BP316/'Publication Table (%)'!BR$314</f>
        <v>8.0436264485344244E-2</v>
      </c>
      <c r="BS315" s="66">
        <f ca="1">'Publication Table'!BQ316/'Publication Table (%)'!BS$314</f>
        <v>9.5238095238095233E-2</v>
      </c>
    </row>
    <row r="316" spans="2:71" ht="15" customHeight="1" x14ac:dyDescent="0.2">
      <c r="B316" s="84" t="str">
        <f t="shared" si="40"/>
        <v>NHS LothianCancellation based on clinical reason by hospital %</v>
      </c>
      <c r="C316" s="87" t="str">
        <f t="shared" si="46"/>
        <v>NHS Lothian</v>
      </c>
      <c r="D316" s="100"/>
      <c r="E316" s="39" t="s">
        <v>113</v>
      </c>
      <c r="F316" s="66">
        <f>'Publication Table'!D317/'Publication Table (%)'!F$314</f>
        <v>1.7252396166134186E-2</v>
      </c>
      <c r="G316" s="66">
        <f>'Publication Table'!E317/'Publication Table (%)'!G$314</f>
        <v>1.6512784090909092E-2</v>
      </c>
      <c r="H316" s="66">
        <f>'Publication Table'!F317/'Publication Table (%)'!H$314</f>
        <v>2.5463480008934555E-2</v>
      </c>
      <c r="I316" s="66">
        <f>'Publication Table'!G317/'Publication Table (%)'!I$314</f>
        <v>3.0122869599682918E-2</v>
      </c>
      <c r="J316" s="66">
        <f>'Publication Table'!H317/'Publication Table (%)'!J$314</f>
        <v>3.1174164644390517E-2</v>
      </c>
      <c r="K316" s="66">
        <f>'Publication Table'!I317/'Publication Table (%)'!K$314</f>
        <v>2.6480323648400146E-2</v>
      </c>
      <c r="L316" s="66">
        <f>'Publication Table'!J317/'Publication Table (%)'!L$314</f>
        <v>3.2450447289949134E-2</v>
      </c>
      <c r="M316" s="66">
        <f>'Publication Table'!K317/'Publication Table (%)'!M$314</f>
        <v>3.3838100579547579E-2</v>
      </c>
      <c r="N316" s="66">
        <f>'Publication Table'!L317/'Publication Table (%)'!N$314</f>
        <v>2.9576008273009307E-2</v>
      </c>
      <c r="O316" s="66">
        <f>'Publication Table'!M317/'Publication Table (%)'!O$314</f>
        <v>3.5917170606560384E-2</v>
      </c>
      <c r="P316" s="66">
        <f>'Publication Table'!N317/'Publication Table (%)'!P$314</f>
        <v>3.1578947368421054E-2</v>
      </c>
      <c r="Q316" s="66">
        <f>'Publication Table'!O317/'Publication Table (%)'!Q$314</f>
        <v>3.5216718266253867E-2</v>
      </c>
      <c r="R316" s="66">
        <f>'Publication Table'!P317/'Publication Table (%)'!R$314</f>
        <v>3.3627653578808946E-2</v>
      </c>
      <c r="S316" s="66">
        <f>'Publication Table'!Q317/'Publication Table (%)'!S$314</f>
        <v>3.1314878892733565E-2</v>
      </c>
      <c r="T316" s="66">
        <f>'Publication Table'!R317/'Publication Table (%)'!T$314</f>
        <v>2.765556253928347E-2</v>
      </c>
      <c r="U316" s="66">
        <f>'Publication Table'!S317/'Publication Table (%)'!U$314</f>
        <v>2.9057017543859649E-2</v>
      </c>
      <c r="V316" s="66">
        <f>'Publication Table'!T317/'Publication Table (%)'!V$314</f>
        <v>2.602905569007264E-2</v>
      </c>
      <c r="W316" s="66">
        <f>'Publication Table'!U317/'Publication Table (%)'!W$314</f>
        <v>4.3622766929788115E-2</v>
      </c>
      <c r="X316" s="66">
        <f>'Publication Table'!V317/'Publication Table (%)'!X$314</f>
        <v>3.5740469208211147E-2</v>
      </c>
      <c r="Y316" s="66">
        <f>'Publication Table'!W317/'Publication Table (%)'!Y$314</f>
        <v>3.3360128617363344E-2</v>
      </c>
      <c r="Z316" s="66">
        <f>'Publication Table'!X317/'Publication Table (%)'!Z$314</f>
        <v>3.9223956136651202E-2</v>
      </c>
      <c r="AA316" s="66">
        <f>'Publication Table'!Y317/'Publication Table (%)'!AA$314</f>
        <v>3.4079029897553834E-2</v>
      </c>
      <c r="AB316" s="66">
        <f>'Publication Table'!Z317/'Publication Table (%)'!AB$314</f>
        <v>3.8754202795965316E-2</v>
      </c>
      <c r="AC316" s="66">
        <f>'Publication Table'!AA317/'Publication Table (%)'!AC$314</f>
        <v>3.0227272727272728E-2</v>
      </c>
      <c r="AD316" s="66">
        <f>'Publication Table'!AB317/'Publication Table (%)'!AD$314</f>
        <v>2.8886844526218952E-2</v>
      </c>
      <c r="AE316" s="66">
        <f>'Publication Table'!AC317/'Publication Table (%)'!AE$314</f>
        <v>3.6173783330225619E-2</v>
      </c>
      <c r="AF316" s="66">
        <f>'Publication Table'!AD317/'Publication Table (%)'!AF$314</f>
        <v>2.7016129032258064E-2</v>
      </c>
      <c r="AG316" s="66">
        <f>'Publication Table'!AE317/'Publication Table (%)'!AG$314</f>
        <v>3.0333003626772173E-2</v>
      </c>
      <c r="AH316" s="66">
        <f>'Publication Table'!AF317/'Publication Table (%)'!AH$314</f>
        <v>3.1912860691763807E-2</v>
      </c>
      <c r="AI316" s="66">
        <f>'Publication Table'!AG317/'Publication Table (%)'!AI$314</f>
        <v>2.7430044182621502E-2</v>
      </c>
      <c r="AJ316" s="66">
        <f>'Publication Table'!AH317/'Publication Table (%)'!AJ$314</f>
        <v>2.7704716815711031E-2</v>
      </c>
      <c r="AK316" s="66">
        <f>'Publication Table'!AI317/'Publication Table (%)'!AK$314</f>
        <v>3.0788177339901478E-2</v>
      </c>
      <c r="AL316" s="66">
        <f>'Publication Table'!AJ317/'Publication Table (%)'!AL$314</f>
        <v>2.836213373403456E-2</v>
      </c>
      <c r="AM316" s="66">
        <f>'Publication Table'!AK317/'Publication Table (%)'!AM$314</f>
        <v>2.6181353767560665E-2</v>
      </c>
      <c r="AN316" s="66">
        <f>'Publication Table'!AL317/'Publication Table (%)'!AN$314</f>
        <v>2.5752698352584737E-2</v>
      </c>
      <c r="AO316" s="66">
        <f>'Publication Table'!AM317/'Publication Table (%)'!AO$314</f>
        <v>3.0576923076923078E-2</v>
      </c>
      <c r="AP316" s="66">
        <f>'Publication Table'!AN317/'Publication Table (%)'!AP$314</f>
        <v>2.8615227388860499E-2</v>
      </c>
      <c r="AQ316" s="66">
        <f>'Publication Table'!AO317/'Publication Table (%)'!AQ$314</f>
        <v>3.0137981118373274E-2</v>
      </c>
      <c r="AR316" s="66">
        <f>'Publication Table'!AP317/'Publication Table (%)'!AR$314</f>
        <v>2.7762557077625569E-2</v>
      </c>
      <c r="AS316" s="66">
        <f>'Publication Table'!AQ317/'Publication Table (%)'!AS$314</f>
        <v>2.8052805280528052E-2</v>
      </c>
      <c r="AT316" s="66">
        <f>'Publication Table'!AR317/'Publication Table (%)'!AT$314</f>
        <v>3.3347141673570835E-2</v>
      </c>
      <c r="AU316" s="66">
        <f>'Publication Table'!AS317/'Publication Table (%)'!AU$314</f>
        <v>3.1729608553198826E-2</v>
      </c>
      <c r="AV316" s="66">
        <f>'Publication Table'!AT317/'Publication Table (%)'!AV$314</f>
        <v>4.1148133279807306E-2</v>
      </c>
      <c r="AW316" s="66">
        <f>'Publication Table'!AU317/'Publication Table (%)'!AW$314</f>
        <v>2.9393500310494723E-2</v>
      </c>
      <c r="AX316" s="66">
        <f>'Publication Table'!AV317/'Publication Table (%)'!AX$314</f>
        <v>3.0845392231530846E-2</v>
      </c>
      <c r="AY316" s="66">
        <f>'Publication Table'!AW317/'Publication Table (%)'!AY$314</f>
        <v>3.208781929491239E-2</v>
      </c>
      <c r="AZ316" s="66">
        <f>'Publication Table'!AX317/'Publication Table (%)'!AZ$314</f>
        <v>3.0920060331825039E-2</v>
      </c>
      <c r="BA316" s="66">
        <f>'Publication Table'!AY317/'Publication Table (%)'!BA$314</f>
        <v>2.8844241098070419E-2</v>
      </c>
      <c r="BB316" s="66">
        <f>'Publication Table'!AZ317/'Publication Table (%)'!BB$314</f>
        <v>2.6348364279398764E-2</v>
      </c>
      <c r="BC316" s="66">
        <f>'Publication Table'!BA317/'Publication Table (%)'!BC$314</f>
        <v>3.1739961759082218E-2</v>
      </c>
      <c r="BD316" s="66">
        <f>'Publication Table'!BB317/'Publication Table (%)'!BD$314</f>
        <v>3.2565225671300706E-2</v>
      </c>
      <c r="BE316" s="66">
        <f>'Publication Table'!BC317/'Publication Table (%)'!BE$314</f>
        <v>3.1998429524931295E-2</v>
      </c>
      <c r="BF316" s="66">
        <f>'Publication Table'!BD317/'Publication Table (%)'!BF$314</f>
        <v>2.8922944096697604E-2</v>
      </c>
      <c r="BG316" s="66">
        <f>'Publication Table'!BE317/'Publication Table (%)'!BG$314</f>
        <v>2.9004249030112693E-2</v>
      </c>
      <c r="BH316" s="66">
        <f>'Publication Table'!BF317/'Publication Table (%)'!BH$314</f>
        <v>3.3878729547641963E-2</v>
      </c>
      <c r="BI316" s="66">
        <f>'Publication Table'!BG317/'Publication Table (%)'!BI$314</f>
        <v>2.8157175877285143E-2</v>
      </c>
      <c r="BJ316" s="66">
        <f>'Publication Table'!BH317/'Publication Table (%)'!BJ$314</f>
        <v>3.3727942818851907E-2</v>
      </c>
      <c r="BK316" s="66">
        <f>'Publication Table'!BI317/'Publication Table (%)'!BK$314</f>
        <v>3.457577243746935E-2</v>
      </c>
      <c r="BL316" s="66">
        <f>'Publication Table'!BJ317/'Publication Table (%)'!BL$314</f>
        <v>3.762029746281715E-2</v>
      </c>
      <c r="BM316" s="66">
        <f>'Publication Table'!BK317/'Publication Table (%)'!BM$314</f>
        <v>4.0322580645161289E-2</v>
      </c>
      <c r="BN316" s="66">
        <f>'Publication Table'!BL317/'Publication Table (%)'!BN$314</f>
        <v>4.852686308492201E-2</v>
      </c>
      <c r="BO316" s="66">
        <f>'Publication Table'!BM317/'Publication Table (%)'!BO$314</f>
        <v>4.1327489041953665E-2</v>
      </c>
      <c r="BP316" s="66">
        <f>'Publication Table'!BN317/'Publication Table (%)'!BP$314</f>
        <v>2.7076640660853604E-2</v>
      </c>
      <c r="BQ316" s="66">
        <f>'Publication Table'!BO317/'Publication Table (%)'!BQ$314</f>
        <v>3.7530266343825669E-2</v>
      </c>
      <c r="BR316" s="66">
        <f>'Publication Table'!BP317/'Publication Table (%)'!BR$314</f>
        <v>3.1356509884117249E-2</v>
      </c>
      <c r="BS316" s="66">
        <f ca="1">'Publication Table'!BQ317/'Publication Table (%)'!BS$314</f>
        <v>3.3015873015873019E-2</v>
      </c>
    </row>
    <row r="317" spans="2:71" ht="15" customHeight="1" x14ac:dyDescent="0.2">
      <c r="B317" s="84" t="str">
        <f t="shared" si="40"/>
        <v>NHS LothianCancellation based on capacity or non-clinical reason by hospital %</v>
      </c>
      <c r="C317" s="87" t="str">
        <f t="shared" si="46"/>
        <v>NHS Lothian</v>
      </c>
      <c r="D317" s="100"/>
      <c r="E317" s="39" t="s">
        <v>114</v>
      </c>
      <c r="F317" s="66">
        <f>'Publication Table'!D318/'Publication Table (%)'!F$314</f>
        <v>5.7507987220447284E-3</v>
      </c>
      <c r="G317" s="66">
        <f>'Publication Table'!E318/'Publication Table (%)'!G$314</f>
        <v>4.616477272727273E-3</v>
      </c>
      <c r="H317" s="66">
        <f>'Publication Table'!F318/'Publication Table (%)'!H$314</f>
        <v>1.2061648425284789E-2</v>
      </c>
      <c r="I317" s="66">
        <f>'Publication Table'!G318/'Publication Table (%)'!I$314</f>
        <v>1.2881490289338089E-2</v>
      </c>
      <c r="J317" s="66">
        <f>'Publication Table'!H318/'Publication Table (%)'!J$314</f>
        <v>1.5680418144483853E-2</v>
      </c>
      <c r="K317" s="66">
        <f>'Publication Table'!I318/'Publication Table (%)'!K$314</f>
        <v>1.6734093416697314E-2</v>
      </c>
      <c r="L317" s="66">
        <f>'Publication Table'!J318/'Publication Table (%)'!L$314</f>
        <v>1.7891597965269252E-2</v>
      </c>
      <c r="M317" s="66">
        <f>'Publication Table'!K318/'Publication Table (%)'!M$314</f>
        <v>2.2621050663675455E-2</v>
      </c>
      <c r="N317" s="66">
        <f>'Publication Table'!L318/'Publication Table (%)'!N$314</f>
        <v>3.0816959669079626E-2</v>
      </c>
      <c r="O317" s="66">
        <f>'Publication Table'!M318/'Publication Table (%)'!O$314</f>
        <v>2.5471870991387209E-2</v>
      </c>
      <c r="P317" s="66">
        <f>'Publication Table'!N318/'Publication Table (%)'!P$314</f>
        <v>2.0160570918822479E-2</v>
      </c>
      <c r="Q317" s="66">
        <f>'Publication Table'!O318/'Publication Table (%)'!Q$314</f>
        <v>1.6834365325077399E-2</v>
      </c>
      <c r="R317" s="66">
        <f>'Publication Table'!P318/'Publication Table (%)'!R$314</f>
        <v>1.653203080969378E-2</v>
      </c>
      <c r="S317" s="66">
        <f>'Publication Table'!Q318/'Publication Table (%)'!S$314</f>
        <v>1.8512110726643598E-2</v>
      </c>
      <c r="T317" s="66">
        <f>'Publication Table'!R318/'Publication Table (%)'!T$314</f>
        <v>9.0090090090090089E-3</v>
      </c>
      <c r="U317" s="66">
        <f>'Publication Table'!S318/'Publication Table (%)'!U$314</f>
        <v>1.425438596491228E-2</v>
      </c>
      <c r="V317" s="66">
        <f>'Publication Table'!T318/'Publication Table (%)'!V$314</f>
        <v>1.9975786924939468E-2</v>
      </c>
      <c r="W317" s="66">
        <f>'Publication Table'!U318/'Publication Table (%)'!W$314</f>
        <v>1.8072289156626505E-2</v>
      </c>
      <c r="X317" s="66">
        <f>'Publication Table'!V318/'Publication Table (%)'!X$314</f>
        <v>1.6678885630498533E-2</v>
      </c>
      <c r="Y317" s="66">
        <f>'Publication Table'!W318/'Publication Table (%)'!Y$314</f>
        <v>1.9895498392282957E-2</v>
      </c>
      <c r="Z317" s="66">
        <f>'Publication Table'!X318/'Publication Table (%)'!Z$314</f>
        <v>1.8979333614508646E-2</v>
      </c>
      <c r="AA317" s="66">
        <f>'Publication Table'!Y318/'Publication Table (%)'!AA$314</f>
        <v>2.2579970729667574E-2</v>
      </c>
      <c r="AB317" s="66">
        <f>'Publication Table'!Z318/'Publication Table (%)'!AB$314</f>
        <v>1.5749424880552115E-2</v>
      </c>
      <c r="AC317" s="66">
        <f>'Publication Table'!AA318/'Publication Table (%)'!AC$314</f>
        <v>1.3863636363636364E-2</v>
      </c>
      <c r="AD317" s="66">
        <f>'Publication Table'!AB318/'Publication Table (%)'!AD$314</f>
        <v>1.2695492180312788E-2</v>
      </c>
      <c r="AE317" s="66">
        <f>'Publication Table'!AC318/'Publication Table (%)'!AE$314</f>
        <v>1.1747156442289764E-2</v>
      </c>
      <c r="AF317" s="66">
        <f>'Publication Table'!AD318/'Publication Table (%)'!AF$314</f>
        <v>1.4314516129032258E-2</v>
      </c>
      <c r="AG317" s="66">
        <f>'Publication Table'!AE318/'Publication Table (%)'!AG$314</f>
        <v>1.4342235410484669E-2</v>
      </c>
      <c r="AH317" s="66">
        <f>'Publication Table'!AF318/'Publication Table (%)'!AH$314</f>
        <v>1.1847888400535066E-2</v>
      </c>
      <c r="AI317" s="66">
        <f>'Publication Table'!AG318/'Publication Table (%)'!AI$314</f>
        <v>1.4175257731958763E-2</v>
      </c>
      <c r="AJ317" s="66">
        <f>'Publication Table'!AH318/'Publication Table (%)'!AJ$314</f>
        <v>1.700859196913905E-2</v>
      </c>
      <c r="AK317" s="66">
        <f>'Publication Table'!AI318/'Publication Table (%)'!AK$314</f>
        <v>3.6945812807881777E-2</v>
      </c>
      <c r="AL317" s="66">
        <f>'Publication Table'!AJ318/'Publication Table (%)'!AL$314</f>
        <v>6.9496619083395939E-2</v>
      </c>
      <c r="AM317" s="66">
        <f>'Publication Table'!AK318/'Publication Table (%)'!AM$314</f>
        <v>2.2562792677735206E-2</v>
      </c>
      <c r="AN317" s="66">
        <f>'Publication Table'!AL318/'Publication Table (%)'!AN$314</f>
        <v>7.8962317742851729E-2</v>
      </c>
      <c r="AO317" s="66">
        <f>'Publication Table'!AM318/'Publication Table (%)'!AO$314</f>
        <v>2.2692307692307692E-2</v>
      </c>
      <c r="AP317" s="66">
        <f>'Publication Table'!AN318/'Publication Table (%)'!AP$314</f>
        <v>1.14120252086527E-2</v>
      </c>
      <c r="AQ317" s="66">
        <f>'Publication Table'!AO318/'Publication Table (%)'!AQ$314</f>
        <v>9.9854756717501821E-3</v>
      </c>
      <c r="AR317" s="66">
        <f>'Publication Table'!AP318/'Publication Table (%)'!AR$314</f>
        <v>1.9360730593607305E-2</v>
      </c>
      <c r="AS317" s="66">
        <f>'Publication Table'!AQ318/'Publication Table (%)'!AS$314</f>
        <v>1.8481848184818482E-2</v>
      </c>
      <c r="AT317" s="66">
        <f>'Publication Table'!AR318/'Publication Table (%)'!AT$314</f>
        <v>1.2013256006628004E-2</v>
      </c>
      <c r="AU317" s="66">
        <f>'Publication Table'!AS318/'Publication Table (%)'!AU$314</f>
        <v>1.0863942058975685E-2</v>
      </c>
      <c r="AV317" s="66">
        <f>'Publication Table'!AT318/'Publication Table (%)'!AV$314</f>
        <v>1.304696908871939E-2</v>
      </c>
      <c r="AW317" s="66">
        <f>'Publication Table'!AU318/'Publication Table (%)'!AW$314</f>
        <v>3.7052370109708133E-2</v>
      </c>
      <c r="AX317" s="66">
        <f>'Publication Table'!AV318/'Publication Table (%)'!AX$314</f>
        <v>2.5133282559025132E-2</v>
      </c>
      <c r="AY317" s="66">
        <f>'Publication Table'!AW318/'Publication Table (%)'!AY$314</f>
        <v>1.6677221870382099E-2</v>
      </c>
      <c r="AZ317" s="66">
        <f>'Publication Table'!AX318/'Publication Table (%)'!AZ$314</f>
        <v>1.7156862745098041E-2</v>
      </c>
      <c r="BA317" s="66">
        <f>'Publication Table'!AY318/'Publication Table (%)'!BA$314</f>
        <v>1.6311915655460512E-2</v>
      </c>
      <c r="BB317" s="66">
        <f>'Publication Table'!AZ318/'Publication Table (%)'!BB$314</f>
        <v>1.1671087533156498E-2</v>
      </c>
      <c r="BC317" s="66">
        <f>'Publication Table'!BA318/'Publication Table (%)'!BC$314</f>
        <v>1.8164435946462717E-2</v>
      </c>
      <c r="BD317" s="66">
        <f>'Publication Table'!BB318/'Publication Table (%)'!BD$314</f>
        <v>3.6564463911635876E-2</v>
      </c>
      <c r="BE317" s="66">
        <f>'Publication Table'!BC318/'Publication Table (%)'!BE$314</f>
        <v>2.630545740086376E-2</v>
      </c>
      <c r="BF317" s="66">
        <f>'Publication Table'!BD318/'Publication Table (%)'!BF$314</f>
        <v>1.4893157781135334E-2</v>
      </c>
      <c r="BG317" s="66">
        <f>'Publication Table'!BE318/'Publication Table (%)'!BG$314</f>
        <v>1.1823388139663773E-2</v>
      </c>
      <c r="BH317" s="66">
        <f>'Publication Table'!BF318/'Publication Table (%)'!BH$314</f>
        <v>4.2348411934552452E-2</v>
      </c>
      <c r="BI317" s="66">
        <f>'Publication Table'!BG318/'Publication Table (%)'!BI$314</f>
        <v>2.794704769909645E-2</v>
      </c>
      <c r="BJ317" s="66">
        <f>'Publication Table'!BH318/'Publication Table (%)'!BJ$314</f>
        <v>1.8762564217109673E-2</v>
      </c>
      <c r="BK317" s="66">
        <f>'Publication Table'!BI318/'Publication Table (%)'!BK$314</f>
        <v>3.1878371750858267E-2</v>
      </c>
      <c r="BL317" s="66">
        <f>'Publication Table'!BJ318/'Publication Table (%)'!BL$314</f>
        <v>0.1131525226013415</v>
      </c>
      <c r="BM317" s="66">
        <f>'Publication Table'!BK318/'Publication Table (%)'!BM$314</f>
        <v>5.2867383512544802E-2</v>
      </c>
      <c r="BN317" s="66">
        <f>'Publication Table'!BL318/'Publication Table (%)'!BN$314</f>
        <v>1.6464471403812825E-2</v>
      </c>
      <c r="BO317" s="66">
        <f>'Publication Table'!BM318/'Publication Table (%)'!BO$314</f>
        <v>8.7664370695053218E-3</v>
      </c>
      <c r="BP317" s="66">
        <f>'Publication Table'!BN318/'Publication Table (%)'!BP$314</f>
        <v>9.1785222579164761E-3</v>
      </c>
      <c r="BQ317" s="66">
        <f>'Publication Table'!BO318/'Publication Table (%)'!BQ$314</f>
        <v>7.6674737691686846E-3</v>
      </c>
      <c r="BR317" s="66">
        <f>'Publication Table'!BP318/'Publication Table (%)'!BR$314</f>
        <v>1.1588275391956374E-2</v>
      </c>
      <c r="BS317" s="66">
        <f ca="1">'Publication Table'!BQ318/'Publication Table (%)'!BS$314</f>
        <v>2.6031746031746031E-2</v>
      </c>
    </row>
    <row r="318" spans="2:71" ht="15" customHeight="1" x14ac:dyDescent="0.2">
      <c r="B318" s="84" t="str">
        <f t="shared" si="40"/>
        <v>NHS LothianCancelled by Patient %</v>
      </c>
      <c r="C318" s="87" t="str">
        <f t="shared" si="46"/>
        <v>NHS Lothian</v>
      </c>
      <c r="D318" s="100"/>
      <c r="E318" s="39" t="s">
        <v>115</v>
      </c>
      <c r="F318" s="66">
        <f>'Publication Table'!D319/'Publication Table (%)'!F$314</f>
        <v>5.4100106496272629E-2</v>
      </c>
      <c r="G318" s="66">
        <f>'Publication Table'!E319/'Publication Table (%)'!G$314</f>
        <v>5.8416193181818184E-2</v>
      </c>
      <c r="H318" s="66">
        <f>'Publication Table'!F319/'Publication Table (%)'!H$314</f>
        <v>6.1201697565333932E-2</v>
      </c>
      <c r="I318" s="66">
        <f>'Publication Table'!G319/'Publication Table (%)'!I$314</f>
        <v>5.1724137931034482E-2</v>
      </c>
      <c r="J318" s="66">
        <f>'Publication Table'!H319/'Publication Table (%)'!J$314</f>
        <v>5.2268060481612845E-2</v>
      </c>
      <c r="K318" s="66">
        <f>'Publication Table'!I319/'Publication Table (%)'!K$314</f>
        <v>5.5902905479955869E-2</v>
      </c>
      <c r="L318" s="66">
        <f>'Publication Table'!J319/'Publication Table (%)'!L$314</f>
        <v>6.9286090159621117E-2</v>
      </c>
      <c r="M318" s="66">
        <f>'Publication Table'!K319/'Publication Table (%)'!M$314</f>
        <v>6.4871938680127125E-2</v>
      </c>
      <c r="N318" s="66">
        <f>'Publication Table'!L319/'Publication Table (%)'!N$314</f>
        <v>6.494312306101345E-2</v>
      </c>
      <c r="O318" s="66">
        <f>'Publication Table'!M319/'Publication Table (%)'!O$314</f>
        <v>6.1755543338830862E-2</v>
      </c>
      <c r="P318" s="66">
        <f>'Publication Table'!N319/'Publication Table (%)'!P$314</f>
        <v>6.9580731489741296E-2</v>
      </c>
      <c r="Q318" s="66">
        <f>'Publication Table'!O319/'Publication Table (%)'!Q$314</f>
        <v>5.9984520123839008E-2</v>
      </c>
      <c r="R318" s="66">
        <f>'Publication Table'!P319/'Publication Table (%)'!R$314</f>
        <v>5.2977644185609615E-2</v>
      </c>
      <c r="S318" s="66">
        <f>'Publication Table'!Q319/'Publication Table (%)'!S$314</f>
        <v>5.536332179930796E-2</v>
      </c>
      <c r="T318" s="66">
        <f>'Publication Table'!R319/'Publication Table (%)'!T$314</f>
        <v>4.7768698931489627E-2</v>
      </c>
      <c r="U318" s="66">
        <f>'Publication Table'!S319/'Publication Table (%)'!U$314</f>
        <v>4.7331871345029239E-2</v>
      </c>
      <c r="V318" s="66">
        <f>'Publication Table'!T319/'Publication Table (%)'!V$314</f>
        <v>4.4995964487489909E-2</v>
      </c>
      <c r="W318" s="66">
        <f>'Publication Table'!U319/'Publication Table (%)'!W$314</f>
        <v>4.2168674698795178E-2</v>
      </c>
      <c r="X318" s="66">
        <f>'Publication Table'!V319/'Publication Table (%)'!X$314</f>
        <v>5.1319648093841645E-2</v>
      </c>
      <c r="Y318" s="66">
        <f>'Publication Table'!W319/'Publication Table (%)'!Y$314</f>
        <v>5.3657556270096461E-2</v>
      </c>
      <c r="Z318" s="66">
        <f>'Publication Table'!X319/'Publication Table (%)'!Z$314</f>
        <v>5.0611556305356388E-2</v>
      </c>
      <c r="AA318" s="66">
        <f>'Publication Table'!Y319/'Publication Table (%)'!AA$314</f>
        <v>4.7459753292912396E-2</v>
      </c>
      <c r="AB318" s="66">
        <f>'Publication Table'!Z319/'Publication Table (%)'!AB$314</f>
        <v>4.7779154132012031E-2</v>
      </c>
      <c r="AC318" s="66">
        <f>'Publication Table'!AA319/'Publication Table (%)'!AC$314</f>
        <v>4.363636363636364E-2</v>
      </c>
      <c r="AD318" s="66">
        <f>'Publication Table'!AB319/'Publication Table (%)'!AD$314</f>
        <v>4.6182152713891443E-2</v>
      </c>
      <c r="AE318" s="66">
        <f>'Publication Table'!AC319/'Publication Table (%)'!AE$314</f>
        <v>5.3141898191310835E-2</v>
      </c>
      <c r="AF318" s="66">
        <f>'Publication Table'!AD319/'Publication Table (%)'!AF$314</f>
        <v>4.314516129032258E-2</v>
      </c>
      <c r="AG318" s="66">
        <f>'Publication Table'!AE319/'Publication Table (%)'!AG$314</f>
        <v>4.4840092317837123E-2</v>
      </c>
      <c r="AH318" s="66">
        <f>'Publication Table'!AF319/'Publication Table (%)'!AH$314</f>
        <v>4.8538123447353337E-2</v>
      </c>
      <c r="AI318" s="66">
        <f>'Publication Table'!AG319/'Publication Table (%)'!AI$314</f>
        <v>3.9580265095729011E-2</v>
      </c>
      <c r="AJ318" s="66">
        <f>'Publication Table'!AH319/'Publication Table (%)'!AJ$314</f>
        <v>3.9978958442924775E-2</v>
      </c>
      <c r="AK318" s="66">
        <f>'Publication Table'!AI319/'Publication Table (%)'!AK$314</f>
        <v>5.3571428571428568E-2</v>
      </c>
      <c r="AL318" s="66">
        <f>'Publication Table'!AJ319/'Publication Table (%)'!AL$314</f>
        <v>6.0293012772351613E-2</v>
      </c>
      <c r="AM318" s="66">
        <f>'Publication Table'!AK319/'Publication Table (%)'!AM$314</f>
        <v>4.4699872286079183E-2</v>
      </c>
      <c r="AN318" s="66">
        <f>'Publication Table'!AL319/'Publication Table (%)'!AN$314</f>
        <v>5.7564855141071763E-2</v>
      </c>
      <c r="AO318" s="66">
        <f>'Publication Table'!AM319/'Publication Table (%)'!AO$314</f>
        <v>4.4230769230769233E-2</v>
      </c>
      <c r="AP318" s="66">
        <f>'Publication Table'!AN319/'Publication Table (%)'!AP$314</f>
        <v>4.5477772100153295E-2</v>
      </c>
      <c r="AQ318" s="66">
        <f>'Publication Table'!AO319/'Publication Table (%)'!AQ$314</f>
        <v>4.3754538852578066E-2</v>
      </c>
      <c r="AR318" s="66">
        <f>'Publication Table'!AP319/'Publication Table (%)'!AR$314</f>
        <v>5.2968036529680365E-2</v>
      </c>
      <c r="AS318" s="66">
        <f>'Publication Table'!AQ319/'Publication Table (%)'!AS$314</f>
        <v>3.9108910891089109E-2</v>
      </c>
      <c r="AT318" s="66">
        <f>'Publication Table'!AR319/'Publication Table (%)'!AT$314</f>
        <v>4.2460646230323112E-2</v>
      </c>
      <c r="AU318" s="66">
        <f>'Publication Table'!AS319/'Publication Table (%)'!AU$314</f>
        <v>4.2248663562683218E-2</v>
      </c>
      <c r="AV318" s="66">
        <f>'Publication Table'!AT319/'Publication Table (%)'!AV$314</f>
        <v>4.1750301083902049E-2</v>
      </c>
      <c r="AW318" s="66">
        <f>'Publication Table'!AU319/'Publication Table (%)'!AW$314</f>
        <v>4.3262264541502796E-2</v>
      </c>
      <c r="AX318" s="66">
        <f>'Publication Table'!AV319/'Publication Table (%)'!AX$314</f>
        <v>4.6648895658796652E-2</v>
      </c>
      <c r="AY318" s="66">
        <f>'Publication Table'!AW319/'Publication Table (%)'!AY$314</f>
        <v>4.475406375343044E-2</v>
      </c>
      <c r="AZ318" s="66">
        <f>'Publication Table'!AX319/'Publication Table (%)'!AZ$314</f>
        <v>4.1666666666666664E-2</v>
      </c>
      <c r="BA318" s="66">
        <f>'Publication Table'!AY319/'Publication Table (%)'!BA$314</f>
        <v>4.1376566540680323E-2</v>
      </c>
      <c r="BB318" s="66">
        <f>'Publication Table'!AZ319/'Publication Table (%)'!BB$314</f>
        <v>4.9690539345711757E-2</v>
      </c>
      <c r="BC318" s="66">
        <f>'Publication Table'!BA319/'Publication Table (%)'!BC$314</f>
        <v>5.4302103250478011E-2</v>
      </c>
      <c r="BD318" s="66">
        <f>'Publication Table'!BB319/'Publication Table (%)'!BD$314</f>
        <v>3.3136545419920012E-2</v>
      </c>
      <c r="BE318" s="66">
        <f>'Publication Table'!BC319/'Publication Table (%)'!BE$314</f>
        <v>3.5531998429524932E-2</v>
      </c>
      <c r="BF318" s="66">
        <f>'Publication Table'!BD319/'Publication Table (%)'!BF$314</f>
        <v>3.7124973019641704E-2</v>
      </c>
      <c r="BG318" s="66">
        <f>'Publication Table'!BE319/'Publication Table (%)'!BG$314</f>
        <v>4.4707186403103637E-2</v>
      </c>
      <c r="BH318" s="66">
        <f>'Publication Table'!BF319/'Publication Table (%)'!BH$314</f>
        <v>3.6766121270452361E-2</v>
      </c>
      <c r="BI318" s="66">
        <f>'Publication Table'!BG319/'Publication Table (%)'!BI$314</f>
        <v>4.6228199201512922E-2</v>
      </c>
      <c r="BJ318" s="66">
        <f>'Publication Table'!BH319/'Publication Table (%)'!BJ$314</f>
        <v>4.9586776859504134E-2</v>
      </c>
      <c r="BK318" s="66">
        <f>'Publication Table'!BI319/'Publication Table (%)'!BK$314</f>
        <v>5.1741049534085336E-2</v>
      </c>
      <c r="BL318" s="66">
        <f>'Publication Table'!BJ319/'Publication Table (%)'!BL$314</f>
        <v>6.0659084281131523E-2</v>
      </c>
      <c r="BM318" s="66">
        <f>'Publication Table'!BK319/'Publication Table (%)'!BM$314</f>
        <v>5.4659498207885307E-2</v>
      </c>
      <c r="BN318" s="66">
        <f>'Publication Table'!BL319/'Publication Table (%)'!BN$314</f>
        <v>3.292894280762565E-2</v>
      </c>
      <c r="BO318" s="66">
        <f>'Publication Table'!BM319/'Publication Table (%)'!BO$314</f>
        <v>1.9411396368190358E-2</v>
      </c>
      <c r="BP318" s="66">
        <f>'Publication Table'!BN319/'Publication Table (%)'!BP$314</f>
        <v>2.0651675080312071E-2</v>
      </c>
      <c r="BQ318" s="66">
        <f>'Publication Table'!BO319/'Publication Table (%)'!BQ$314</f>
        <v>3.9144471347861177E-2</v>
      </c>
      <c r="BR318" s="66">
        <f>'Publication Table'!BP319/'Publication Table (%)'!BR$314</f>
        <v>3.0674846625766871E-2</v>
      </c>
      <c r="BS318" s="66">
        <f ca="1">'Publication Table'!BQ319/'Publication Table (%)'!BS$314</f>
        <v>2.8888888888888888E-2</v>
      </c>
    </row>
    <row r="319" spans="2:71" ht="15" customHeight="1" x14ac:dyDescent="0.2">
      <c r="B319" s="84" t="str">
        <f t="shared" si="40"/>
        <v>NHS LothianOther reason %</v>
      </c>
      <c r="C319" s="87" t="str">
        <f t="shared" si="46"/>
        <v>NHS Lothian</v>
      </c>
      <c r="D319" s="100"/>
      <c r="E319" s="39" t="s">
        <v>116</v>
      </c>
      <c r="F319" s="66">
        <f>'Publication Table'!D320/'Publication Table (%)'!F$314</f>
        <v>4.0255591054313096E-2</v>
      </c>
      <c r="G319" s="66">
        <f>'Publication Table'!E320/'Publication Table (%)'!G$314</f>
        <v>3.5688920454545456E-2</v>
      </c>
      <c r="H319" s="66">
        <f>'Publication Table'!F320/'Publication Table (%)'!H$314</f>
        <v>3.2387759660486931E-2</v>
      </c>
      <c r="I319" s="66">
        <f>'Publication Table'!G320/'Publication Table (%)'!I$314</f>
        <v>7.7288941736028535E-3</v>
      </c>
      <c r="J319" s="66">
        <f>'Publication Table'!H320/'Publication Table (%)'!J$314</f>
        <v>1.2880343475826022E-2</v>
      </c>
      <c r="K319" s="66">
        <f>'Publication Table'!I320/'Publication Table (%)'!K$314</f>
        <v>1.8573004781169546E-2</v>
      </c>
      <c r="L319" s="66">
        <f>'Publication Table'!J320/'Publication Table (%)'!L$314</f>
        <v>1.1752324153657253E-2</v>
      </c>
      <c r="M319" s="66">
        <f>'Publication Table'!K320/'Publication Table (%)'!M$314</f>
        <v>7.2910824453168814E-3</v>
      </c>
      <c r="N319" s="66">
        <f>'Publication Table'!L320/'Publication Table (%)'!N$314</f>
        <v>8.0661840744570834E-3</v>
      </c>
      <c r="O319" s="66">
        <f>'Publication Table'!M320/'Publication Table (%)'!O$314</f>
        <v>1.154480483782298E-2</v>
      </c>
      <c r="P319" s="66">
        <f>'Publication Table'!N320/'Publication Table (%)'!P$314</f>
        <v>1.0704727921498661E-2</v>
      </c>
      <c r="Q319" s="66">
        <f>'Publication Table'!O320/'Publication Table (%)'!Q$314</f>
        <v>9.4814241486068113E-3</v>
      </c>
      <c r="R319" s="66">
        <f>'Publication Table'!P320/'Publication Table (%)'!R$314</f>
        <v>1.07082472290062E-2</v>
      </c>
      <c r="S319" s="66">
        <f>'Publication Table'!Q320/'Publication Table (%)'!S$314</f>
        <v>1.453287197231834E-2</v>
      </c>
      <c r="T319" s="66">
        <f>'Publication Table'!R320/'Publication Table (%)'!T$314</f>
        <v>1.005656819610308E-2</v>
      </c>
      <c r="U319" s="66">
        <f>'Publication Table'!S320/'Publication Table (%)'!U$314</f>
        <v>5.6652046783625728E-3</v>
      </c>
      <c r="V319" s="66">
        <f>'Publication Table'!T320/'Publication Table (%)'!V$314</f>
        <v>6.4568200161420498E-3</v>
      </c>
      <c r="W319" s="66">
        <f>'Publication Table'!U320/'Publication Table (%)'!W$314</f>
        <v>7.8936435396759451E-3</v>
      </c>
      <c r="X319" s="66">
        <f>'Publication Table'!V320/'Publication Table (%)'!X$314</f>
        <v>2.9325513196480938E-3</v>
      </c>
      <c r="Y319" s="66">
        <f>'Publication Table'!W320/'Publication Table (%)'!Y$314</f>
        <v>3.6173633440514468E-3</v>
      </c>
      <c r="Z319" s="66">
        <f>'Publication Table'!X320/'Publication Table (%)'!Z$314</f>
        <v>4.0067482075073812E-3</v>
      </c>
      <c r="AA319" s="66">
        <f>'Publication Table'!Y320/'Publication Table (%)'!AA$314</f>
        <v>4.1814760610495508E-3</v>
      </c>
      <c r="AB319" s="66">
        <f>'Publication Table'!Z320/'Publication Table (%)'!AB$314</f>
        <v>6.7244735445053973E-3</v>
      </c>
      <c r="AC319" s="66">
        <f>'Publication Table'!AA320/'Publication Table (%)'!AC$314</f>
        <v>6.5909090909090908E-3</v>
      </c>
      <c r="AD319" s="66">
        <f>'Publication Table'!AB320/'Publication Table (%)'!AD$314</f>
        <v>4.9678012879484819E-3</v>
      </c>
      <c r="AE319" s="66">
        <f>'Publication Table'!AC320/'Publication Table (%)'!AE$314</f>
        <v>3.9157188140965873E-3</v>
      </c>
      <c r="AF319" s="66">
        <f>'Publication Table'!AD320/'Publication Table (%)'!AF$314</f>
        <v>3.0241935483870967E-3</v>
      </c>
      <c r="AG319" s="66">
        <f>'Publication Table'!AE320/'Publication Table (%)'!AG$314</f>
        <v>4.7807451368282227E-3</v>
      </c>
      <c r="AH319" s="66">
        <f>'Publication Table'!AF320/'Publication Table (%)'!AH$314</f>
        <v>5.7328492260653547E-3</v>
      </c>
      <c r="AI319" s="66">
        <f>'Publication Table'!AG320/'Publication Table (%)'!AI$314</f>
        <v>2.7614138438880709E-3</v>
      </c>
      <c r="AJ319" s="66">
        <f>'Publication Table'!AH320/'Publication Table (%)'!AJ$314</f>
        <v>4.7343503419253023E-3</v>
      </c>
      <c r="AK319" s="66">
        <f>'Publication Table'!AI320/'Publication Table (%)'!AK$314</f>
        <v>5.7471264367816091E-3</v>
      </c>
      <c r="AL319" s="66">
        <f>'Publication Table'!AJ320/'Publication Table (%)'!AL$314</f>
        <v>5.0713749060856501E-3</v>
      </c>
      <c r="AM319" s="66">
        <f>'Publication Table'!AK320/'Publication Table (%)'!AM$314</f>
        <v>9.3656875266070663E-3</v>
      </c>
      <c r="AN319" s="66">
        <f>'Publication Table'!AL320/'Publication Table (%)'!AN$314</f>
        <v>7.7636811209998106E-3</v>
      </c>
      <c r="AO319" s="66">
        <f>'Publication Table'!AM320/'Publication Table (%)'!AO$314</f>
        <v>3.4615384615384616E-3</v>
      </c>
      <c r="AP319" s="66">
        <f>'Publication Table'!AN320/'Publication Table (%)'!AP$314</f>
        <v>4.4285470958950772E-3</v>
      </c>
      <c r="AQ319" s="66">
        <f>'Publication Table'!AO320/'Publication Table (%)'!AQ$314</f>
        <v>6.1728395061728392E-3</v>
      </c>
      <c r="AR319" s="66">
        <f>'Publication Table'!AP320/'Publication Table (%)'!AR$314</f>
        <v>8.4018264840182641E-3</v>
      </c>
      <c r="AS319" s="66">
        <f>'Publication Table'!AQ320/'Publication Table (%)'!AS$314</f>
        <v>7.4257425742574254E-3</v>
      </c>
      <c r="AT319" s="66">
        <f>'Publication Table'!AR320/'Publication Table (%)'!AT$314</f>
        <v>6.6280033140016566E-3</v>
      </c>
      <c r="AU319" s="66">
        <f>'Publication Table'!AS320/'Publication Table (%)'!AU$314</f>
        <v>2.4142093464390411E-3</v>
      </c>
      <c r="AV319" s="66">
        <f>'Publication Table'!AT320/'Publication Table (%)'!AV$314</f>
        <v>5.0180650341228421E-3</v>
      </c>
      <c r="AW319" s="66">
        <f>'Publication Table'!AU320/'Publication Table (%)'!AW$314</f>
        <v>5.1749120264955499E-3</v>
      </c>
      <c r="AX319" s="66">
        <f>'Publication Table'!AV320/'Publication Table (%)'!AX$314</f>
        <v>1.0281797410510283E-2</v>
      </c>
      <c r="AY319" s="66">
        <f>'Publication Table'!AW320/'Publication Table (%)'!AY$314</f>
        <v>8.6552670466539996E-3</v>
      </c>
      <c r="AZ319" s="66">
        <f>'Publication Table'!AX320/'Publication Table (%)'!AZ$314</f>
        <v>9.2383107088989443E-3</v>
      </c>
      <c r="BA319" s="66">
        <f>'Publication Table'!AY320/'Publication Table (%)'!BA$314</f>
        <v>4.5752934155559978E-3</v>
      </c>
      <c r="BB319" s="66">
        <f>'Publication Table'!AZ320/'Publication Table (%)'!BB$314</f>
        <v>4.2440318302387264E-3</v>
      </c>
      <c r="BC319" s="66">
        <f>'Publication Table'!BA320/'Publication Table (%)'!BC$314</f>
        <v>5.5449330783938818E-3</v>
      </c>
      <c r="BD319" s="66">
        <f>'Publication Table'!BB320/'Publication Table (%)'!BD$314</f>
        <v>3.6183584079223004E-3</v>
      </c>
      <c r="BE319" s="66">
        <f>'Publication Table'!BC320/'Publication Table (%)'!BE$314</f>
        <v>3.1409501374165686E-3</v>
      </c>
      <c r="BF319" s="66">
        <f>'Publication Table'!BD320/'Publication Table (%)'!BF$314</f>
        <v>4.5327001942585795E-3</v>
      </c>
      <c r="BG319" s="66">
        <f>'Publication Table'!BE320/'Publication Table (%)'!BG$314</f>
        <v>3.1405874745981895E-3</v>
      </c>
      <c r="BH319" s="66">
        <f>'Publication Table'!BF320/'Publication Table (%)'!BH$314</f>
        <v>1.9249278152069298E-3</v>
      </c>
      <c r="BI319" s="66">
        <f>'Publication Table'!BG320/'Publication Table (%)'!BI$314</f>
        <v>2.7316663164530363E-3</v>
      </c>
      <c r="BJ319" s="66">
        <f>'Publication Table'!BH320/'Publication Table (%)'!BJ$314</f>
        <v>3.5738217556399374E-3</v>
      </c>
      <c r="BK319" s="66">
        <f>'Publication Table'!BI320/'Publication Table (%)'!BK$314</f>
        <v>2.2069641981363412E-3</v>
      </c>
      <c r="BL319" s="66">
        <f>'Publication Table'!BJ320/'Publication Table (%)'!BL$314</f>
        <v>1.1665208515602217E-3</v>
      </c>
      <c r="BM319" s="66">
        <f>'Publication Table'!BK320/'Publication Table (%)'!BM$314</f>
        <v>1.1648745519713262E-2</v>
      </c>
      <c r="BN319" s="66">
        <f>'Publication Table'!BL320/'Publication Table (%)'!BN$314</f>
        <v>3.4662045060658577E-3</v>
      </c>
      <c r="BO319" s="66">
        <f>'Publication Table'!BM320/'Publication Table (%)'!BO$314</f>
        <v>4.3832185347526609E-3</v>
      </c>
      <c r="BP319" s="66">
        <f>'Publication Table'!BN320/'Publication Table (%)'!BP$314</f>
        <v>1.3767783386874712E-3</v>
      </c>
      <c r="BQ319" s="66">
        <f>'Publication Table'!BO320/'Publication Table (%)'!BQ$314</f>
        <v>4.0355125100887809E-3</v>
      </c>
      <c r="BR319" s="66">
        <f>'Publication Table'!BP320/'Publication Table (%)'!BR$314</f>
        <v>6.8166325835037492E-3</v>
      </c>
      <c r="BS319" s="66">
        <f ca="1">'Publication Table'!BQ320/'Publication Table (%)'!BS$314</f>
        <v>7.301587301587302E-3</v>
      </c>
    </row>
    <row r="320" spans="2:71" ht="15" customHeight="1" collapsed="1" x14ac:dyDescent="0.25">
      <c r="B320" s="84" t="str">
        <f t="shared" si="40"/>
        <v>NHS LothianHospital Level</v>
      </c>
      <c r="C320" s="87" t="str">
        <f t="shared" si="46"/>
        <v>NHS Lothian</v>
      </c>
      <c r="D320" s="100"/>
      <c r="E320" s="44" t="s">
        <v>10</v>
      </c>
      <c r="F320" s="14"/>
      <c r="G320" s="14"/>
      <c r="H320" s="14"/>
      <c r="I320" s="14"/>
      <c r="J320" s="14"/>
      <c r="K320" s="14"/>
      <c r="L320" s="14"/>
      <c r="M320" s="14"/>
      <c r="N320" s="14"/>
      <c r="O320" s="14"/>
      <c r="P320" s="14"/>
      <c r="Q320" s="14"/>
      <c r="R320" s="14"/>
      <c r="S320" s="14"/>
      <c r="T320" s="14"/>
      <c r="U320" s="14"/>
      <c r="V320" s="14"/>
      <c r="W320" s="14"/>
      <c r="X320" s="14"/>
      <c r="Y320" s="14"/>
      <c r="Z320" s="14"/>
      <c r="AA320" s="14"/>
      <c r="AB320" s="14"/>
      <c r="AC320" s="14"/>
      <c r="AD320" s="14"/>
      <c r="AE320" s="14"/>
      <c r="AF320" s="14"/>
      <c r="AG320" s="14"/>
      <c r="AH320" s="14"/>
      <c r="AI320" s="14"/>
      <c r="AJ320" s="14"/>
      <c r="AK320" s="14"/>
      <c r="AL320" s="14"/>
      <c r="AM320" s="14"/>
      <c r="AN320" s="14"/>
      <c r="AO320" s="14"/>
      <c r="AP320" s="14"/>
      <c r="AQ320" s="14"/>
      <c r="AR320" s="14"/>
      <c r="AS320" s="14"/>
      <c r="AT320" s="14"/>
      <c r="AU320" s="14"/>
      <c r="AV320" s="14"/>
      <c r="AW320" s="14"/>
      <c r="AX320" s="14"/>
      <c r="AY320" s="14"/>
      <c r="AZ320" s="14"/>
      <c r="BA320" s="14"/>
      <c r="BB320" s="14"/>
      <c r="BC320" s="14"/>
      <c r="BD320" s="14"/>
      <c r="BE320" s="14"/>
      <c r="BF320" s="14"/>
      <c r="BG320" s="14"/>
      <c r="BH320" s="14"/>
      <c r="BI320" s="14"/>
      <c r="BJ320" s="14"/>
      <c r="BK320" s="14"/>
      <c r="BL320" s="14"/>
      <c r="BM320" s="14"/>
      <c r="BN320" s="14"/>
      <c r="BO320" s="14"/>
      <c r="BP320" s="14"/>
      <c r="BQ320" s="14"/>
      <c r="BR320" s="14"/>
      <c r="BS320" s="14"/>
    </row>
    <row r="321" spans="2:71" ht="15" hidden="1" customHeight="1" outlineLevel="1" collapsed="1" x14ac:dyDescent="0.2">
      <c r="B321" s="84" t="str">
        <f t="shared" si="40"/>
        <v>Princess Alexandra Eye PavilionPrincess Alexandra Eye Pavilion</v>
      </c>
      <c r="C321" s="87" t="str">
        <f>E321</f>
        <v>Princess Alexandra Eye Pavilion</v>
      </c>
      <c r="D321" s="100" t="s">
        <v>74</v>
      </c>
      <c r="E321" s="51" t="s">
        <v>75</v>
      </c>
      <c r="F321" s="14"/>
      <c r="G321" s="14"/>
      <c r="H321" s="14"/>
      <c r="I321" s="14"/>
      <c r="J321" s="14"/>
      <c r="K321" s="14"/>
      <c r="L321" s="14"/>
      <c r="M321" s="14"/>
      <c r="N321" s="14"/>
      <c r="O321" s="14"/>
      <c r="P321" s="14"/>
      <c r="Q321" s="14"/>
      <c r="R321" s="14"/>
      <c r="S321" s="14"/>
      <c r="T321" s="14"/>
      <c r="U321" s="14"/>
      <c r="V321" s="14"/>
      <c r="W321" s="14"/>
      <c r="X321" s="14"/>
      <c r="Y321" s="14"/>
      <c r="Z321" s="14"/>
      <c r="AA321" s="14"/>
      <c r="AB321" s="14"/>
      <c r="AC321" s="14"/>
      <c r="AD321" s="14"/>
      <c r="AE321" s="14"/>
      <c r="AF321" s="14"/>
      <c r="AG321" s="14"/>
      <c r="AH321" s="14"/>
      <c r="AI321" s="14"/>
      <c r="AJ321" s="14"/>
      <c r="AK321" s="14"/>
      <c r="AL321" s="14"/>
      <c r="AM321" s="14"/>
      <c r="AN321" s="14"/>
      <c r="AO321" s="14"/>
      <c r="AP321" s="14"/>
      <c r="AQ321" s="14"/>
      <c r="AR321" s="14"/>
      <c r="AS321" s="14"/>
      <c r="AT321" s="14"/>
      <c r="AU321" s="14"/>
      <c r="AV321" s="14"/>
      <c r="AW321" s="14"/>
      <c r="AX321" s="14"/>
      <c r="AY321" s="14"/>
      <c r="AZ321" s="14"/>
      <c r="BA321" s="14"/>
      <c r="BB321" s="14"/>
      <c r="BC321" s="14"/>
      <c r="BD321" s="14"/>
      <c r="BE321" s="14"/>
      <c r="BF321" s="14"/>
      <c r="BG321" s="14"/>
      <c r="BH321" s="14"/>
      <c r="BI321" s="14"/>
      <c r="BJ321" s="14"/>
      <c r="BK321" s="14"/>
      <c r="BL321" s="14"/>
      <c r="BM321" s="14"/>
      <c r="BN321" s="14"/>
      <c r="BO321" s="14"/>
      <c r="BP321" s="14"/>
      <c r="BQ321" s="14"/>
      <c r="BR321" s="14"/>
      <c r="BS321" s="14"/>
    </row>
    <row r="322" spans="2:71" ht="15" hidden="1" customHeight="1" outlineLevel="2" x14ac:dyDescent="0.2">
      <c r="B322" s="84" t="str">
        <f t="shared" si="40"/>
        <v>Princess Alexandra Eye PavilionTotal Number of scheduled elective operations in theatre system</v>
      </c>
      <c r="C322" s="87" t="str">
        <f t="shared" ref="C322:C327" si="47">C321</f>
        <v>Princess Alexandra Eye Pavilion</v>
      </c>
      <c r="D322" s="100"/>
      <c r="E322" s="36" t="s">
        <v>3</v>
      </c>
      <c r="F322" s="17">
        <f>'Publication Table'!D323</f>
        <v>417</v>
      </c>
      <c r="G322" s="17">
        <f>'Publication Table'!E323</f>
        <v>535</v>
      </c>
      <c r="H322" s="17">
        <f>'Publication Table'!F323</f>
        <v>335</v>
      </c>
      <c r="I322" s="17">
        <f>'Publication Table'!G323</f>
        <v>443</v>
      </c>
      <c r="J322" s="93">
        <f>'Publication Table'!H323</f>
        <v>520</v>
      </c>
      <c r="K322" s="17">
        <f>'Publication Table'!I323</f>
        <v>558</v>
      </c>
      <c r="L322" s="17">
        <f>'Publication Table'!J323</f>
        <v>551</v>
      </c>
      <c r="M322" s="17">
        <f>'Publication Table'!K323</f>
        <v>542</v>
      </c>
      <c r="N322" s="17">
        <f>'Publication Table'!L323</f>
        <v>458</v>
      </c>
      <c r="O322" s="17">
        <f>'Publication Table'!M323</f>
        <v>517</v>
      </c>
      <c r="P322" s="17">
        <f>'Publication Table'!N323</f>
        <v>595</v>
      </c>
      <c r="Q322" s="17">
        <f>'Publication Table'!O323</f>
        <v>531</v>
      </c>
      <c r="R322" s="17">
        <f>'Publication Table'!P323</f>
        <v>553</v>
      </c>
      <c r="S322" s="17">
        <f>'Publication Table'!Q323</f>
        <v>552</v>
      </c>
      <c r="T322" s="17">
        <f>'Publication Table'!R323</f>
        <v>392</v>
      </c>
      <c r="U322" s="17">
        <f>'Publication Table'!S323</f>
        <v>543</v>
      </c>
      <c r="V322" s="17">
        <f>'Publication Table'!T323</f>
        <v>533</v>
      </c>
      <c r="W322" s="17">
        <f>'Publication Table'!U323</f>
        <v>515</v>
      </c>
      <c r="X322" s="17">
        <f>'Publication Table'!V323</f>
        <v>578</v>
      </c>
      <c r="Y322" s="17">
        <f>'Publication Table'!W323</f>
        <v>424</v>
      </c>
      <c r="Z322" s="17">
        <f>'Publication Table'!X323</f>
        <v>462</v>
      </c>
      <c r="AA322" s="17">
        <f>'Publication Table'!Y323</f>
        <v>436</v>
      </c>
      <c r="AB322" s="17">
        <f>'Publication Table'!Z323</f>
        <v>525</v>
      </c>
      <c r="AC322" s="17">
        <f>'Publication Table'!AA323</f>
        <v>394</v>
      </c>
      <c r="AD322" s="17">
        <f>'Publication Table'!AB323</f>
        <v>536</v>
      </c>
      <c r="AE322" s="17">
        <f>'Publication Table'!AC323</f>
        <v>482</v>
      </c>
      <c r="AF322" s="17">
        <f>'Publication Table'!AD323</f>
        <v>351</v>
      </c>
      <c r="AG322" s="17">
        <f>'Publication Table'!AE323</f>
        <v>605</v>
      </c>
      <c r="AH322" s="17">
        <f>'Publication Table'!AF323</f>
        <v>487</v>
      </c>
      <c r="AI322" s="17">
        <f>'Publication Table'!AG323</f>
        <v>505</v>
      </c>
      <c r="AJ322" s="17">
        <f>'Publication Table'!AH323</f>
        <v>499</v>
      </c>
      <c r="AK322" s="17">
        <f>'Publication Table'!AI323</f>
        <v>419</v>
      </c>
      <c r="AL322" s="17">
        <f>'Publication Table'!AJ323</f>
        <v>488</v>
      </c>
      <c r="AM322" s="17">
        <f>'Publication Table'!AK323</f>
        <v>394</v>
      </c>
      <c r="AN322" s="17">
        <f>'Publication Table'!AL323</f>
        <v>487</v>
      </c>
      <c r="AO322" s="17">
        <f>'Publication Table'!AM323</f>
        <v>468</v>
      </c>
      <c r="AP322" s="17">
        <f>'Publication Table'!AN323</f>
        <v>586</v>
      </c>
      <c r="AQ322" s="17">
        <f>'Publication Table'!AO323</f>
        <v>380</v>
      </c>
      <c r="AR322" s="17">
        <f>'Publication Table'!AP323</f>
        <v>567</v>
      </c>
      <c r="AS322" s="17">
        <f>'Publication Table'!AQ323</f>
        <v>560</v>
      </c>
      <c r="AT322" s="17">
        <f>'Publication Table'!AR323</f>
        <v>473</v>
      </c>
      <c r="AU322" s="17">
        <f>'Publication Table'!AS323</f>
        <v>611</v>
      </c>
      <c r="AV322" s="17">
        <f>'Publication Table'!AT323</f>
        <v>559</v>
      </c>
      <c r="AW322" s="17">
        <f>'Publication Table'!AU323</f>
        <v>451</v>
      </c>
      <c r="AX322" s="17">
        <f>'Publication Table'!AV323</f>
        <v>573</v>
      </c>
      <c r="AY322" s="17">
        <f>'Publication Table'!AW323</f>
        <v>472</v>
      </c>
      <c r="AZ322" s="17">
        <f>'Publication Table'!AX323</f>
        <v>509</v>
      </c>
      <c r="BA322" s="17">
        <f>'Publication Table'!AY323</f>
        <v>504</v>
      </c>
      <c r="BB322" s="17">
        <f>'Publication Table'!AZ323</f>
        <v>576</v>
      </c>
      <c r="BC322" s="17">
        <f>'Publication Table'!BA323</f>
        <v>502</v>
      </c>
      <c r="BD322" s="17">
        <f>'Publication Table'!BB323</f>
        <v>480</v>
      </c>
      <c r="BE322" s="17">
        <f>'Publication Table'!BC323</f>
        <v>487</v>
      </c>
      <c r="BF322" s="17">
        <f>'Publication Table'!BD323</f>
        <v>425</v>
      </c>
      <c r="BG322" s="17">
        <f>'Publication Table'!BE323</f>
        <v>574</v>
      </c>
      <c r="BH322" s="17">
        <f>'Publication Table'!BF323</f>
        <v>505</v>
      </c>
      <c r="BI322" s="17">
        <f>'Publication Table'!BG323</f>
        <v>536</v>
      </c>
      <c r="BJ322" s="17">
        <f>'Publication Table'!BH323</f>
        <v>481</v>
      </c>
      <c r="BK322" s="17">
        <f>'Publication Table'!BI323</f>
        <v>440</v>
      </c>
      <c r="BL322" s="17">
        <f>'Publication Table'!BJ323</f>
        <v>348</v>
      </c>
      <c r="BM322" s="17">
        <f>'Publication Table'!BK323</f>
        <v>47</v>
      </c>
      <c r="BN322" s="17">
        <f>'Publication Table'!BL323</f>
        <v>31</v>
      </c>
      <c r="BO322" s="17">
        <f>'Publication Table'!BM323</f>
        <v>52</v>
      </c>
      <c r="BP322" s="17">
        <f>'Publication Table'!BN323</f>
        <v>203</v>
      </c>
      <c r="BQ322" s="17">
        <f>'Publication Table'!BO323</f>
        <v>281</v>
      </c>
      <c r="BR322" s="17">
        <f>'Publication Table'!BP323</f>
        <v>339</v>
      </c>
      <c r="BS322" s="17">
        <f ca="1">'Publication Table'!BQ323</f>
        <v>354</v>
      </c>
    </row>
    <row r="323" spans="2:71" ht="15" hidden="1" customHeight="1" outlineLevel="2" x14ac:dyDescent="0.2">
      <c r="B323" s="84" t="str">
        <f t="shared" si="40"/>
        <v>Princess Alexandra Eye PavilionPercent of total scheduled elective cancellations in theatre systems</v>
      </c>
      <c r="C323" s="87" t="str">
        <f t="shared" si="47"/>
        <v>Princess Alexandra Eye Pavilion</v>
      </c>
      <c r="D323" s="100"/>
      <c r="E323" s="37" t="s">
        <v>112</v>
      </c>
      <c r="F323" s="38">
        <f>'Publication Table'!D324/'Publication Table (%)'!F$322</f>
        <v>0.14148681055155876</v>
      </c>
      <c r="G323" s="38">
        <f>'Publication Table'!E324/'Publication Table (%)'!G$322</f>
        <v>0.12336448598130841</v>
      </c>
      <c r="H323" s="38">
        <f>'Publication Table'!F324/'Publication Table (%)'!H$322</f>
        <v>0.15223880597014924</v>
      </c>
      <c r="I323" s="38">
        <f>'Publication Table'!G324/'Publication Table (%)'!I$322</f>
        <v>0.11963882618510158</v>
      </c>
      <c r="J323" s="94">
        <f>'Publication Table'!H324/'Publication Table (%)'!J$322</f>
        <v>0.11346153846153846</v>
      </c>
      <c r="K323" s="38">
        <f>'Publication Table'!I324/'Publication Table (%)'!K$322</f>
        <v>0.11648745519713262</v>
      </c>
      <c r="L323" s="38">
        <f>'Publication Table'!J324/'Publication Table (%)'!L$322</f>
        <v>0.11252268602540835</v>
      </c>
      <c r="M323" s="38">
        <f>'Publication Table'!K324/'Publication Table (%)'!M$322</f>
        <v>0.19557195571955718</v>
      </c>
      <c r="N323" s="38">
        <f>'Publication Table'!L324/'Publication Table (%)'!N$322</f>
        <v>0.14628820960698691</v>
      </c>
      <c r="O323" s="38">
        <f>'Publication Table'!M324/'Publication Table (%)'!O$322</f>
        <v>8.7040618955512572E-2</v>
      </c>
      <c r="P323" s="38">
        <f>'Publication Table'!N324/'Publication Table (%)'!P$322</f>
        <v>0.11092436974789915</v>
      </c>
      <c r="Q323" s="38">
        <f>'Publication Table'!O324/'Publication Table (%)'!Q$322</f>
        <v>0.1224105461393597</v>
      </c>
      <c r="R323" s="38">
        <f>'Publication Table'!P324/'Publication Table (%)'!R$322</f>
        <v>0.1301989150090416</v>
      </c>
      <c r="S323" s="38">
        <f>'Publication Table'!Q324/'Publication Table (%)'!S$322</f>
        <v>0.11956521739130435</v>
      </c>
      <c r="T323" s="38">
        <f>'Publication Table'!R324/'Publication Table (%)'!T$322</f>
        <v>5.6122448979591837E-2</v>
      </c>
      <c r="U323" s="38">
        <f>'Publication Table'!S324/'Publication Table (%)'!U$322</f>
        <v>9.2081031307550645E-2</v>
      </c>
      <c r="V323" s="38">
        <f>'Publication Table'!T324/'Publication Table (%)'!V$322</f>
        <v>0.1350844277673546</v>
      </c>
      <c r="W323" s="38">
        <f>'Publication Table'!U324/'Publication Table (%)'!W$322</f>
        <v>0.13203883495145632</v>
      </c>
      <c r="X323" s="38">
        <f>'Publication Table'!V324/'Publication Table (%)'!X$322</f>
        <v>0.13667820069204153</v>
      </c>
      <c r="Y323" s="38">
        <f>'Publication Table'!W324/'Publication Table (%)'!Y$322</f>
        <v>0.12971698113207547</v>
      </c>
      <c r="Z323" s="38">
        <f>'Publication Table'!X324/'Publication Table (%)'!Z$322</f>
        <v>0.14285714285714285</v>
      </c>
      <c r="AA323" s="38">
        <f>'Publication Table'!Y324/'Publication Table (%)'!AA$322</f>
        <v>0.11238532110091744</v>
      </c>
      <c r="AB323" s="38">
        <f>'Publication Table'!Z324/'Publication Table (%)'!AB$322</f>
        <v>0.10285714285714286</v>
      </c>
      <c r="AC323" s="38">
        <f>'Publication Table'!AA324/'Publication Table (%)'!AC$322</f>
        <v>0.10913705583756345</v>
      </c>
      <c r="AD323" s="38">
        <f>'Publication Table'!AB324/'Publication Table (%)'!AD$322</f>
        <v>0.1287313432835821</v>
      </c>
      <c r="AE323" s="38">
        <f>'Publication Table'!AC324/'Publication Table (%)'!AE$322</f>
        <v>0.14730290456431536</v>
      </c>
      <c r="AF323" s="38">
        <f>'Publication Table'!AD324/'Publication Table (%)'!AF$322</f>
        <v>0.11396011396011396</v>
      </c>
      <c r="AG323" s="38">
        <f>'Publication Table'!AE324/'Publication Table (%)'!AG$322</f>
        <v>0.10909090909090909</v>
      </c>
      <c r="AH323" s="38">
        <f>'Publication Table'!AF324/'Publication Table (%)'!AH$322</f>
        <v>0.13347022587268995</v>
      </c>
      <c r="AI323" s="38">
        <f>'Publication Table'!AG324/'Publication Table (%)'!AI$322</f>
        <v>0.100990099009901</v>
      </c>
      <c r="AJ323" s="38">
        <f>'Publication Table'!AH324/'Publication Table (%)'!AJ$322</f>
        <v>9.8196392785571143E-2</v>
      </c>
      <c r="AK323" s="38">
        <f>'Publication Table'!AI324/'Publication Table (%)'!AK$322</f>
        <v>0.12649164677804295</v>
      </c>
      <c r="AL323" s="38">
        <f>'Publication Table'!AJ324/'Publication Table (%)'!AL$322</f>
        <v>0.14139344262295081</v>
      </c>
      <c r="AM323" s="38">
        <f>'Publication Table'!AK324/'Publication Table (%)'!AM$322</f>
        <v>0.15736040609137056</v>
      </c>
      <c r="AN323" s="38">
        <f>'Publication Table'!AL324/'Publication Table (%)'!AN$322</f>
        <v>0.16632443531827515</v>
      </c>
      <c r="AO323" s="38">
        <f>'Publication Table'!AM324/'Publication Table (%)'!AO$322</f>
        <v>0.12606837606837606</v>
      </c>
      <c r="AP323" s="38">
        <f>'Publication Table'!AN324/'Publication Table (%)'!AP$322</f>
        <v>0.11092150170648464</v>
      </c>
      <c r="AQ323" s="38">
        <f>'Publication Table'!AO324/'Publication Table (%)'!AQ$322</f>
        <v>0.10263157894736842</v>
      </c>
      <c r="AR323" s="38">
        <f>'Publication Table'!AP324/'Publication Table (%)'!AR$322</f>
        <v>0.10758377425044091</v>
      </c>
      <c r="AS323" s="38">
        <f>'Publication Table'!AQ324/'Publication Table (%)'!AS$322</f>
        <v>4.8214285714285716E-2</v>
      </c>
      <c r="AT323" s="38">
        <f>'Publication Table'!AR324/'Publication Table (%)'!AT$322</f>
        <v>7.8224101479915431E-2</v>
      </c>
      <c r="AU323" s="38">
        <f>'Publication Table'!AS324/'Publication Table (%)'!AU$322</f>
        <v>8.1833060556464818E-2</v>
      </c>
      <c r="AV323" s="38">
        <f>'Publication Table'!AT324/'Publication Table (%)'!AV$322</f>
        <v>5.008944543828265E-2</v>
      </c>
      <c r="AW323" s="38">
        <f>'Publication Table'!AU324/'Publication Table (%)'!AW$322</f>
        <v>6.2084257206208429E-2</v>
      </c>
      <c r="AX323" s="38">
        <f>'Publication Table'!AV324/'Publication Table (%)'!AX$322</f>
        <v>0.12739965095986039</v>
      </c>
      <c r="AY323" s="38">
        <f>'Publication Table'!AW324/'Publication Table (%)'!AY$322</f>
        <v>0.1038135593220339</v>
      </c>
      <c r="AZ323" s="38">
        <f>'Publication Table'!AX324/'Publication Table (%)'!AZ$322</f>
        <v>0.11984282907662082</v>
      </c>
      <c r="BA323" s="38">
        <f>'Publication Table'!AY324/'Publication Table (%)'!BA$322</f>
        <v>7.5396825396825393E-2</v>
      </c>
      <c r="BB323" s="38">
        <f>'Publication Table'!AZ324/'Publication Table (%)'!BB$322</f>
        <v>9.0277777777777776E-2</v>
      </c>
      <c r="BC323" s="38">
        <f>'Publication Table'!BA324/'Publication Table (%)'!BC$322</f>
        <v>0.10557768924302789</v>
      </c>
      <c r="BD323" s="38">
        <f>'Publication Table'!BB324/'Publication Table (%)'!BD$322</f>
        <v>0.25833333333333336</v>
      </c>
      <c r="BE323" s="38">
        <f>'Publication Table'!BC324/'Publication Table (%)'!BE$322</f>
        <v>0.14373716632443531</v>
      </c>
      <c r="BF323" s="38">
        <f>'Publication Table'!BD324/'Publication Table (%)'!BF$322</f>
        <v>0.08</v>
      </c>
      <c r="BG323" s="38">
        <f>'Publication Table'!BE324/'Publication Table (%)'!BG$322</f>
        <v>7.8397212543554001E-2</v>
      </c>
      <c r="BH323" s="38">
        <f>'Publication Table'!BF324/'Publication Table (%)'!BH$322</f>
        <v>0.17227722772277226</v>
      </c>
      <c r="BI323" s="38">
        <f>'Publication Table'!BG324/'Publication Table (%)'!BI$322</f>
        <v>0.12126865671641791</v>
      </c>
      <c r="BJ323" s="38">
        <f>'Publication Table'!BH324/'Publication Table (%)'!BJ$322</f>
        <v>9.7713097713097719E-2</v>
      </c>
      <c r="BK323" s="38">
        <f>'Publication Table'!BI324/'Publication Table (%)'!BK$322</f>
        <v>7.4999999999999997E-2</v>
      </c>
      <c r="BL323" s="38">
        <f>'Publication Table'!BJ324/'Publication Table (%)'!BL$322</f>
        <v>0.22413793103448276</v>
      </c>
      <c r="BM323" s="38">
        <f>'Publication Table'!BK324/'Publication Table (%)'!BM$322</f>
        <v>0.14893617021276595</v>
      </c>
      <c r="BN323" s="38">
        <f>'Publication Table'!BL324/'Publication Table (%)'!BN$322</f>
        <v>0.12903225806451613</v>
      </c>
      <c r="BO323" s="38">
        <f>'Publication Table'!BM324/'Publication Table (%)'!BO$322</f>
        <v>1.9230769230769232E-2</v>
      </c>
      <c r="BP323" s="38">
        <f>'Publication Table'!BN324/'Publication Table (%)'!BP$322</f>
        <v>3.4482758620689655E-2</v>
      </c>
      <c r="BQ323" s="38">
        <f>'Publication Table'!BO324/'Publication Table (%)'!BQ$322</f>
        <v>6.7615658362989328E-2</v>
      </c>
      <c r="BR323" s="38">
        <f>'Publication Table'!BP324/'Publication Table (%)'!BR$322</f>
        <v>4.4247787610619468E-2</v>
      </c>
      <c r="BS323" s="38">
        <f ca="1">'Publication Table'!BQ324/'Publication Table (%)'!BS$322</f>
        <v>5.6497175141242938E-2</v>
      </c>
    </row>
    <row r="324" spans="2:71" ht="15" hidden="1" customHeight="1" outlineLevel="2" x14ac:dyDescent="0.2">
      <c r="B324" s="84" t="str">
        <f t="shared" si="40"/>
        <v>Princess Alexandra Eye PavilionCancellation based on clinical reason by hospital %</v>
      </c>
      <c r="C324" s="87" t="str">
        <f t="shared" si="47"/>
        <v>Princess Alexandra Eye Pavilion</v>
      </c>
      <c r="D324" s="100"/>
      <c r="E324" s="39" t="s">
        <v>113</v>
      </c>
      <c r="F324" s="38">
        <f>'Publication Table'!D325/'Publication Table (%)'!F$322</f>
        <v>1.1990407673860911E-2</v>
      </c>
      <c r="G324" s="38">
        <f>'Publication Table'!E325/'Publication Table (%)'!G$322</f>
        <v>9.3457943925233638E-3</v>
      </c>
      <c r="H324" s="38">
        <f>'Publication Table'!F325/'Publication Table (%)'!H$322</f>
        <v>0</v>
      </c>
      <c r="I324" s="38">
        <f>'Publication Table'!G325/'Publication Table (%)'!I$322</f>
        <v>2.0316027088036117E-2</v>
      </c>
      <c r="J324" s="94">
        <f>'Publication Table'!H325/'Publication Table (%)'!J$322</f>
        <v>1.3461538461538462E-2</v>
      </c>
      <c r="K324" s="38">
        <f>'Publication Table'!I325/'Publication Table (%)'!K$322</f>
        <v>1.4336917562724014E-2</v>
      </c>
      <c r="L324" s="38">
        <f>'Publication Table'!J325/'Publication Table (%)'!L$322</f>
        <v>1.0889292196007259E-2</v>
      </c>
      <c r="M324" s="38">
        <f>'Publication Table'!K325/'Publication Table (%)'!M$322</f>
        <v>2.7675276752767528E-2</v>
      </c>
      <c r="N324" s="38">
        <f>'Publication Table'!L325/'Publication Table (%)'!N$322</f>
        <v>1.9650655021834062E-2</v>
      </c>
      <c r="O324" s="38">
        <f>'Publication Table'!M325/'Publication Table (%)'!O$322</f>
        <v>2.1276595744680851E-2</v>
      </c>
      <c r="P324" s="38">
        <f>'Publication Table'!N325/'Publication Table (%)'!P$322</f>
        <v>1.680672268907563E-2</v>
      </c>
      <c r="Q324" s="38">
        <f>'Publication Table'!O325/'Publication Table (%)'!Q$322</f>
        <v>1.8832391713747645E-3</v>
      </c>
      <c r="R324" s="38">
        <f>'Publication Table'!P325/'Publication Table (%)'!R$322</f>
        <v>9.0415913200723331E-3</v>
      </c>
      <c r="S324" s="38">
        <f>'Publication Table'!Q325/'Publication Table (%)'!S$322</f>
        <v>1.4492753623188406E-2</v>
      </c>
      <c r="T324" s="38">
        <f>'Publication Table'!R325/'Publication Table (%)'!T$322</f>
        <v>1.5306122448979591E-2</v>
      </c>
      <c r="U324" s="38">
        <f>'Publication Table'!S325/'Publication Table (%)'!U$322</f>
        <v>2.9465930018416207E-2</v>
      </c>
      <c r="V324" s="38">
        <f>'Publication Table'!T325/'Publication Table (%)'!V$322</f>
        <v>1.8761726078799251E-2</v>
      </c>
      <c r="W324" s="38">
        <f>'Publication Table'!U325/'Publication Table (%)'!W$322</f>
        <v>3.8834951456310676E-2</v>
      </c>
      <c r="X324" s="38">
        <f>'Publication Table'!V325/'Publication Table (%)'!X$322</f>
        <v>2.2491349480968859E-2</v>
      </c>
      <c r="Y324" s="38">
        <f>'Publication Table'!W325/'Publication Table (%)'!Y$322</f>
        <v>2.1226415094339621E-2</v>
      </c>
      <c r="Z324" s="38">
        <f>'Publication Table'!X325/'Publication Table (%)'!Z$322</f>
        <v>2.1645021645021644E-2</v>
      </c>
      <c r="AA324" s="38">
        <f>'Publication Table'!Y325/'Publication Table (%)'!AA$322</f>
        <v>2.7522935779816515E-2</v>
      </c>
      <c r="AB324" s="38">
        <f>'Publication Table'!Z325/'Publication Table (%)'!AB$322</f>
        <v>2.4761904761904763E-2</v>
      </c>
      <c r="AC324" s="38">
        <f>'Publication Table'!AA325/'Publication Table (%)'!AC$322</f>
        <v>2.030456852791878E-2</v>
      </c>
      <c r="AD324" s="38">
        <f>'Publication Table'!AB325/'Publication Table (%)'!AD$322</f>
        <v>2.6119402985074626E-2</v>
      </c>
      <c r="AE324" s="38">
        <f>'Publication Table'!AC325/'Publication Table (%)'!AE$322</f>
        <v>1.4522821576763486E-2</v>
      </c>
      <c r="AF324" s="38">
        <f>'Publication Table'!AD325/'Publication Table (%)'!AF$322</f>
        <v>8.5470085470085479E-3</v>
      </c>
      <c r="AG324" s="38">
        <f>'Publication Table'!AE325/'Publication Table (%)'!AG$322</f>
        <v>2.3140495867768594E-2</v>
      </c>
      <c r="AH324" s="38">
        <f>'Publication Table'!AF325/'Publication Table (%)'!AH$322</f>
        <v>1.6427104722792608E-2</v>
      </c>
      <c r="AI324" s="38">
        <f>'Publication Table'!AG325/'Publication Table (%)'!AI$322</f>
        <v>1.5841584158415842E-2</v>
      </c>
      <c r="AJ324" s="38">
        <f>'Publication Table'!AH325/'Publication Table (%)'!AJ$322</f>
        <v>1.4028056112224449E-2</v>
      </c>
      <c r="AK324" s="38">
        <f>'Publication Table'!AI325/'Publication Table (%)'!AK$322</f>
        <v>1.6706443914081145E-2</v>
      </c>
      <c r="AL324" s="38">
        <f>'Publication Table'!AJ325/'Publication Table (%)'!AL$322</f>
        <v>1.6393442622950821E-2</v>
      </c>
      <c r="AM324" s="38">
        <f>'Publication Table'!AK325/'Publication Table (%)'!AM$322</f>
        <v>1.7766497461928935E-2</v>
      </c>
      <c r="AN324" s="38">
        <f>'Publication Table'!AL325/'Publication Table (%)'!AN$322</f>
        <v>1.2320328542094456E-2</v>
      </c>
      <c r="AO324" s="38">
        <f>'Publication Table'!AM325/'Publication Table (%)'!AO$322</f>
        <v>1.7094017094017096E-2</v>
      </c>
      <c r="AP324" s="38">
        <f>'Publication Table'!AN325/'Publication Table (%)'!AP$322</f>
        <v>2.2184300341296929E-2</v>
      </c>
      <c r="AQ324" s="38">
        <f>'Publication Table'!AO325/'Publication Table (%)'!AQ$322</f>
        <v>2.1052631578947368E-2</v>
      </c>
      <c r="AR324" s="38">
        <f>'Publication Table'!AP325/'Publication Table (%)'!AR$322</f>
        <v>1.9400352733686066E-2</v>
      </c>
      <c r="AS324" s="38">
        <f>'Publication Table'!AQ325/'Publication Table (%)'!AS$322</f>
        <v>1.0714285714285714E-2</v>
      </c>
      <c r="AT324" s="38">
        <f>'Publication Table'!AR325/'Publication Table (%)'!AT$322</f>
        <v>1.9027484143763214E-2</v>
      </c>
      <c r="AU324" s="38">
        <f>'Publication Table'!AS325/'Publication Table (%)'!AU$322</f>
        <v>1.6366612111292964E-2</v>
      </c>
      <c r="AV324" s="38">
        <f>'Publication Table'!AT325/'Publication Table (%)'!AV$322</f>
        <v>3.5778175313059034E-3</v>
      </c>
      <c r="AW324" s="38">
        <f>'Publication Table'!AU325/'Publication Table (%)'!AW$322</f>
        <v>8.869179600886918E-3</v>
      </c>
      <c r="AX324" s="38">
        <f>'Publication Table'!AV325/'Publication Table (%)'!AX$322</f>
        <v>1.5706806282722512E-2</v>
      </c>
      <c r="AY324" s="38">
        <f>'Publication Table'!AW325/'Publication Table (%)'!AY$322</f>
        <v>1.2711864406779662E-2</v>
      </c>
      <c r="AZ324" s="38">
        <f>'Publication Table'!AX325/'Publication Table (%)'!AZ$322</f>
        <v>1.5717092337917484E-2</v>
      </c>
      <c r="BA324" s="38">
        <f>'Publication Table'!AY325/'Publication Table (%)'!BA$322</f>
        <v>1.1904761904761904E-2</v>
      </c>
      <c r="BB324" s="38">
        <f>'Publication Table'!AZ325/'Publication Table (%)'!BB$322</f>
        <v>1.9097222222222224E-2</v>
      </c>
      <c r="BC324" s="38">
        <f>'Publication Table'!BA325/'Publication Table (%)'!BC$322</f>
        <v>3.1872509960159362E-2</v>
      </c>
      <c r="BD324" s="38">
        <f>'Publication Table'!BB325/'Publication Table (%)'!BD$322</f>
        <v>1.2500000000000001E-2</v>
      </c>
      <c r="BE324" s="38">
        <f>'Publication Table'!BC325/'Publication Table (%)'!BE$322</f>
        <v>1.8480492813141684E-2</v>
      </c>
      <c r="BF324" s="38">
        <f>'Publication Table'!BD325/'Publication Table (%)'!BF$322</f>
        <v>1.411764705882353E-2</v>
      </c>
      <c r="BG324" s="38">
        <f>'Publication Table'!BE325/'Publication Table (%)'!BG$322</f>
        <v>1.2195121951219513E-2</v>
      </c>
      <c r="BH324" s="38">
        <f>'Publication Table'!BF325/'Publication Table (%)'!BH$322</f>
        <v>1.3861386138613862E-2</v>
      </c>
      <c r="BI324" s="38">
        <f>'Publication Table'!BG325/'Publication Table (%)'!BI$322</f>
        <v>1.1194029850746268E-2</v>
      </c>
      <c r="BJ324" s="38">
        <f>'Publication Table'!BH325/'Publication Table (%)'!BJ$322</f>
        <v>1.8711018711018712E-2</v>
      </c>
      <c r="BK324" s="38">
        <f>'Publication Table'!BI325/'Publication Table (%)'!BK$322</f>
        <v>1.1363636363636364E-2</v>
      </c>
      <c r="BL324" s="38">
        <f>'Publication Table'!BJ325/'Publication Table (%)'!BL$322</f>
        <v>8.6206896551724137E-3</v>
      </c>
      <c r="BM324" s="38">
        <f>'Publication Table'!BK325/'Publication Table (%)'!BM$322</f>
        <v>0</v>
      </c>
      <c r="BN324" s="38">
        <f>'Publication Table'!BL325/'Publication Table (%)'!BN$322</f>
        <v>0.12903225806451613</v>
      </c>
      <c r="BO324" s="38">
        <f>'Publication Table'!BM325/'Publication Table (%)'!BO$322</f>
        <v>0</v>
      </c>
      <c r="BP324" s="38">
        <f>'Publication Table'!BN325/'Publication Table (%)'!BP$322</f>
        <v>1.9704433497536946E-2</v>
      </c>
      <c r="BQ324" s="38">
        <f>'Publication Table'!BO325/'Publication Table (%)'!BQ$322</f>
        <v>4.2704626334519574E-2</v>
      </c>
      <c r="BR324" s="38">
        <f>'Publication Table'!BP325/'Publication Table (%)'!BR$322</f>
        <v>1.4749262536873156E-2</v>
      </c>
      <c r="BS324" s="38">
        <f ca="1">'Publication Table'!BQ325/'Publication Table (%)'!BS$322</f>
        <v>2.5423728813559324E-2</v>
      </c>
    </row>
    <row r="325" spans="2:71" ht="15" hidden="1" customHeight="1" outlineLevel="2" x14ac:dyDescent="0.2">
      <c r="B325" s="84" t="str">
        <f t="shared" si="40"/>
        <v>Princess Alexandra Eye PavilionCancellation based on capacity or non-clinical reason by hospital %</v>
      </c>
      <c r="C325" s="87" t="str">
        <f t="shared" si="47"/>
        <v>Princess Alexandra Eye Pavilion</v>
      </c>
      <c r="D325" s="100"/>
      <c r="E325" s="39" t="s">
        <v>114</v>
      </c>
      <c r="F325" s="38">
        <f>'Publication Table'!D326/'Publication Table (%)'!F$322</f>
        <v>9.5923261390887284E-3</v>
      </c>
      <c r="G325" s="38">
        <f>'Publication Table'!E326/'Publication Table (%)'!G$322</f>
        <v>1.869158878504673E-3</v>
      </c>
      <c r="H325" s="38">
        <f>'Publication Table'!F326/'Publication Table (%)'!H$322</f>
        <v>2.0895522388059702E-2</v>
      </c>
      <c r="I325" s="38">
        <f>'Publication Table'!G326/'Publication Table (%)'!I$322</f>
        <v>2.2573363431151242E-2</v>
      </c>
      <c r="J325" s="94">
        <f>'Publication Table'!H326/'Publication Table (%)'!J$322</f>
        <v>5.7692307692307696E-3</v>
      </c>
      <c r="K325" s="38">
        <f>'Publication Table'!I326/'Publication Table (%)'!K$322</f>
        <v>1.9713261648745518E-2</v>
      </c>
      <c r="L325" s="38">
        <f>'Publication Table'!J326/'Publication Table (%)'!L$322</f>
        <v>1.0889292196007259E-2</v>
      </c>
      <c r="M325" s="38">
        <f>'Publication Table'!K326/'Publication Table (%)'!M$322</f>
        <v>7.5645756457564578E-2</v>
      </c>
      <c r="N325" s="38">
        <f>'Publication Table'!L326/'Publication Table (%)'!N$322</f>
        <v>8.0786026200873357E-2</v>
      </c>
      <c r="O325" s="38">
        <f>'Publication Table'!M326/'Publication Table (%)'!O$322</f>
        <v>3.8684719535783366E-3</v>
      </c>
      <c r="P325" s="38">
        <f>'Publication Table'!N326/'Publication Table (%)'!P$322</f>
        <v>5.0420168067226894E-3</v>
      </c>
      <c r="Q325" s="38">
        <f>'Publication Table'!O326/'Publication Table (%)'!Q$322</f>
        <v>3.5781544256120526E-2</v>
      </c>
      <c r="R325" s="38">
        <f>'Publication Table'!P326/'Publication Table (%)'!R$322</f>
        <v>3.7974683544303799E-2</v>
      </c>
      <c r="S325" s="38">
        <f>'Publication Table'!Q326/'Publication Table (%)'!S$322</f>
        <v>4.8913043478260872E-2</v>
      </c>
      <c r="T325" s="38">
        <f>'Publication Table'!R326/'Publication Table (%)'!T$322</f>
        <v>2.5510204081632654E-2</v>
      </c>
      <c r="U325" s="38">
        <f>'Publication Table'!S326/'Publication Table (%)'!U$322</f>
        <v>1.289134438305709E-2</v>
      </c>
      <c r="V325" s="38">
        <f>'Publication Table'!T326/'Publication Table (%)'!V$322</f>
        <v>3.1894934333958722E-2</v>
      </c>
      <c r="W325" s="38">
        <f>'Publication Table'!U326/'Publication Table (%)'!W$322</f>
        <v>2.3300970873786409E-2</v>
      </c>
      <c r="X325" s="38">
        <f>'Publication Table'!V326/'Publication Table (%)'!X$322</f>
        <v>2.4221453287197232E-2</v>
      </c>
      <c r="Y325" s="38">
        <f>'Publication Table'!W326/'Publication Table (%)'!Y$322</f>
        <v>5.1886792452830191E-2</v>
      </c>
      <c r="Z325" s="38">
        <f>'Publication Table'!X326/'Publication Table (%)'!Z$322</f>
        <v>3.4632034632034632E-2</v>
      </c>
      <c r="AA325" s="38">
        <f>'Publication Table'!Y326/'Publication Table (%)'!AA$322</f>
        <v>2.0642201834862386E-2</v>
      </c>
      <c r="AB325" s="38">
        <f>'Publication Table'!Z326/'Publication Table (%)'!AB$322</f>
        <v>1.1428571428571429E-2</v>
      </c>
      <c r="AC325" s="38">
        <f>'Publication Table'!AA326/'Publication Table (%)'!AC$322</f>
        <v>7.6142131979695434E-3</v>
      </c>
      <c r="AD325" s="38">
        <f>'Publication Table'!AB326/'Publication Table (%)'!AD$322</f>
        <v>4.1044776119402986E-2</v>
      </c>
      <c r="AE325" s="38">
        <f>'Publication Table'!AC326/'Publication Table (%)'!AE$322</f>
        <v>3.1120331950207469E-2</v>
      </c>
      <c r="AF325" s="38">
        <f>'Publication Table'!AD326/'Publication Table (%)'!AF$322</f>
        <v>5.9829059829059832E-2</v>
      </c>
      <c r="AG325" s="38">
        <f>'Publication Table'!AE326/'Publication Table (%)'!AG$322</f>
        <v>1.3223140495867768E-2</v>
      </c>
      <c r="AH325" s="38">
        <f>'Publication Table'!AF326/'Publication Table (%)'!AH$322</f>
        <v>4.1067761806981518E-2</v>
      </c>
      <c r="AI325" s="38">
        <f>'Publication Table'!AG326/'Publication Table (%)'!AI$322</f>
        <v>1.5841584158415842E-2</v>
      </c>
      <c r="AJ325" s="38">
        <f>'Publication Table'!AH326/'Publication Table (%)'!AJ$322</f>
        <v>1.6032064128256512E-2</v>
      </c>
      <c r="AK325" s="38">
        <f>'Publication Table'!AI326/'Publication Table (%)'!AK$322</f>
        <v>1.1933174224343675E-2</v>
      </c>
      <c r="AL325" s="38">
        <f>'Publication Table'!AJ326/'Publication Table (%)'!AL$322</f>
        <v>2.0491803278688523E-2</v>
      </c>
      <c r="AM325" s="38">
        <f>'Publication Table'!AK326/'Publication Table (%)'!AM$322</f>
        <v>8.6294416243654817E-2</v>
      </c>
      <c r="AN325" s="38">
        <f>'Publication Table'!AL326/'Publication Table (%)'!AN$322</f>
        <v>4.5174537987679675E-2</v>
      </c>
      <c r="AO325" s="38">
        <f>'Publication Table'!AM326/'Publication Table (%)'!AO$322</f>
        <v>2.1367521367521368E-2</v>
      </c>
      <c r="AP325" s="38">
        <f>'Publication Table'!AN326/'Publication Table (%)'!AP$322</f>
        <v>1.1945392491467578E-2</v>
      </c>
      <c r="AQ325" s="38">
        <f>'Publication Table'!AO326/'Publication Table (%)'!AQ$322</f>
        <v>7.8947368421052634E-3</v>
      </c>
      <c r="AR325" s="38">
        <f>'Publication Table'!AP326/'Publication Table (%)'!AR$322</f>
        <v>1.5873015873015872E-2</v>
      </c>
      <c r="AS325" s="38">
        <f>'Publication Table'!AQ326/'Publication Table (%)'!AS$322</f>
        <v>7.1428571428571426E-3</v>
      </c>
      <c r="AT325" s="38">
        <f>'Publication Table'!AR326/'Publication Table (%)'!AT$322</f>
        <v>6.3424947145877377E-3</v>
      </c>
      <c r="AU325" s="38">
        <f>'Publication Table'!AS326/'Publication Table (%)'!AU$322</f>
        <v>1.1456628477905073E-2</v>
      </c>
      <c r="AV325" s="38">
        <f>'Publication Table'!AT326/'Publication Table (%)'!AV$322</f>
        <v>8.9445438282647581E-3</v>
      </c>
      <c r="AW325" s="38">
        <f>'Publication Table'!AU326/'Publication Table (%)'!AW$322</f>
        <v>0</v>
      </c>
      <c r="AX325" s="38">
        <f>'Publication Table'!AV326/'Publication Table (%)'!AX$322</f>
        <v>1.3961605584642234E-2</v>
      </c>
      <c r="AY325" s="38">
        <f>'Publication Table'!AW326/'Publication Table (%)'!AY$322</f>
        <v>2.1186440677966101E-2</v>
      </c>
      <c r="AZ325" s="38">
        <f>'Publication Table'!AX326/'Publication Table (%)'!AZ$322</f>
        <v>1.768172888015717E-2</v>
      </c>
      <c r="BA325" s="38">
        <f>'Publication Table'!AY326/'Publication Table (%)'!BA$322</f>
        <v>1.3888888888888888E-2</v>
      </c>
      <c r="BB325" s="38">
        <f>'Publication Table'!AZ326/'Publication Table (%)'!BB$322</f>
        <v>3.472222222222222E-3</v>
      </c>
      <c r="BC325" s="38">
        <f>'Publication Table'!BA326/'Publication Table (%)'!BC$322</f>
        <v>9.9601593625498006E-3</v>
      </c>
      <c r="BD325" s="38">
        <f>'Publication Table'!BB326/'Publication Table (%)'!BD$322</f>
        <v>0.20416666666666666</v>
      </c>
      <c r="BE325" s="38">
        <f>'Publication Table'!BC326/'Publication Table (%)'!BE$322</f>
        <v>9.6509240246406572E-2</v>
      </c>
      <c r="BF325" s="38">
        <f>'Publication Table'!BD326/'Publication Table (%)'!BF$322</f>
        <v>1.8823529411764704E-2</v>
      </c>
      <c r="BG325" s="38">
        <f>'Publication Table'!BE326/'Publication Table (%)'!BG$322</f>
        <v>1.0452961672473868E-2</v>
      </c>
      <c r="BH325" s="38">
        <f>'Publication Table'!BF326/'Publication Table (%)'!BH$322</f>
        <v>8.3168316831683173E-2</v>
      </c>
      <c r="BI325" s="38">
        <f>'Publication Table'!BG326/'Publication Table (%)'!BI$322</f>
        <v>4.4776119402985072E-2</v>
      </c>
      <c r="BJ325" s="38">
        <f>'Publication Table'!BH326/'Publication Table (%)'!BJ$322</f>
        <v>8.3160083160083165E-3</v>
      </c>
      <c r="BK325" s="38">
        <f>'Publication Table'!BI326/'Publication Table (%)'!BK$322</f>
        <v>4.5454545454545452E-3</v>
      </c>
      <c r="BL325" s="38">
        <f>'Publication Table'!BJ326/'Publication Table (%)'!BL$322</f>
        <v>0.14942528735632185</v>
      </c>
      <c r="BM325" s="38">
        <f>'Publication Table'!BK326/'Publication Table (%)'!BM$322</f>
        <v>8.5106382978723402E-2</v>
      </c>
      <c r="BN325" s="38">
        <f>'Publication Table'!BL326/'Publication Table (%)'!BN$322</f>
        <v>0</v>
      </c>
      <c r="BO325" s="38">
        <f>'Publication Table'!BM326/'Publication Table (%)'!BO$322</f>
        <v>0</v>
      </c>
      <c r="BP325" s="38">
        <f>'Publication Table'!BN326/'Publication Table (%)'!BP$322</f>
        <v>0</v>
      </c>
      <c r="BQ325" s="38">
        <f>'Publication Table'!BO326/'Publication Table (%)'!BQ$322</f>
        <v>7.1174377224199285E-3</v>
      </c>
      <c r="BR325" s="38">
        <f>'Publication Table'!BP326/'Publication Table (%)'!BR$322</f>
        <v>8.8495575221238937E-3</v>
      </c>
      <c r="BS325" s="38">
        <f ca="1">'Publication Table'!BQ326/'Publication Table (%)'!BS$322</f>
        <v>8.4745762711864406E-3</v>
      </c>
    </row>
    <row r="326" spans="2:71" ht="15" hidden="1" customHeight="1" outlineLevel="2" x14ac:dyDescent="0.2">
      <c r="B326" s="84" t="str">
        <f t="shared" si="40"/>
        <v>Princess Alexandra Eye PavilionCancelled by Patient %</v>
      </c>
      <c r="C326" s="87" t="str">
        <f t="shared" si="47"/>
        <v>Princess Alexandra Eye Pavilion</v>
      </c>
      <c r="D326" s="100"/>
      <c r="E326" s="39" t="s">
        <v>115</v>
      </c>
      <c r="F326" s="38">
        <f>'Publication Table'!D327/'Publication Table (%)'!F$322</f>
        <v>6.9544364508393283E-2</v>
      </c>
      <c r="G326" s="38">
        <f>'Publication Table'!E327/'Publication Table (%)'!G$322</f>
        <v>6.3551401869158877E-2</v>
      </c>
      <c r="H326" s="38">
        <f>'Publication Table'!F327/'Publication Table (%)'!H$322</f>
        <v>7.4626865671641784E-2</v>
      </c>
      <c r="I326" s="38">
        <f>'Publication Table'!G327/'Publication Table (%)'!I$322</f>
        <v>6.9977426636568849E-2</v>
      </c>
      <c r="J326" s="94">
        <f>'Publication Table'!H327/'Publication Table (%)'!J$322</f>
        <v>6.5384615384615388E-2</v>
      </c>
      <c r="K326" s="38">
        <f>'Publication Table'!I327/'Publication Table (%)'!K$322</f>
        <v>4.6594982078853049E-2</v>
      </c>
      <c r="L326" s="38">
        <f>'Publication Table'!J327/'Publication Table (%)'!L$322</f>
        <v>6.7150635208711437E-2</v>
      </c>
      <c r="M326" s="38">
        <f>'Publication Table'!K327/'Publication Table (%)'!M$322</f>
        <v>7.9335793357933573E-2</v>
      </c>
      <c r="N326" s="38">
        <f>'Publication Table'!L327/'Publication Table (%)'!N$322</f>
        <v>3.9301310043668124E-2</v>
      </c>
      <c r="O326" s="38">
        <f>'Publication Table'!M327/'Publication Table (%)'!O$322</f>
        <v>4.6421663442940041E-2</v>
      </c>
      <c r="P326" s="38">
        <f>'Publication Table'!N327/'Publication Table (%)'!P$322</f>
        <v>7.2268907563025217E-2</v>
      </c>
      <c r="Q326" s="38">
        <f>'Publication Table'!O327/'Publication Table (%)'!Q$322</f>
        <v>6.4030131826741998E-2</v>
      </c>
      <c r="R326" s="38">
        <f>'Publication Table'!P327/'Publication Table (%)'!R$322</f>
        <v>5.4249547920433995E-2</v>
      </c>
      <c r="S326" s="38">
        <f>'Publication Table'!Q327/'Publication Table (%)'!S$322</f>
        <v>3.4420289855072464E-2</v>
      </c>
      <c r="T326" s="38">
        <f>'Publication Table'!R327/'Publication Table (%)'!T$322</f>
        <v>1.5306122448979591E-2</v>
      </c>
      <c r="U326" s="38">
        <f>'Publication Table'!S327/'Publication Table (%)'!U$322</f>
        <v>4.9723756906077346E-2</v>
      </c>
      <c r="V326" s="38">
        <f>'Publication Table'!T327/'Publication Table (%)'!V$322</f>
        <v>8.4427767354596617E-2</v>
      </c>
      <c r="W326" s="38">
        <f>'Publication Table'!U327/'Publication Table (%)'!W$322</f>
        <v>6.9902912621359226E-2</v>
      </c>
      <c r="X326" s="38">
        <f>'Publication Table'!V327/'Publication Table (%)'!X$322</f>
        <v>8.9965397923875437E-2</v>
      </c>
      <c r="Y326" s="38">
        <f>'Publication Table'!W327/'Publication Table (%)'!Y$322</f>
        <v>5.6603773584905662E-2</v>
      </c>
      <c r="Z326" s="38">
        <f>'Publication Table'!X327/'Publication Table (%)'!Z$322</f>
        <v>8.6580086580086577E-2</v>
      </c>
      <c r="AA326" s="38">
        <f>'Publication Table'!Y327/'Publication Table (%)'!AA$322</f>
        <v>6.4220183486238536E-2</v>
      </c>
      <c r="AB326" s="38">
        <f>'Publication Table'!Z327/'Publication Table (%)'!AB$322</f>
        <v>6.6666666666666666E-2</v>
      </c>
      <c r="AC326" s="38">
        <f>'Publication Table'!AA327/'Publication Table (%)'!AC$322</f>
        <v>8.1218274111675121E-2</v>
      </c>
      <c r="AD326" s="38">
        <f>'Publication Table'!AB327/'Publication Table (%)'!AD$322</f>
        <v>6.1567164179104475E-2</v>
      </c>
      <c r="AE326" s="38">
        <f>'Publication Table'!AC327/'Publication Table (%)'!AE$322</f>
        <v>0.1016597510373444</v>
      </c>
      <c r="AF326" s="38">
        <f>'Publication Table'!AD327/'Publication Table (%)'!AF$322</f>
        <v>4.2735042735042736E-2</v>
      </c>
      <c r="AG326" s="38">
        <f>'Publication Table'!AE327/'Publication Table (%)'!AG$322</f>
        <v>7.2727272727272724E-2</v>
      </c>
      <c r="AH326" s="38">
        <f>'Publication Table'!AF327/'Publication Table (%)'!AH$322</f>
        <v>7.5975359342915813E-2</v>
      </c>
      <c r="AI326" s="38">
        <f>'Publication Table'!AG327/'Publication Table (%)'!AI$322</f>
        <v>6.9306930693069313E-2</v>
      </c>
      <c r="AJ326" s="38">
        <f>'Publication Table'!AH327/'Publication Table (%)'!AJ$322</f>
        <v>6.8136272545090179E-2</v>
      </c>
      <c r="AK326" s="38">
        <f>'Publication Table'!AI327/'Publication Table (%)'!AK$322</f>
        <v>9.7852028639618144E-2</v>
      </c>
      <c r="AL326" s="38">
        <f>'Publication Table'!AJ327/'Publication Table (%)'!AL$322</f>
        <v>0.10450819672131148</v>
      </c>
      <c r="AM326" s="38">
        <f>'Publication Table'!AK327/'Publication Table (%)'!AM$322</f>
        <v>4.5685279187817257E-2</v>
      </c>
      <c r="AN326" s="38">
        <f>'Publication Table'!AL327/'Publication Table (%)'!AN$322</f>
        <v>0.10882956878850103</v>
      </c>
      <c r="AO326" s="38">
        <f>'Publication Table'!AM327/'Publication Table (%)'!AO$322</f>
        <v>8.7606837606837601E-2</v>
      </c>
      <c r="AP326" s="38">
        <f>'Publication Table'!AN327/'Publication Table (%)'!AP$322</f>
        <v>7.6791808873720141E-2</v>
      </c>
      <c r="AQ326" s="38">
        <f>'Publication Table'!AO327/'Publication Table (%)'!AQ$322</f>
        <v>7.3684210526315783E-2</v>
      </c>
      <c r="AR326" s="38">
        <f>'Publication Table'!AP327/'Publication Table (%)'!AR$322</f>
        <v>7.2310405643738973E-2</v>
      </c>
      <c r="AS326" s="38">
        <f>'Publication Table'!AQ327/'Publication Table (%)'!AS$322</f>
        <v>3.0357142857142857E-2</v>
      </c>
      <c r="AT326" s="38">
        <f>'Publication Table'!AR327/'Publication Table (%)'!AT$322</f>
        <v>5.2854122621564484E-2</v>
      </c>
      <c r="AU326" s="38">
        <f>'Publication Table'!AS327/'Publication Table (%)'!AU$322</f>
        <v>5.0736497545008183E-2</v>
      </c>
      <c r="AV326" s="38">
        <f>'Publication Table'!AT327/'Publication Table (%)'!AV$322</f>
        <v>3.7567084078711989E-2</v>
      </c>
      <c r="AW326" s="38">
        <f>'Publication Table'!AU327/'Publication Table (%)'!AW$322</f>
        <v>5.3215077605321508E-2</v>
      </c>
      <c r="AX326" s="38">
        <f>'Publication Table'!AV327/'Publication Table (%)'!AX$322</f>
        <v>5.2356020942408377E-2</v>
      </c>
      <c r="AY326" s="38">
        <f>'Publication Table'!AW327/'Publication Table (%)'!AY$322</f>
        <v>4.4491525423728813E-2</v>
      </c>
      <c r="AZ326" s="38">
        <f>'Publication Table'!AX327/'Publication Table (%)'!AZ$322</f>
        <v>5.8939096267190572E-2</v>
      </c>
      <c r="BA326" s="38">
        <f>'Publication Table'!AY327/'Publication Table (%)'!BA$322</f>
        <v>4.96031746031746E-2</v>
      </c>
      <c r="BB326" s="38">
        <f>'Publication Table'!AZ327/'Publication Table (%)'!BB$322</f>
        <v>6.7708333333333329E-2</v>
      </c>
      <c r="BC326" s="38">
        <f>'Publication Table'!BA327/'Publication Table (%)'!BC$322</f>
        <v>6.3745019920318724E-2</v>
      </c>
      <c r="BD326" s="38">
        <f>'Publication Table'!BB327/'Publication Table (%)'!BD$322</f>
        <v>4.1666666666666664E-2</v>
      </c>
      <c r="BE326" s="38">
        <f>'Publication Table'!BC327/'Publication Table (%)'!BE$322</f>
        <v>2.8747433264887063E-2</v>
      </c>
      <c r="BF326" s="38">
        <f>'Publication Table'!BD327/'Publication Table (%)'!BF$322</f>
        <v>4.7058823529411764E-2</v>
      </c>
      <c r="BG326" s="38">
        <f>'Publication Table'!BE327/'Publication Table (%)'!BG$322</f>
        <v>5.5749128919860627E-2</v>
      </c>
      <c r="BH326" s="38">
        <f>'Publication Table'!BF327/'Publication Table (%)'!BH$322</f>
        <v>7.3267326732673263E-2</v>
      </c>
      <c r="BI326" s="38">
        <f>'Publication Table'!BG327/'Publication Table (%)'!BI$322</f>
        <v>6.5298507462686561E-2</v>
      </c>
      <c r="BJ326" s="38">
        <f>'Publication Table'!BH327/'Publication Table (%)'!BJ$322</f>
        <v>6.8607068607068611E-2</v>
      </c>
      <c r="BK326" s="38">
        <f>'Publication Table'!BI327/'Publication Table (%)'!BK$322</f>
        <v>5.909090909090909E-2</v>
      </c>
      <c r="BL326" s="38">
        <f>'Publication Table'!BJ327/'Publication Table (%)'!BL$322</f>
        <v>6.6091954022988508E-2</v>
      </c>
      <c r="BM326" s="38">
        <f>'Publication Table'!BK327/'Publication Table (%)'!BM$322</f>
        <v>6.3829787234042548E-2</v>
      </c>
      <c r="BN326" s="38">
        <f>'Publication Table'!BL327/'Publication Table (%)'!BN$322</f>
        <v>0</v>
      </c>
      <c r="BO326" s="38">
        <f>'Publication Table'!BM327/'Publication Table (%)'!BO$322</f>
        <v>1.9230769230769232E-2</v>
      </c>
      <c r="BP326" s="38">
        <f>'Publication Table'!BN327/'Publication Table (%)'!BP$322</f>
        <v>1.4778325123152709E-2</v>
      </c>
      <c r="BQ326" s="38">
        <f>'Publication Table'!BO327/'Publication Table (%)'!BQ$322</f>
        <v>1.7793594306049824E-2</v>
      </c>
      <c r="BR326" s="38">
        <f>'Publication Table'!BP327/'Publication Table (%)'!BR$322</f>
        <v>2.0648967551622419E-2</v>
      </c>
      <c r="BS326" s="38">
        <f ca="1">'Publication Table'!BQ327/'Publication Table (%)'!BS$322</f>
        <v>2.2598870056497175E-2</v>
      </c>
    </row>
    <row r="327" spans="2:71" ht="15" hidden="1" customHeight="1" outlineLevel="2" x14ac:dyDescent="0.2">
      <c r="B327" s="84" t="str">
        <f t="shared" si="40"/>
        <v>Princess Alexandra Eye PavilionOther reason %</v>
      </c>
      <c r="C327" s="87" t="str">
        <f t="shared" si="47"/>
        <v>Princess Alexandra Eye Pavilion</v>
      </c>
      <c r="D327" s="100"/>
      <c r="E327" s="39" t="s">
        <v>116</v>
      </c>
      <c r="F327" s="38">
        <f>'Publication Table'!D328/'Publication Table (%)'!F$322</f>
        <v>5.0359712230215826E-2</v>
      </c>
      <c r="G327" s="38">
        <f>'Publication Table'!E328/'Publication Table (%)'!G$322</f>
        <v>4.8598130841121495E-2</v>
      </c>
      <c r="H327" s="38">
        <f>'Publication Table'!F328/'Publication Table (%)'!H$322</f>
        <v>5.6716417910447764E-2</v>
      </c>
      <c r="I327" s="38">
        <f>'Publication Table'!G328/'Publication Table (%)'!I$322</f>
        <v>6.7720090293453723E-3</v>
      </c>
      <c r="J327" s="94">
        <f>'Publication Table'!H328/'Publication Table (%)'!J$322</f>
        <v>2.8846153846153848E-2</v>
      </c>
      <c r="K327" s="38">
        <f>'Publication Table'!I328/'Publication Table (%)'!K$322</f>
        <v>3.5842293906810034E-2</v>
      </c>
      <c r="L327" s="38">
        <f>'Publication Table'!J328/'Publication Table (%)'!L$322</f>
        <v>2.3593466424682397E-2</v>
      </c>
      <c r="M327" s="38">
        <f>'Publication Table'!K328/'Publication Table (%)'!M$322</f>
        <v>1.2915129151291513E-2</v>
      </c>
      <c r="N327" s="38">
        <f>'Publication Table'!L328/'Publication Table (%)'!N$322</f>
        <v>6.5502183406113534E-3</v>
      </c>
      <c r="O327" s="38">
        <f>'Publication Table'!M328/'Publication Table (%)'!O$322</f>
        <v>1.5473887814313346E-2</v>
      </c>
      <c r="P327" s="38">
        <f>'Publication Table'!N328/'Publication Table (%)'!P$322</f>
        <v>1.680672268907563E-2</v>
      </c>
      <c r="Q327" s="38">
        <f>'Publication Table'!O328/'Publication Table (%)'!Q$322</f>
        <v>2.0715630885122412E-2</v>
      </c>
      <c r="R327" s="38">
        <f>'Publication Table'!P328/'Publication Table (%)'!R$322</f>
        <v>2.8933092224231464E-2</v>
      </c>
      <c r="S327" s="38">
        <f>'Publication Table'!Q328/'Publication Table (%)'!S$322</f>
        <v>2.1739130434782608E-2</v>
      </c>
      <c r="T327" s="38">
        <f>'Publication Table'!R328/'Publication Table (%)'!T$322</f>
        <v>0</v>
      </c>
      <c r="U327" s="38">
        <f>'Publication Table'!S328/'Publication Table (%)'!U$322</f>
        <v>0</v>
      </c>
      <c r="V327" s="38">
        <f>'Publication Table'!T328/'Publication Table (%)'!V$322</f>
        <v>0</v>
      </c>
      <c r="W327" s="38">
        <f>'Publication Table'!U328/'Publication Table (%)'!W$322</f>
        <v>0</v>
      </c>
      <c r="X327" s="38">
        <f>'Publication Table'!V328/'Publication Table (%)'!X$322</f>
        <v>0</v>
      </c>
      <c r="Y327" s="38">
        <f>'Publication Table'!W328/'Publication Table (%)'!Y$322</f>
        <v>0</v>
      </c>
      <c r="Z327" s="38">
        <f>'Publication Table'!X328/'Publication Table (%)'!Z$322</f>
        <v>0</v>
      </c>
      <c r="AA327" s="38">
        <f>'Publication Table'!Y328/'Publication Table (%)'!AA$322</f>
        <v>0</v>
      </c>
      <c r="AB327" s="38">
        <f>'Publication Table'!Z328/'Publication Table (%)'!AB$322</f>
        <v>0</v>
      </c>
      <c r="AC327" s="38">
        <f>'Publication Table'!AA328/'Publication Table (%)'!AC$322</f>
        <v>0</v>
      </c>
      <c r="AD327" s="38">
        <f>'Publication Table'!AB328/'Publication Table (%)'!AD$322</f>
        <v>0</v>
      </c>
      <c r="AE327" s="38">
        <f>'Publication Table'!AC328/'Publication Table (%)'!AE$322</f>
        <v>0</v>
      </c>
      <c r="AF327" s="38">
        <f>'Publication Table'!AD328/'Publication Table (%)'!AF$322</f>
        <v>2.8490028490028491E-3</v>
      </c>
      <c r="AG327" s="38">
        <f>'Publication Table'!AE328/'Publication Table (%)'!AG$322</f>
        <v>0</v>
      </c>
      <c r="AH327" s="38">
        <f>'Publication Table'!AF328/'Publication Table (%)'!AH$322</f>
        <v>0</v>
      </c>
      <c r="AI327" s="38">
        <f>'Publication Table'!AG328/'Publication Table (%)'!AI$322</f>
        <v>0</v>
      </c>
      <c r="AJ327" s="38">
        <f>'Publication Table'!AH328/'Publication Table (%)'!AJ$322</f>
        <v>0</v>
      </c>
      <c r="AK327" s="38">
        <f>'Publication Table'!AI328/'Publication Table (%)'!AK$322</f>
        <v>0</v>
      </c>
      <c r="AL327" s="38">
        <f>'Publication Table'!AJ328/'Publication Table (%)'!AL$322</f>
        <v>0</v>
      </c>
      <c r="AM327" s="38">
        <f>'Publication Table'!AK328/'Publication Table (%)'!AM$322</f>
        <v>7.6142131979695434E-3</v>
      </c>
      <c r="AN327" s="38">
        <f>'Publication Table'!AL328/'Publication Table (%)'!AN$322</f>
        <v>0</v>
      </c>
      <c r="AO327" s="38">
        <f>'Publication Table'!AM328/'Publication Table (%)'!AO$322</f>
        <v>0</v>
      </c>
      <c r="AP327" s="38">
        <f>'Publication Table'!AN328/'Publication Table (%)'!AP$322</f>
        <v>0</v>
      </c>
      <c r="AQ327" s="38">
        <f>'Publication Table'!AO328/'Publication Table (%)'!AQ$322</f>
        <v>0</v>
      </c>
      <c r="AR327" s="38">
        <f>'Publication Table'!AP328/'Publication Table (%)'!AR$322</f>
        <v>0</v>
      </c>
      <c r="AS327" s="38">
        <f>'Publication Table'!AQ328/'Publication Table (%)'!AS$322</f>
        <v>0</v>
      </c>
      <c r="AT327" s="38">
        <f>'Publication Table'!AR328/'Publication Table (%)'!AT$322</f>
        <v>0</v>
      </c>
      <c r="AU327" s="38">
        <f>'Publication Table'!AS328/'Publication Table (%)'!AU$322</f>
        <v>3.2733224222585926E-3</v>
      </c>
      <c r="AV327" s="38">
        <f>'Publication Table'!AT328/'Publication Table (%)'!AV$322</f>
        <v>0</v>
      </c>
      <c r="AW327" s="38">
        <f>'Publication Table'!AU328/'Publication Table (%)'!AW$322</f>
        <v>0</v>
      </c>
      <c r="AX327" s="38">
        <f>'Publication Table'!AV328/'Publication Table (%)'!AX$322</f>
        <v>4.5375218150087257E-2</v>
      </c>
      <c r="AY327" s="38">
        <f>'Publication Table'!AW328/'Publication Table (%)'!AY$322</f>
        <v>2.5423728813559324E-2</v>
      </c>
      <c r="AZ327" s="38">
        <f>'Publication Table'!AX328/'Publication Table (%)'!AZ$322</f>
        <v>2.75049115913556E-2</v>
      </c>
      <c r="BA327" s="38">
        <f>'Publication Table'!AY328/'Publication Table (%)'!BA$322</f>
        <v>0</v>
      </c>
      <c r="BB327" s="38">
        <f>'Publication Table'!AZ328/'Publication Table (%)'!BB$322</f>
        <v>0</v>
      </c>
      <c r="BC327" s="38">
        <f>'Publication Table'!BA328/'Publication Table (%)'!BC$322</f>
        <v>0</v>
      </c>
      <c r="BD327" s="38">
        <f>'Publication Table'!BB328/'Publication Table (%)'!BD$322</f>
        <v>0</v>
      </c>
      <c r="BE327" s="38">
        <f>'Publication Table'!BC328/'Publication Table (%)'!BE$322</f>
        <v>0</v>
      </c>
      <c r="BF327" s="38">
        <f>'Publication Table'!BD328/'Publication Table (%)'!BF$322</f>
        <v>0</v>
      </c>
      <c r="BG327" s="38">
        <f>'Publication Table'!BE328/'Publication Table (%)'!BG$322</f>
        <v>0</v>
      </c>
      <c r="BH327" s="38">
        <f>'Publication Table'!BF328/'Publication Table (%)'!BH$322</f>
        <v>1.9801980198019802E-3</v>
      </c>
      <c r="BI327" s="38">
        <f>'Publication Table'!BG328/'Publication Table (%)'!BI$322</f>
        <v>0</v>
      </c>
      <c r="BJ327" s="38">
        <f>'Publication Table'!BH328/'Publication Table (%)'!BJ$322</f>
        <v>2.0790020790020791E-3</v>
      </c>
      <c r="BK327" s="38">
        <f>'Publication Table'!BI328/'Publication Table (%)'!BK$322</f>
        <v>0</v>
      </c>
      <c r="BL327" s="38">
        <f>'Publication Table'!BJ328/'Publication Table (%)'!BL$322</f>
        <v>0</v>
      </c>
      <c r="BM327" s="38">
        <f>'Publication Table'!BK328/'Publication Table (%)'!BM$322</f>
        <v>0</v>
      </c>
      <c r="BN327" s="38">
        <f>'Publication Table'!BL328/'Publication Table (%)'!BN$322</f>
        <v>0</v>
      </c>
      <c r="BO327" s="38">
        <f>'Publication Table'!BM328/'Publication Table (%)'!BO$322</f>
        <v>0</v>
      </c>
      <c r="BP327" s="38">
        <f>'Publication Table'!BN328/'Publication Table (%)'!BP$322</f>
        <v>0</v>
      </c>
      <c r="BQ327" s="38">
        <f>'Publication Table'!BO328/'Publication Table (%)'!BQ$322</f>
        <v>0</v>
      </c>
      <c r="BR327" s="38">
        <f>'Publication Table'!BP328/'Publication Table (%)'!BR$322</f>
        <v>0</v>
      </c>
      <c r="BS327" s="38">
        <f ca="1">'Publication Table'!BQ328/'Publication Table (%)'!BS$322</f>
        <v>0</v>
      </c>
    </row>
    <row r="328" spans="2:71" ht="15" hidden="1" customHeight="1" outlineLevel="1" collapsed="1" x14ac:dyDescent="0.2">
      <c r="B328" s="84" t="str">
        <f t="shared" si="40"/>
        <v>Roodlands General HospitalRoodlands General Hospital</v>
      </c>
      <c r="C328" s="87" t="str">
        <f>E328</f>
        <v>Roodlands General Hospital</v>
      </c>
      <c r="D328" s="100" t="s">
        <v>76</v>
      </c>
      <c r="E328" s="52" t="s">
        <v>77</v>
      </c>
      <c r="F328" s="14"/>
      <c r="G328" s="14"/>
      <c r="H328" s="14"/>
      <c r="I328" s="14"/>
      <c r="J328" s="14"/>
      <c r="K328" s="14"/>
      <c r="L328" s="14"/>
      <c r="M328" s="14"/>
      <c r="N328" s="14"/>
      <c r="O328" s="14"/>
      <c r="P328" s="14"/>
      <c r="Q328" s="14"/>
      <c r="R328" s="14"/>
      <c r="S328" s="14"/>
      <c r="T328" s="14"/>
      <c r="U328" s="14"/>
      <c r="V328" s="14"/>
      <c r="W328" s="14"/>
      <c r="X328" s="14"/>
      <c r="Y328" s="14"/>
      <c r="Z328" s="14"/>
      <c r="AA328" s="14"/>
      <c r="AB328" s="14"/>
      <c r="AC328" s="14"/>
      <c r="AD328" s="14"/>
      <c r="AE328" s="14"/>
      <c r="AF328" s="14"/>
      <c r="AG328" s="14"/>
      <c r="AH328" s="14"/>
      <c r="AI328" s="14"/>
      <c r="AJ328" s="14"/>
      <c r="AK328" s="14"/>
      <c r="AL328" s="14"/>
      <c r="AM328" s="14"/>
      <c r="AN328" s="14"/>
      <c r="AO328" s="14"/>
      <c r="AP328" s="14"/>
      <c r="AQ328" s="14"/>
      <c r="AR328" s="14"/>
      <c r="AS328" s="14"/>
      <c r="AT328" s="14"/>
      <c r="AU328" s="14"/>
      <c r="AV328" s="14"/>
      <c r="AW328" s="14"/>
      <c r="AX328" s="14"/>
      <c r="AY328" s="14"/>
      <c r="AZ328" s="14"/>
      <c r="BA328" s="14"/>
      <c r="BB328" s="14"/>
      <c r="BC328" s="14"/>
      <c r="BD328" s="14"/>
      <c r="BE328" s="14"/>
      <c r="BF328" s="14"/>
      <c r="BG328" s="14"/>
      <c r="BH328" s="14"/>
      <c r="BI328" s="14"/>
      <c r="BJ328" s="14"/>
      <c r="BK328" s="14"/>
      <c r="BL328" s="14"/>
      <c r="BM328" s="14"/>
      <c r="BN328" s="14"/>
      <c r="BO328" s="14"/>
      <c r="BP328" s="14"/>
      <c r="BQ328" s="14"/>
      <c r="BR328" s="14"/>
      <c r="BS328" s="14"/>
    </row>
    <row r="329" spans="2:71" ht="15" hidden="1" customHeight="1" outlineLevel="2" x14ac:dyDescent="0.2">
      <c r="B329" s="84" t="str">
        <f t="shared" si="40"/>
        <v>Roodlands General HospitalTotal Number of scheduled elective operations in theatre system</v>
      </c>
      <c r="C329" s="87" t="str">
        <f t="shared" ref="C329:C334" si="48">C328</f>
        <v>Roodlands General Hospital</v>
      </c>
      <c r="D329" s="100"/>
      <c r="E329" s="36" t="s">
        <v>3</v>
      </c>
      <c r="F329" s="17">
        <f>'Publication Table'!D330</f>
        <v>119</v>
      </c>
      <c r="G329" s="17">
        <f>'Publication Table'!E330</f>
        <v>152</v>
      </c>
      <c r="H329" s="17">
        <f>'Publication Table'!F330</f>
        <v>98</v>
      </c>
      <c r="I329" s="17">
        <f>'Publication Table'!G330</f>
        <v>113</v>
      </c>
      <c r="J329" s="93">
        <f>'Publication Table'!H330</f>
        <v>151</v>
      </c>
      <c r="K329" s="17">
        <f>'Publication Table'!I330</f>
        <v>113</v>
      </c>
      <c r="L329" s="17">
        <f>'Publication Table'!J330</f>
        <v>169</v>
      </c>
      <c r="M329" s="17">
        <f>'Publication Table'!K330</f>
        <v>142</v>
      </c>
      <c r="N329" s="17">
        <f>'Publication Table'!L330</f>
        <v>150</v>
      </c>
      <c r="O329" s="17">
        <f>'Publication Table'!M330</f>
        <v>131</v>
      </c>
      <c r="P329" s="17">
        <f>'Publication Table'!N330</f>
        <v>163</v>
      </c>
      <c r="Q329" s="17">
        <f>'Publication Table'!O330</f>
        <v>128</v>
      </c>
      <c r="R329" s="17">
        <f>'Publication Table'!P330</f>
        <v>164</v>
      </c>
      <c r="S329" s="17">
        <f>'Publication Table'!Q330</f>
        <v>121</v>
      </c>
      <c r="T329" s="17">
        <f>'Publication Table'!R330</f>
        <v>75</v>
      </c>
      <c r="U329" s="17">
        <f>'Publication Table'!S330</f>
        <v>134</v>
      </c>
      <c r="V329" s="17">
        <f>'Publication Table'!T330</f>
        <v>121</v>
      </c>
      <c r="W329" s="17">
        <f>'Publication Table'!U330</f>
        <v>72</v>
      </c>
      <c r="X329" s="17">
        <f>'Publication Table'!V330</f>
        <v>123</v>
      </c>
      <c r="Y329" s="17">
        <f>'Publication Table'!W330</f>
        <v>100</v>
      </c>
      <c r="Z329" s="17">
        <f>'Publication Table'!X330</f>
        <v>111</v>
      </c>
      <c r="AA329" s="17">
        <f>'Publication Table'!Y330</f>
        <v>82</v>
      </c>
      <c r="AB329" s="17">
        <f>'Publication Table'!Z330</f>
        <v>117</v>
      </c>
      <c r="AC329" s="17">
        <f>'Publication Table'!AA330</f>
        <v>65</v>
      </c>
      <c r="AD329" s="17">
        <f>'Publication Table'!AB330</f>
        <v>127</v>
      </c>
      <c r="AE329" s="17">
        <f>'Publication Table'!AC330</f>
        <v>113</v>
      </c>
      <c r="AF329" s="17">
        <f>'Publication Table'!AD330</f>
        <v>86</v>
      </c>
      <c r="AG329" s="17">
        <f>'Publication Table'!AE330</f>
        <v>112</v>
      </c>
      <c r="AH329" s="17">
        <f>'Publication Table'!AF330</f>
        <v>111</v>
      </c>
      <c r="AI329" s="17">
        <f>'Publication Table'!AG330</f>
        <v>59</v>
      </c>
      <c r="AJ329" s="17">
        <f>'Publication Table'!AH330</f>
        <v>107</v>
      </c>
      <c r="AK329" s="17">
        <f>'Publication Table'!AI330</f>
        <v>88</v>
      </c>
      <c r="AL329" s="17">
        <f>'Publication Table'!AJ330</f>
        <v>102</v>
      </c>
      <c r="AM329" s="17">
        <f>'Publication Table'!AK330</f>
        <v>76</v>
      </c>
      <c r="AN329" s="17">
        <f>'Publication Table'!AL330</f>
        <v>81</v>
      </c>
      <c r="AO329" s="17">
        <f>'Publication Table'!AM330</f>
        <v>79</v>
      </c>
      <c r="AP329" s="17">
        <f>'Publication Table'!AN330</f>
        <v>85</v>
      </c>
      <c r="AQ329" s="17">
        <f>'Publication Table'!AO330</f>
        <v>97</v>
      </c>
      <c r="AR329" s="17">
        <f>'Publication Table'!AP330</f>
        <v>69</v>
      </c>
      <c r="AS329" s="17">
        <f>'Publication Table'!AQ330</f>
        <v>94</v>
      </c>
      <c r="AT329" s="17">
        <f>'Publication Table'!AR330</f>
        <v>69</v>
      </c>
      <c r="AU329" s="17">
        <f>'Publication Table'!AS330</f>
        <v>50</v>
      </c>
      <c r="AV329" s="17">
        <f>'Publication Table'!AT330</f>
        <v>73</v>
      </c>
      <c r="AW329" s="17">
        <f>'Publication Table'!AU330</f>
        <v>56</v>
      </c>
      <c r="AX329" s="17">
        <f>'Publication Table'!AV330</f>
        <v>86</v>
      </c>
      <c r="AY329" s="17">
        <f>'Publication Table'!AW330</f>
        <v>69</v>
      </c>
      <c r="AZ329" s="17">
        <f>'Publication Table'!AX330</f>
        <v>120</v>
      </c>
      <c r="BA329" s="17">
        <f>'Publication Table'!AY330</f>
        <v>94</v>
      </c>
      <c r="BB329" s="17">
        <f>'Publication Table'!AZ330</f>
        <v>109</v>
      </c>
      <c r="BC329" s="17">
        <f>'Publication Table'!BA330</f>
        <v>78</v>
      </c>
      <c r="BD329" s="17">
        <f>'Publication Table'!BB330</f>
        <v>79</v>
      </c>
      <c r="BE329" s="17">
        <f>'Publication Table'!BC330</f>
        <v>34</v>
      </c>
      <c r="BF329" s="307"/>
      <c r="BG329" s="307"/>
      <c r="BH329" s="307"/>
      <c r="BI329" s="307"/>
      <c r="BJ329" s="307"/>
      <c r="BK329" s="307"/>
      <c r="BL329" s="307"/>
      <c r="BM329" s="307"/>
      <c r="BN329" s="307"/>
      <c r="BO329" s="307"/>
      <c r="BP329" s="307"/>
      <c r="BQ329" s="307"/>
      <c r="BR329" s="307"/>
      <c r="BS329" s="307"/>
    </row>
    <row r="330" spans="2:71" ht="15" hidden="1" customHeight="1" outlineLevel="2" x14ac:dyDescent="0.2">
      <c r="B330" s="84" t="str">
        <f t="shared" si="40"/>
        <v>Roodlands General HospitalPercent of total scheduled elective cancellations in theatre systems</v>
      </c>
      <c r="C330" s="87" t="str">
        <f t="shared" si="48"/>
        <v>Roodlands General Hospital</v>
      </c>
      <c r="D330" s="100"/>
      <c r="E330" s="37" t="s">
        <v>112</v>
      </c>
      <c r="F330" s="38">
        <f>'Publication Table'!D331/'Publication Table (%)'!F$329</f>
        <v>0.15966386554621848</v>
      </c>
      <c r="G330" s="38">
        <f>'Publication Table'!E331/'Publication Table (%)'!G$329</f>
        <v>0.10526315789473684</v>
      </c>
      <c r="H330" s="38">
        <f>'Publication Table'!F331/'Publication Table (%)'!H$329</f>
        <v>0.20408163265306123</v>
      </c>
      <c r="I330" s="38">
        <f>'Publication Table'!G331/'Publication Table (%)'!I$329</f>
        <v>8.8495575221238937E-2</v>
      </c>
      <c r="J330" s="94">
        <f>'Publication Table'!H331/'Publication Table (%)'!J$329</f>
        <v>0.2119205298013245</v>
      </c>
      <c r="K330" s="38">
        <f>'Publication Table'!I331/'Publication Table (%)'!K$329</f>
        <v>0.15044247787610621</v>
      </c>
      <c r="L330" s="38">
        <f>'Publication Table'!J331/'Publication Table (%)'!L$329</f>
        <v>0.15976331360946747</v>
      </c>
      <c r="M330" s="38">
        <f>'Publication Table'!K331/'Publication Table (%)'!M$329</f>
        <v>0.18309859154929578</v>
      </c>
      <c r="N330" s="38">
        <f>'Publication Table'!L331/'Publication Table (%)'!N$329</f>
        <v>0.17333333333333334</v>
      </c>
      <c r="O330" s="38">
        <f>'Publication Table'!M331/'Publication Table (%)'!O$329</f>
        <v>0.16030534351145037</v>
      </c>
      <c r="P330" s="38">
        <f>'Publication Table'!N331/'Publication Table (%)'!P$329</f>
        <v>4.2944785276073622E-2</v>
      </c>
      <c r="Q330" s="38">
        <f>'Publication Table'!O331/'Publication Table (%)'!Q$329</f>
        <v>7.8125E-2</v>
      </c>
      <c r="R330" s="38">
        <f>'Publication Table'!P331/'Publication Table (%)'!R$329</f>
        <v>0.10975609756097561</v>
      </c>
      <c r="S330" s="38">
        <f>'Publication Table'!Q331/'Publication Table (%)'!S$329</f>
        <v>0.2231404958677686</v>
      </c>
      <c r="T330" s="38">
        <f>'Publication Table'!R331/'Publication Table (%)'!T$329</f>
        <v>5.3333333333333337E-2</v>
      </c>
      <c r="U330" s="38">
        <f>'Publication Table'!S331/'Publication Table (%)'!U$329</f>
        <v>0.11940298507462686</v>
      </c>
      <c r="V330" s="38">
        <f>'Publication Table'!T331/'Publication Table (%)'!V$329</f>
        <v>7.43801652892562E-2</v>
      </c>
      <c r="W330" s="38">
        <f>'Publication Table'!U331/'Publication Table (%)'!W$329</f>
        <v>0.1388888888888889</v>
      </c>
      <c r="X330" s="38">
        <f>'Publication Table'!V331/'Publication Table (%)'!X$329</f>
        <v>0.10569105691056911</v>
      </c>
      <c r="Y330" s="38">
        <f>'Publication Table'!W331/'Publication Table (%)'!Y$329</f>
        <v>0.11</v>
      </c>
      <c r="Z330" s="38">
        <f>'Publication Table'!X331/'Publication Table (%)'!Z$329</f>
        <v>8.1081081081081086E-2</v>
      </c>
      <c r="AA330" s="38">
        <f>'Publication Table'!Y331/'Publication Table (%)'!AA$329</f>
        <v>0.13414634146341464</v>
      </c>
      <c r="AB330" s="38">
        <f>'Publication Table'!Z331/'Publication Table (%)'!AB$329</f>
        <v>0.12820512820512819</v>
      </c>
      <c r="AC330" s="38">
        <f>'Publication Table'!AA331/'Publication Table (%)'!AC$329</f>
        <v>1.5384615384615385E-2</v>
      </c>
      <c r="AD330" s="38">
        <f>'Publication Table'!AB331/'Publication Table (%)'!AD$329</f>
        <v>0.24409448818897639</v>
      </c>
      <c r="AE330" s="38">
        <f>'Publication Table'!AC331/'Publication Table (%)'!AE$329</f>
        <v>0.13274336283185842</v>
      </c>
      <c r="AF330" s="38">
        <f>'Publication Table'!AD331/'Publication Table (%)'!AF$329</f>
        <v>8.1395348837209308E-2</v>
      </c>
      <c r="AG330" s="38">
        <f>'Publication Table'!AE331/'Publication Table (%)'!AG$329</f>
        <v>0.11607142857142858</v>
      </c>
      <c r="AH330" s="38">
        <f>'Publication Table'!AF331/'Publication Table (%)'!AH$329</f>
        <v>0.12612612612612611</v>
      </c>
      <c r="AI330" s="38">
        <f>'Publication Table'!AG331/'Publication Table (%)'!AI$329</f>
        <v>0.1864406779661017</v>
      </c>
      <c r="AJ330" s="38">
        <f>'Publication Table'!AH331/'Publication Table (%)'!AJ$329</f>
        <v>7.476635514018691E-2</v>
      </c>
      <c r="AK330" s="38">
        <f>'Publication Table'!AI331/'Publication Table (%)'!AK$329</f>
        <v>0.22727272727272727</v>
      </c>
      <c r="AL330" s="38">
        <f>'Publication Table'!AJ331/'Publication Table (%)'!AL$329</f>
        <v>5.8823529411764705E-2</v>
      </c>
      <c r="AM330" s="38">
        <f>'Publication Table'!AK331/'Publication Table (%)'!AM$329</f>
        <v>0.10526315789473684</v>
      </c>
      <c r="AN330" s="38">
        <f>'Publication Table'!AL331/'Publication Table (%)'!AN$329</f>
        <v>0.14814814814814814</v>
      </c>
      <c r="AO330" s="38">
        <f>'Publication Table'!AM331/'Publication Table (%)'!AO$329</f>
        <v>6.3291139240506333E-2</v>
      </c>
      <c r="AP330" s="38">
        <f>'Publication Table'!AN331/'Publication Table (%)'!AP$329</f>
        <v>0.12941176470588237</v>
      </c>
      <c r="AQ330" s="38">
        <f>'Publication Table'!AO331/'Publication Table (%)'!AQ$329</f>
        <v>8.247422680412371E-2</v>
      </c>
      <c r="AR330" s="38">
        <f>'Publication Table'!AP331/'Publication Table (%)'!AR$329</f>
        <v>0.14492753623188406</v>
      </c>
      <c r="AS330" s="38">
        <f>'Publication Table'!AQ331/'Publication Table (%)'!AS$329</f>
        <v>7.4468085106382975E-2</v>
      </c>
      <c r="AT330" s="38">
        <f>'Publication Table'!AR331/'Publication Table (%)'!AT$329</f>
        <v>0.18840579710144928</v>
      </c>
      <c r="AU330" s="38">
        <f>'Publication Table'!AS331/'Publication Table (%)'!AU$329</f>
        <v>0.14000000000000001</v>
      </c>
      <c r="AV330" s="38">
        <f>'Publication Table'!AT331/'Publication Table (%)'!AV$329</f>
        <v>6.8493150684931503E-2</v>
      </c>
      <c r="AW330" s="38">
        <f>'Publication Table'!AU331/'Publication Table (%)'!AW$329</f>
        <v>0.14285714285714285</v>
      </c>
      <c r="AX330" s="38">
        <f>'Publication Table'!AV331/'Publication Table (%)'!AX$329</f>
        <v>0.18604651162790697</v>
      </c>
      <c r="AY330" s="38">
        <f>'Publication Table'!AW331/'Publication Table (%)'!AY$329</f>
        <v>0.13043478260869565</v>
      </c>
      <c r="AZ330" s="38">
        <f>'Publication Table'!AX331/'Publication Table (%)'!AZ$329</f>
        <v>0.14166666666666666</v>
      </c>
      <c r="BA330" s="38">
        <f>'Publication Table'!AY331/'Publication Table (%)'!BA$329</f>
        <v>0.1276595744680851</v>
      </c>
      <c r="BB330" s="38">
        <f>'Publication Table'!AZ331/'Publication Table (%)'!BB$329</f>
        <v>0.11009174311926606</v>
      </c>
      <c r="BC330" s="38">
        <f>'Publication Table'!BA331/'Publication Table (%)'!BC$329</f>
        <v>0.16666666666666666</v>
      </c>
      <c r="BD330" s="38">
        <f>'Publication Table'!BB331/'Publication Table (%)'!BD$329</f>
        <v>8.8607594936708861E-2</v>
      </c>
      <c r="BE330" s="38">
        <f>'Publication Table'!BC331/'Publication Table (%)'!BE$329</f>
        <v>2.9411764705882353E-2</v>
      </c>
      <c r="BF330" s="308"/>
      <c r="BG330" s="308"/>
      <c r="BH330" s="308"/>
      <c r="BI330" s="308"/>
      <c r="BJ330" s="308"/>
      <c r="BK330" s="308"/>
      <c r="BL330" s="308"/>
      <c r="BM330" s="308"/>
      <c r="BN330" s="308"/>
      <c r="BO330" s="308"/>
      <c r="BP330" s="308"/>
      <c r="BQ330" s="308"/>
      <c r="BR330" s="308"/>
      <c r="BS330" s="308"/>
    </row>
    <row r="331" spans="2:71" ht="15" hidden="1" customHeight="1" outlineLevel="2" x14ac:dyDescent="0.2">
      <c r="B331" s="84" t="str">
        <f t="shared" si="40"/>
        <v>Roodlands General HospitalCancellation based on clinical reason by hospital %</v>
      </c>
      <c r="C331" s="87" t="str">
        <f t="shared" si="48"/>
        <v>Roodlands General Hospital</v>
      </c>
      <c r="D331" s="100"/>
      <c r="E331" s="39" t="s">
        <v>113</v>
      </c>
      <c r="F331" s="38">
        <f>'Publication Table'!D332/'Publication Table (%)'!F$329</f>
        <v>0</v>
      </c>
      <c r="G331" s="38">
        <f>'Publication Table'!E332/'Publication Table (%)'!G$329</f>
        <v>0</v>
      </c>
      <c r="H331" s="38">
        <f>'Publication Table'!F332/'Publication Table (%)'!H$329</f>
        <v>1.020408163265306E-2</v>
      </c>
      <c r="I331" s="38">
        <f>'Publication Table'!G332/'Publication Table (%)'!I$329</f>
        <v>1.7699115044247787E-2</v>
      </c>
      <c r="J331" s="94">
        <f>'Publication Table'!H332/'Publication Table (%)'!J$329</f>
        <v>1.9867549668874173E-2</v>
      </c>
      <c r="K331" s="38">
        <f>'Publication Table'!I332/'Publication Table (%)'!K$329</f>
        <v>1.7699115044247787E-2</v>
      </c>
      <c r="L331" s="38">
        <f>'Publication Table'!J332/'Publication Table (%)'!L$329</f>
        <v>6.5088757396449703E-2</v>
      </c>
      <c r="M331" s="38">
        <f>'Publication Table'!K332/'Publication Table (%)'!M$329</f>
        <v>4.2253521126760563E-2</v>
      </c>
      <c r="N331" s="38">
        <f>'Publication Table'!L332/'Publication Table (%)'!N$329</f>
        <v>1.3333333333333334E-2</v>
      </c>
      <c r="O331" s="38">
        <f>'Publication Table'!M332/'Publication Table (%)'!O$329</f>
        <v>2.2900763358778626E-2</v>
      </c>
      <c r="P331" s="38">
        <f>'Publication Table'!N332/'Publication Table (%)'!P$329</f>
        <v>1.2269938650306749E-2</v>
      </c>
      <c r="Q331" s="38">
        <f>'Publication Table'!O332/'Publication Table (%)'!Q$329</f>
        <v>4.6875E-2</v>
      </c>
      <c r="R331" s="38">
        <f>'Publication Table'!P332/'Publication Table (%)'!R$329</f>
        <v>1.8292682926829267E-2</v>
      </c>
      <c r="S331" s="38">
        <f>'Publication Table'!Q332/'Publication Table (%)'!S$329</f>
        <v>5.7851239669421489E-2</v>
      </c>
      <c r="T331" s="38">
        <f>'Publication Table'!R332/'Publication Table (%)'!T$329</f>
        <v>2.6666666666666668E-2</v>
      </c>
      <c r="U331" s="38">
        <f>'Publication Table'!S332/'Publication Table (%)'!U$329</f>
        <v>2.2388059701492536E-2</v>
      </c>
      <c r="V331" s="38">
        <f>'Publication Table'!T332/'Publication Table (%)'!V$329</f>
        <v>2.4793388429752067E-2</v>
      </c>
      <c r="W331" s="38">
        <f>'Publication Table'!U332/'Publication Table (%)'!W$329</f>
        <v>4.1666666666666664E-2</v>
      </c>
      <c r="X331" s="38">
        <f>'Publication Table'!V332/'Publication Table (%)'!X$329</f>
        <v>3.2520325203252036E-2</v>
      </c>
      <c r="Y331" s="38">
        <f>'Publication Table'!W332/'Publication Table (%)'!Y$329</f>
        <v>0.01</v>
      </c>
      <c r="Z331" s="38">
        <f>'Publication Table'!X332/'Publication Table (%)'!Z$329</f>
        <v>3.6036036036036036E-2</v>
      </c>
      <c r="AA331" s="38">
        <f>'Publication Table'!Y332/'Publication Table (%)'!AA$329</f>
        <v>3.6585365853658534E-2</v>
      </c>
      <c r="AB331" s="38">
        <f>'Publication Table'!Z332/'Publication Table (%)'!AB$329</f>
        <v>4.2735042735042736E-2</v>
      </c>
      <c r="AC331" s="38">
        <f>'Publication Table'!AA332/'Publication Table (%)'!AC$329</f>
        <v>0</v>
      </c>
      <c r="AD331" s="38">
        <f>'Publication Table'!AB332/'Publication Table (%)'!AD$329</f>
        <v>6.2992125984251968E-2</v>
      </c>
      <c r="AE331" s="38">
        <f>'Publication Table'!AC332/'Publication Table (%)'!AE$329</f>
        <v>3.5398230088495575E-2</v>
      </c>
      <c r="AF331" s="38">
        <f>'Publication Table'!AD332/'Publication Table (%)'!AF$329</f>
        <v>1.1627906976744186E-2</v>
      </c>
      <c r="AG331" s="38">
        <f>'Publication Table'!AE332/'Publication Table (%)'!AG$329</f>
        <v>2.6785714285714284E-2</v>
      </c>
      <c r="AH331" s="38">
        <f>'Publication Table'!AF332/'Publication Table (%)'!AH$329</f>
        <v>5.4054054054054057E-2</v>
      </c>
      <c r="AI331" s="38">
        <f>'Publication Table'!AG332/'Publication Table (%)'!AI$329</f>
        <v>6.7796610169491525E-2</v>
      </c>
      <c r="AJ331" s="38">
        <f>'Publication Table'!AH332/'Publication Table (%)'!AJ$329</f>
        <v>9.3457943925233638E-3</v>
      </c>
      <c r="AK331" s="38">
        <f>'Publication Table'!AI332/'Publication Table (%)'!AK$329</f>
        <v>4.5454545454545456E-2</v>
      </c>
      <c r="AL331" s="38">
        <f>'Publication Table'!AJ332/'Publication Table (%)'!AL$329</f>
        <v>1.9607843137254902E-2</v>
      </c>
      <c r="AM331" s="38">
        <f>'Publication Table'!AK332/'Publication Table (%)'!AM$329</f>
        <v>7.8947368421052627E-2</v>
      </c>
      <c r="AN331" s="38">
        <f>'Publication Table'!AL332/'Publication Table (%)'!AN$329</f>
        <v>1.2345679012345678E-2</v>
      </c>
      <c r="AO331" s="38">
        <f>'Publication Table'!AM332/'Publication Table (%)'!AO$329</f>
        <v>0</v>
      </c>
      <c r="AP331" s="38">
        <f>'Publication Table'!AN332/'Publication Table (%)'!AP$329</f>
        <v>4.7058823529411764E-2</v>
      </c>
      <c r="AQ331" s="38">
        <f>'Publication Table'!AO332/'Publication Table (%)'!AQ$329</f>
        <v>0</v>
      </c>
      <c r="AR331" s="38">
        <f>'Publication Table'!AP332/'Publication Table (%)'!AR$329</f>
        <v>1.4492753623188406E-2</v>
      </c>
      <c r="AS331" s="38">
        <f>'Publication Table'!AQ332/'Publication Table (%)'!AS$329</f>
        <v>0</v>
      </c>
      <c r="AT331" s="38">
        <f>'Publication Table'!AR332/'Publication Table (%)'!AT$329</f>
        <v>4.3478260869565216E-2</v>
      </c>
      <c r="AU331" s="38">
        <f>'Publication Table'!AS332/'Publication Table (%)'!AU$329</f>
        <v>0.04</v>
      </c>
      <c r="AV331" s="38">
        <f>'Publication Table'!AT332/'Publication Table (%)'!AV$329</f>
        <v>4.1095890410958902E-2</v>
      </c>
      <c r="AW331" s="38">
        <f>'Publication Table'!AU332/'Publication Table (%)'!AW$329</f>
        <v>0</v>
      </c>
      <c r="AX331" s="38">
        <f>'Publication Table'!AV332/'Publication Table (%)'!AX$329</f>
        <v>2.3255813953488372E-2</v>
      </c>
      <c r="AY331" s="38">
        <f>'Publication Table'!AW332/'Publication Table (%)'!AY$329</f>
        <v>1.4492753623188406E-2</v>
      </c>
      <c r="AZ331" s="38">
        <f>'Publication Table'!AX332/'Publication Table (%)'!AZ$329</f>
        <v>3.3333333333333333E-2</v>
      </c>
      <c r="BA331" s="38">
        <f>'Publication Table'!AY332/'Publication Table (%)'!BA$329</f>
        <v>0</v>
      </c>
      <c r="BB331" s="38">
        <f>'Publication Table'!AZ332/'Publication Table (%)'!BB$329</f>
        <v>1.834862385321101E-2</v>
      </c>
      <c r="BC331" s="38">
        <f>'Publication Table'!BA332/'Publication Table (%)'!BC$329</f>
        <v>3.8461538461538464E-2</v>
      </c>
      <c r="BD331" s="38">
        <f>'Publication Table'!BB332/'Publication Table (%)'!BD$329</f>
        <v>2.5316455696202531E-2</v>
      </c>
      <c r="BE331" s="38">
        <f>'Publication Table'!BC332/'Publication Table (%)'!BE$329</f>
        <v>0</v>
      </c>
      <c r="BF331" s="308"/>
      <c r="BG331" s="308"/>
      <c r="BH331" s="308"/>
      <c r="BI331" s="308"/>
      <c r="BJ331" s="308"/>
      <c r="BK331" s="308"/>
      <c r="BL331" s="308"/>
      <c r="BM331" s="308"/>
      <c r="BN331" s="308"/>
      <c r="BO331" s="308"/>
      <c r="BP331" s="308"/>
      <c r="BQ331" s="308"/>
      <c r="BR331" s="308"/>
      <c r="BS331" s="308"/>
    </row>
    <row r="332" spans="2:71" ht="15" hidden="1" customHeight="1" outlineLevel="2" x14ac:dyDescent="0.2">
      <c r="B332" s="84" t="str">
        <f t="shared" si="40"/>
        <v>Roodlands General HospitalCancellation based on capacity or non-clinical reason by hospital %</v>
      </c>
      <c r="C332" s="87" t="str">
        <f t="shared" si="48"/>
        <v>Roodlands General Hospital</v>
      </c>
      <c r="D332" s="100"/>
      <c r="E332" s="39" t="s">
        <v>114</v>
      </c>
      <c r="F332" s="38">
        <f>'Publication Table'!D333/'Publication Table (%)'!F$329</f>
        <v>0</v>
      </c>
      <c r="G332" s="38">
        <f>'Publication Table'!E333/'Publication Table (%)'!G$329</f>
        <v>0</v>
      </c>
      <c r="H332" s="38">
        <f>'Publication Table'!F333/'Publication Table (%)'!H$329</f>
        <v>0</v>
      </c>
      <c r="I332" s="38">
        <f>'Publication Table'!G333/'Publication Table (%)'!I$329</f>
        <v>0</v>
      </c>
      <c r="J332" s="94">
        <f>'Publication Table'!H333/'Publication Table (%)'!J$329</f>
        <v>0.11258278145695365</v>
      </c>
      <c r="K332" s="38">
        <f>'Publication Table'!I333/'Publication Table (%)'!K$329</f>
        <v>8.8495575221238937E-3</v>
      </c>
      <c r="L332" s="38">
        <f>'Publication Table'!J333/'Publication Table (%)'!L$329</f>
        <v>0</v>
      </c>
      <c r="M332" s="38">
        <f>'Publication Table'!K333/'Publication Table (%)'!M$329</f>
        <v>4.2253521126760563E-2</v>
      </c>
      <c r="N332" s="38">
        <f>'Publication Table'!L333/'Publication Table (%)'!N$329</f>
        <v>0.02</v>
      </c>
      <c r="O332" s="38">
        <f>'Publication Table'!M333/'Publication Table (%)'!O$329</f>
        <v>1.5267175572519083E-2</v>
      </c>
      <c r="P332" s="38">
        <f>'Publication Table'!N333/'Publication Table (%)'!P$329</f>
        <v>0</v>
      </c>
      <c r="Q332" s="38">
        <f>'Publication Table'!O333/'Publication Table (%)'!Q$329</f>
        <v>7.8125E-3</v>
      </c>
      <c r="R332" s="38">
        <f>'Publication Table'!P333/'Publication Table (%)'!R$329</f>
        <v>1.8292682926829267E-2</v>
      </c>
      <c r="S332" s="38">
        <f>'Publication Table'!Q333/'Publication Table (%)'!S$329</f>
        <v>4.1322314049586778E-2</v>
      </c>
      <c r="T332" s="38">
        <f>'Publication Table'!R333/'Publication Table (%)'!T$329</f>
        <v>0</v>
      </c>
      <c r="U332" s="38">
        <f>'Publication Table'!S333/'Publication Table (%)'!U$329</f>
        <v>7.462686567164179E-3</v>
      </c>
      <c r="V332" s="38">
        <f>'Publication Table'!T333/'Publication Table (%)'!V$329</f>
        <v>0</v>
      </c>
      <c r="W332" s="38">
        <f>'Publication Table'!U333/'Publication Table (%)'!W$329</f>
        <v>0</v>
      </c>
      <c r="X332" s="38">
        <f>'Publication Table'!V333/'Publication Table (%)'!X$329</f>
        <v>0</v>
      </c>
      <c r="Y332" s="38">
        <f>'Publication Table'!W333/'Publication Table (%)'!Y$329</f>
        <v>0.01</v>
      </c>
      <c r="Z332" s="38">
        <f>'Publication Table'!X333/'Publication Table (%)'!Z$329</f>
        <v>0</v>
      </c>
      <c r="AA332" s="38">
        <f>'Publication Table'!Y333/'Publication Table (%)'!AA$329</f>
        <v>1.2195121951219513E-2</v>
      </c>
      <c r="AB332" s="38">
        <f>'Publication Table'!Z333/'Publication Table (%)'!AB$329</f>
        <v>0</v>
      </c>
      <c r="AC332" s="38">
        <f>'Publication Table'!AA333/'Publication Table (%)'!AC$329</f>
        <v>0</v>
      </c>
      <c r="AD332" s="38">
        <f>'Publication Table'!AB333/'Publication Table (%)'!AD$329</f>
        <v>1.5748031496062992E-2</v>
      </c>
      <c r="AE332" s="38">
        <f>'Publication Table'!AC333/'Publication Table (%)'!AE$329</f>
        <v>0</v>
      </c>
      <c r="AF332" s="38">
        <f>'Publication Table'!AD333/'Publication Table (%)'!AF$329</f>
        <v>0</v>
      </c>
      <c r="AG332" s="38">
        <f>'Publication Table'!AE333/'Publication Table (%)'!AG$329</f>
        <v>2.6785714285714284E-2</v>
      </c>
      <c r="AH332" s="38">
        <f>'Publication Table'!AF333/'Publication Table (%)'!AH$329</f>
        <v>0</v>
      </c>
      <c r="AI332" s="38">
        <f>'Publication Table'!AG333/'Publication Table (%)'!AI$329</f>
        <v>0</v>
      </c>
      <c r="AJ332" s="38">
        <f>'Publication Table'!AH333/'Publication Table (%)'!AJ$329</f>
        <v>9.3457943925233638E-3</v>
      </c>
      <c r="AK332" s="38">
        <f>'Publication Table'!AI333/'Publication Table (%)'!AK$329</f>
        <v>7.9545454545454544E-2</v>
      </c>
      <c r="AL332" s="38">
        <f>'Publication Table'!AJ333/'Publication Table (%)'!AL$329</f>
        <v>0</v>
      </c>
      <c r="AM332" s="38">
        <f>'Publication Table'!AK333/'Publication Table (%)'!AM$329</f>
        <v>0</v>
      </c>
      <c r="AN332" s="38">
        <f>'Publication Table'!AL333/'Publication Table (%)'!AN$329</f>
        <v>0</v>
      </c>
      <c r="AO332" s="38">
        <f>'Publication Table'!AM333/'Publication Table (%)'!AO$329</f>
        <v>0</v>
      </c>
      <c r="AP332" s="38">
        <f>'Publication Table'!AN333/'Publication Table (%)'!AP$329</f>
        <v>0</v>
      </c>
      <c r="AQ332" s="38">
        <f>'Publication Table'!AO333/'Publication Table (%)'!AQ$329</f>
        <v>4.1237113402061855E-2</v>
      </c>
      <c r="AR332" s="38">
        <f>'Publication Table'!AP333/'Publication Table (%)'!AR$329</f>
        <v>0.10144927536231885</v>
      </c>
      <c r="AS332" s="38">
        <f>'Publication Table'!AQ333/'Publication Table (%)'!AS$329</f>
        <v>1.0638297872340425E-2</v>
      </c>
      <c r="AT332" s="38">
        <f>'Publication Table'!AR333/'Publication Table (%)'!AT$329</f>
        <v>0</v>
      </c>
      <c r="AU332" s="38">
        <f>'Publication Table'!AS333/'Publication Table (%)'!AU$329</f>
        <v>0</v>
      </c>
      <c r="AV332" s="38">
        <f>'Publication Table'!AT333/'Publication Table (%)'!AV$329</f>
        <v>0</v>
      </c>
      <c r="AW332" s="38">
        <f>'Publication Table'!AU333/'Publication Table (%)'!AW$329</f>
        <v>0</v>
      </c>
      <c r="AX332" s="38">
        <f>'Publication Table'!AV333/'Publication Table (%)'!AX$329</f>
        <v>6.9767441860465115E-2</v>
      </c>
      <c r="AY332" s="38">
        <f>'Publication Table'!AW333/'Publication Table (%)'!AY$329</f>
        <v>0</v>
      </c>
      <c r="AZ332" s="38">
        <f>'Publication Table'!AX333/'Publication Table (%)'!AZ$329</f>
        <v>8.3333333333333332E-3</v>
      </c>
      <c r="BA332" s="38">
        <f>'Publication Table'!AY333/'Publication Table (%)'!BA$329</f>
        <v>0</v>
      </c>
      <c r="BB332" s="38">
        <f>'Publication Table'!AZ333/'Publication Table (%)'!BB$329</f>
        <v>0</v>
      </c>
      <c r="BC332" s="38">
        <f>'Publication Table'!BA333/'Publication Table (%)'!BC$329</f>
        <v>0</v>
      </c>
      <c r="BD332" s="38">
        <f>'Publication Table'!BB333/'Publication Table (%)'!BD$329</f>
        <v>0</v>
      </c>
      <c r="BE332" s="38">
        <f>'Publication Table'!BC333/'Publication Table (%)'!BE$329</f>
        <v>0</v>
      </c>
      <c r="BF332" s="308"/>
      <c r="BG332" s="308"/>
      <c r="BH332" s="308"/>
      <c r="BI332" s="308"/>
      <c r="BJ332" s="308"/>
      <c r="BK332" s="308"/>
      <c r="BL332" s="308"/>
      <c r="BM332" s="308"/>
      <c r="BN332" s="308"/>
      <c r="BO332" s="308"/>
      <c r="BP332" s="308"/>
      <c r="BQ332" s="308"/>
      <c r="BR332" s="308"/>
      <c r="BS332" s="308"/>
    </row>
    <row r="333" spans="2:71" ht="15" hidden="1" customHeight="1" outlineLevel="2" x14ac:dyDescent="0.2">
      <c r="B333" s="84" t="str">
        <f t="shared" si="40"/>
        <v>Roodlands General HospitalCancelled by Patient %</v>
      </c>
      <c r="C333" s="87" t="str">
        <f t="shared" si="48"/>
        <v>Roodlands General Hospital</v>
      </c>
      <c r="D333" s="100"/>
      <c r="E333" s="39" t="s">
        <v>115</v>
      </c>
      <c r="F333" s="38">
        <f>'Publication Table'!D334/'Publication Table (%)'!F$329</f>
        <v>0.11764705882352941</v>
      </c>
      <c r="G333" s="38">
        <f>'Publication Table'!E334/'Publication Table (%)'!G$329</f>
        <v>7.2368421052631582E-2</v>
      </c>
      <c r="H333" s="38">
        <f>'Publication Table'!F334/'Publication Table (%)'!H$329</f>
        <v>0.10204081632653061</v>
      </c>
      <c r="I333" s="38">
        <f>'Publication Table'!G334/'Publication Table (%)'!I$329</f>
        <v>5.3097345132743362E-2</v>
      </c>
      <c r="J333" s="94">
        <f>'Publication Table'!H334/'Publication Table (%)'!J$329</f>
        <v>7.9470198675496692E-2</v>
      </c>
      <c r="K333" s="38">
        <f>'Publication Table'!I334/'Publication Table (%)'!K$329</f>
        <v>0.11504424778761062</v>
      </c>
      <c r="L333" s="38">
        <f>'Publication Table'!J334/'Publication Table (%)'!L$329</f>
        <v>9.4674556213017749E-2</v>
      </c>
      <c r="M333" s="38">
        <f>'Publication Table'!K334/'Publication Table (%)'!M$329</f>
        <v>9.8591549295774641E-2</v>
      </c>
      <c r="N333" s="38">
        <f>'Publication Table'!L334/'Publication Table (%)'!N$329</f>
        <v>0.13333333333333333</v>
      </c>
      <c r="O333" s="38">
        <f>'Publication Table'!M334/'Publication Table (%)'!O$329</f>
        <v>0.11450381679389313</v>
      </c>
      <c r="P333" s="38">
        <f>'Publication Table'!N334/'Publication Table (%)'!P$329</f>
        <v>3.0674846625766871E-2</v>
      </c>
      <c r="Q333" s="38">
        <f>'Publication Table'!O334/'Publication Table (%)'!Q$329</f>
        <v>2.34375E-2</v>
      </c>
      <c r="R333" s="38">
        <f>'Publication Table'!P334/'Publication Table (%)'!R$329</f>
        <v>5.4878048780487805E-2</v>
      </c>
      <c r="S333" s="38">
        <f>'Publication Table'!Q334/'Publication Table (%)'!S$329</f>
        <v>0.11570247933884298</v>
      </c>
      <c r="T333" s="38">
        <f>'Publication Table'!R334/'Publication Table (%)'!T$329</f>
        <v>1.3333333333333334E-2</v>
      </c>
      <c r="U333" s="38">
        <f>'Publication Table'!S334/'Publication Table (%)'!U$329</f>
        <v>6.7164179104477612E-2</v>
      </c>
      <c r="V333" s="38">
        <f>'Publication Table'!T334/'Publication Table (%)'!V$329</f>
        <v>4.9586776859504134E-2</v>
      </c>
      <c r="W333" s="38">
        <f>'Publication Table'!U334/'Publication Table (%)'!W$329</f>
        <v>9.7222222222222224E-2</v>
      </c>
      <c r="X333" s="38">
        <f>'Publication Table'!V334/'Publication Table (%)'!X$329</f>
        <v>6.5040650406504072E-2</v>
      </c>
      <c r="Y333" s="38">
        <f>'Publication Table'!W334/'Publication Table (%)'!Y$329</f>
        <v>0.09</v>
      </c>
      <c r="Z333" s="38">
        <f>'Publication Table'!X334/'Publication Table (%)'!Z$329</f>
        <v>4.5045045045045043E-2</v>
      </c>
      <c r="AA333" s="38">
        <f>'Publication Table'!Y334/'Publication Table (%)'!AA$329</f>
        <v>6.097560975609756E-2</v>
      </c>
      <c r="AB333" s="38">
        <f>'Publication Table'!Z334/'Publication Table (%)'!AB$329</f>
        <v>8.5470085470085472E-2</v>
      </c>
      <c r="AC333" s="38">
        <f>'Publication Table'!AA334/'Publication Table (%)'!AC$329</f>
        <v>1.5384615384615385E-2</v>
      </c>
      <c r="AD333" s="38">
        <f>'Publication Table'!AB334/'Publication Table (%)'!AD$329</f>
        <v>0.15748031496062992</v>
      </c>
      <c r="AE333" s="38">
        <f>'Publication Table'!AC334/'Publication Table (%)'!AE$329</f>
        <v>8.8495575221238937E-2</v>
      </c>
      <c r="AF333" s="38">
        <f>'Publication Table'!AD334/'Publication Table (%)'!AF$329</f>
        <v>6.9767441860465115E-2</v>
      </c>
      <c r="AG333" s="38">
        <f>'Publication Table'!AE334/'Publication Table (%)'!AG$329</f>
        <v>6.25E-2</v>
      </c>
      <c r="AH333" s="38">
        <f>'Publication Table'!AF334/'Publication Table (%)'!AH$329</f>
        <v>7.2072072072072071E-2</v>
      </c>
      <c r="AI333" s="38">
        <f>'Publication Table'!AG334/'Publication Table (%)'!AI$329</f>
        <v>0.11864406779661017</v>
      </c>
      <c r="AJ333" s="38">
        <f>'Publication Table'!AH334/'Publication Table (%)'!AJ$329</f>
        <v>5.6074766355140186E-2</v>
      </c>
      <c r="AK333" s="38">
        <f>'Publication Table'!AI334/'Publication Table (%)'!AK$329</f>
        <v>0.10227272727272728</v>
      </c>
      <c r="AL333" s="38">
        <f>'Publication Table'!AJ334/'Publication Table (%)'!AL$329</f>
        <v>3.9215686274509803E-2</v>
      </c>
      <c r="AM333" s="38">
        <f>'Publication Table'!AK334/'Publication Table (%)'!AM$329</f>
        <v>2.6315789473684209E-2</v>
      </c>
      <c r="AN333" s="38">
        <f>'Publication Table'!AL334/'Publication Table (%)'!AN$329</f>
        <v>4.9382716049382713E-2</v>
      </c>
      <c r="AO333" s="38">
        <f>'Publication Table'!AM334/'Publication Table (%)'!AO$329</f>
        <v>6.3291139240506333E-2</v>
      </c>
      <c r="AP333" s="38">
        <f>'Publication Table'!AN334/'Publication Table (%)'!AP$329</f>
        <v>8.2352941176470587E-2</v>
      </c>
      <c r="AQ333" s="38">
        <f>'Publication Table'!AO334/'Publication Table (%)'!AQ$329</f>
        <v>4.1237113402061855E-2</v>
      </c>
      <c r="AR333" s="38">
        <f>'Publication Table'!AP334/'Publication Table (%)'!AR$329</f>
        <v>2.8985507246376812E-2</v>
      </c>
      <c r="AS333" s="38">
        <f>'Publication Table'!AQ334/'Publication Table (%)'!AS$329</f>
        <v>5.3191489361702128E-2</v>
      </c>
      <c r="AT333" s="38">
        <f>'Publication Table'!AR334/'Publication Table (%)'!AT$329</f>
        <v>0.14492753623188406</v>
      </c>
      <c r="AU333" s="38">
        <f>'Publication Table'!AS334/'Publication Table (%)'!AU$329</f>
        <v>0.1</v>
      </c>
      <c r="AV333" s="38">
        <f>'Publication Table'!AT334/'Publication Table (%)'!AV$329</f>
        <v>1.3698630136986301E-2</v>
      </c>
      <c r="AW333" s="38">
        <f>'Publication Table'!AU334/'Publication Table (%)'!AW$329</f>
        <v>0.14285714285714285</v>
      </c>
      <c r="AX333" s="38">
        <f>'Publication Table'!AV334/'Publication Table (%)'!AX$329</f>
        <v>9.3023255813953487E-2</v>
      </c>
      <c r="AY333" s="38">
        <f>'Publication Table'!AW334/'Publication Table (%)'!AY$329</f>
        <v>0.11594202898550725</v>
      </c>
      <c r="AZ333" s="38">
        <f>'Publication Table'!AX334/'Publication Table (%)'!AZ$329</f>
        <v>0.1</v>
      </c>
      <c r="BA333" s="38">
        <f>'Publication Table'!AY334/'Publication Table (%)'!BA$329</f>
        <v>0.1276595744680851</v>
      </c>
      <c r="BB333" s="38">
        <f>'Publication Table'!AZ334/'Publication Table (%)'!BB$329</f>
        <v>8.2568807339449546E-2</v>
      </c>
      <c r="BC333" s="38">
        <f>'Publication Table'!BA334/'Publication Table (%)'!BC$329</f>
        <v>0.12820512820512819</v>
      </c>
      <c r="BD333" s="38">
        <f>'Publication Table'!BB334/'Publication Table (%)'!BD$329</f>
        <v>6.3291139240506333E-2</v>
      </c>
      <c r="BE333" s="38">
        <f>'Publication Table'!BC334/'Publication Table (%)'!BE$329</f>
        <v>2.9411764705882353E-2</v>
      </c>
      <c r="BF333" s="308"/>
      <c r="BG333" s="308"/>
      <c r="BH333" s="308"/>
      <c r="BI333" s="308"/>
      <c r="BJ333" s="308"/>
      <c r="BK333" s="308"/>
      <c r="BL333" s="308"/>
      <c r="BM333" s="308"/>
      <c r="BN333" s="308"/>
      <c r="BO333" s="308"/>
      <c r="BP333" s="308"/>
      <c r="BQ333" s="308"/>
      <c r="BR333" s="308"/>
      <c r="BS333" s="308"/>
    </row>
    <row r="334" spans="2:71" ht="15" hidden="1" customHeight="1" outlineLevel="2" x14ac:dyDescent="0.2">
      <c r="B334" s="84" t="str">
        <f t="shared" si="40"/>
        <v>Roodlands General HospitalOther reason %</v>
      </c>
      <c r="C334" s="87" t="str">
        <f t="shared" si="48"/>
        <v>Roodlands General Hospital</v>
      </c>
      <c r="D334" s="100"/>
      <c r="E334" s="39" t="s">
        <v>116</v>
      </c>
      <c r="F334" s="38">
        <f>'Publication Table'!D335/'Publication Table (%)'!F$329</f>
        <v>4.2016806722689079E-2</v>
      </c>
      <c r="G334" s="38">
        <f>'Publication Table'!E335/'Publication Table (%)'!G$329</f>
        <v>3.2894736842105261E-2</v>
      </c>
      <c r="H334" s="38">
        <f>'Publication Table'!F335/'Publication Table (%)'!H$329</f>
        <v>9.1836734693877556E-2</v>
      </c>
      <c r="I334" s="38">
        <f>'Publication Table'!G335/'Publication Table (%)'!I$329</f>
        <v>1.7699115044247787E-2</v>
      </c>
      <c r="J334" s="94">
        <f>'Publication Table'!H335/'Publication Table (%)'!J$329</f>
        <v>0</v>
      </c>
      <c r="K334" s="38">
        <f>'Publication Table'!I335/'Publication Table (%)'!K$329</f>
        <v>8.8495575221238937E-3</v>
      </c>
      <c r="L334" s="38">
        <f>'Publication Table'!J335/'Publication Table (%)'!L$329</f>
        <v>0</v>
      </c>
      <c r="M334" s="38">
        <f>'Publication Table'!K335/'Publication Table (%)'!M$329</f>
        <v>0</v>
      </c>
      <c r="N334" s="38">
        <f>'Publication Table'!L335/'Publication Table (%)'!N$329</f>
        <v>6.6666666666666671E-3</v>
      </c>
      <c r="O334" s="38">
        <f>'Publication Table'!M335/'Publication Table (%)'!O$329</f>
        <v>7.6335877862595417E-3</v>
      </c>
      <c r="P334" s="38">
        <f>'Publication Table'!N335/'Publication Table (%)'!P$329</f>
        <v>0</v>
      </c>
      <c r="Q334" s="38">
        <f>'Publication Table'!O335/'Publication Table (%)'!Q$329</f>
        <v>0</v>
      </c>
      <c r="R334" s="38">
        <f>'Publication Table'!P335/'Publication Table (%)'!R$329</f>
        <v>1.8292682926829267E-2</v>
      </c>
      <c r="S334" s="38">
        <f>'Publication Table'!Q335/'Publication Table (%)'!S$329</f>
        <v>8.2644628099173556E-3</v>
      </c>
      <c r="T334" s="38">
        <f>'Publication Table'!R335/'Publication Table (%)'!T$329</f>
        <v>1.3333333333333334E-2</v>
      </c>
      <c r="U334" s="38">
        <f>'Publication Table'!S335/'Publication Table (%)'!U$329</f>
        <v>2.2388059701492536E-2</v>
      </c>
      <c r="V334" s="38">
        <f>'Publication Table'!T335/'Publication Table (%)'!V$329</f>
        <v>0</v>
      </c>
      <c r="W334" s="38">
        <f>'Publication Table'!U335/'Publication Table (%)'!W$329</f>
        <v>0</v>
      </c>
      <c r="X334" s="38">
        <f>'Publication Table'!V335/'Publication Table (%)'!X$329</f>
        <v>8.130081300813009E-3</v>
      </c>
      <c r="Y334" s="38">
        <f>'Publication Table'!W335/'Publication Table (%)'!Y$329</f>
        <v>0</v>
      </c>
      <c r="Z334" s="38">
        <f>'Publication Table'!X335/'Publication Table (%)'!Z$329</f>
        <v>0</v>
      </c>
      <c r="AA334" s="38">
        <f>'Publication Table'!Y335/'Publication Table (%)'!AA$329</f>
        <v>2.4390243902439025E-2</v>
      </c>
      <c r="AB334" s="38">
        <f>'Publication Table'!Z335/'Publication Table (%)'!AB$329</f>
        <v>0</v>
      </c>
      <c r="AC334" s="38">
        <f>'Publication Table'!AA335/'Publication Table (%)'!AC$329</f>
        <v>0</v>
      </c>
      <c r="AD334" s="38">
        <f>'Publication Table'!AB335/'Publication Table (%)'!AD$329</f>
        <v>7.874015748031496E-3</v>
      </c>
      <c r="AE334" s="38">
        <f>'Publication Table'!AC335/'Publication Table (%)'!AE$329</f>
        <v>8.8495575221238937E-3</v>
      </c>
      <c r="AF334" s="38">
        <f>'Publication Table'!AD335/'Publication Table (%)'!AF$329</f>
        <v>0</v>
      </c>
      <c r="AG334" s="38">
        <f>'Publication Table'!AE335/'Publication Table (%)'!AG$329</f>
        <v>0</v>
      </c>
      <c r="AH334" s="38">
        <f>'Publication Table'!AF335/'Publication Table (%)'!AH$329</f>
        <v>0</v>
      </c>
      <c r="AI334" s="38">
        <f>'Publication Table'!AG335/'Publication Table (%)'!AI$329</f>
        <v>0</v>
      </c>
      <c r="AJ334" s="38">
        <f>'Publication Table'!AH335/'Publication Table (%)'!AJ$329</f>
        <v>0</v>
      </c>
      <c r="AK334" s="38">
        <f>'Publication Table'!AI335/'Publication Table (%)'!AK$329</f>
        <v>0</v>
      </c>
      <c r="AL334" s="38">
        <f>'Publication Table'!AJ335/'Publication Table (%)'!AL$329</f>
        <v>0</v>
      </c>
      <c r="AM334" s="38">
        <f>'Publication Table'!AK335/'Publication Table (%)'!AM$329</f>
        <v>0</v>
      </c>
      <c r="AN334" s="38">
        <f>'Publication Table'!AL335/'Publication Table (%)'!AN$329</f>
        <v>8.6419753086419748E-2</v>
      </c>
      <c r="AO334" s="38">
        <f>'Publication Table'!AM335/'Publication Table (%)'!AO$329</f>
        <v>0</v>
      </c>
      <c r="AP334" s="38">
        <f>'Publication Table'!AN335/'Publication Table (%)'!AP$329</f>
        <v>0</v>
      </c>
      <c r="AQ334" s="38">
        <f>'Publication Table'!AO335/'Publication Table (%)'!AQ$329</f>
        <v>0</v>
      </c>
      <c r="AR334" s="38">
        <f>'Publication Table'!AP335/'Publication Table (%)'!AR$329</f>
        <v>0</v>
      </c>
      <c r="AS334" s="38">
        <f>'Publication Table'!AQ335/'Publication Table (%)'!AS$329</f>
        <v>1.0638297872340425E-2</v>
      </c>
      <c r="AT334" s="38">
        <f>'Publication Table'!AR335/'Publication Table (%)'!AT$329</f>
        <v>0</v>
      </c>
      <c r="AU334" s="38">
        <f>'Publication Table'!AS335/'Publication Table (%)'!AU$329</f>
        <v>0</v>
      </c>
      <c r="AV334" s="38">
        <f>'Publication Table'!AT335/'Publication Table (%)'!AV$329</f>
        <v>1.3698630136986301E-2</v>
      </c>
      <c r="AW334" s="38">
        <f>'Publication Table'!AU335/'Publication Table (%)'!AW$329</f>
        <v>0</v>
      </c>
      <c r="AX334" s="38">
        <f>'Publication Table'!AV335/'Publication Table (%)'!AX$329</f>
        <v>0</v>
      </c>
      <c r="AY334" s="38">
        <f>'Publication Table'!AW335/'Publication Table (%)'!AY$329</f>
        <v>0</v>
      </c>
      <c r="AZ334" s="38">
        <f>'Publication Table'!AX335/'Publication Table (%)'!AZ$329</f>
        <v>0</v>
      </c>
      <c r="BA334" s="38">
        <f>'Publication Table'!AY335/'Publication Table (%)'!BA$329</f>
        <v>0</v>
      </c>
      <c r="BB334" s="38">
        <f>'Publication Table'!AZ335/'Publication Table (%)'!BB$329</f>
        <v>9.1743119266055051E-3</v>
      </c>
      <c r="BC334" s="38">
        <f>'Publication Table'!BA335/'Publication Table (%)'!BC$329</f>
        <v>0</v>
      </c>
      <c r="BD334" s="38">
        <f>'Publication Table'!BB335/'Publication Table (%)'!BD$329</f>
        <v>0</v>
      </c>
      <c r="BE334" s="38">
        <f>'Publication Table'!BC335/'Publication Table (%)'!BE$329</f>
        <v>0</v>
      </c>
      <c r="BF334" s="308"/>
      <c r="BG334" s="308"/>
      <c r="BH334" s="308"/>
      <c r="BI334" s="308"/>
      <c r="BJ334" s="308"/>
      <c r="BK334" s="308"/>
      <c r="BL334" s="308"/>
      <c r="BM334" s="308"/>
      <c r="BN334" s="308"/>
      <c r="BO334" s="308"/>
      <c r="BP334" s="308"/>
      <c r="BQ334" s="308"/>
      <c r="BR334" s="308"/>
      <c r="BS334" s="308"/>
    </row>
    <row r="335" spans="2:71" ht="15" hidden="1" customHeight="1" outlineLevel="1" collapsed="1" x14ac:dyDescent="0.2">
      <c r="B335" s="84" t="str">
        <f t="shared" si="40"/>
        <v>Royal Hospital For Sick Children EdinburghRoyal Hospital For Sick Children Edinburgh</v>
      </c>
      <c r="C335" s="87" t="str">
        <f>E335</f>
        <v>Royal Hospital For Sick Children Edinburgh</v>
      </c>
      <c r="D335" s="100" t="s">
        <v>78</v>
      </c>
      <c r="E335" s="52" t="s">
        <v>79</v>
      </c>
      <c r="F335" s="14"/>
      <c r="G335" s="14"/>
      <c r="H335" s="14"/>
      <c r="I335" s="14"/>
      <c r="J335" s="14"/>
      <c r="K335" s="14"/>
      <c r="L335" s="14"/>
      <c r="M335" s="14"/>
      <c r="N335" s="14"/>
      <c r="O335" s="14"/>
      <c r="P335" s="14"/>
      <c r="Q335" s="14"/>
      <c r="R335" s="14"/>
      <c r="S335" s="14"/>
      <c r="T335" s="14"/>
      <c r="U335" s="14"/>
      <c r="V335" s="14"/>
      <c r="W335" s="14"/>
      <c r="X335" s="14"/>
      <c r="Y335" s="14"/>
      <c r="Z335" s="14"/>
      <c r="AA335" s="14"/>
      <c r="AB335" s="14"/>
      <c r="AC335" s="14"/>
      <c r="AD335" s="14"/>
      <c r="AE335" s="14"/>
      <c r="AF335" s="14"/>
      <c r="AG335" s="14"/>
      <c r="AH335" s="14"/>
      <c r="AI335" s="14"/>
      <c r="AJ335" s="14"/>
      <c r="AK335" s="14"/>
      <c r="AL335" s="14"/>
      <c r="AM335" s="14"/>
      <c r="AN335" s="14"/>
      <c r="AO335" s="14"/>
      <c r="AP335" s="14"/>
      <c r="AQ335" s="14"/>
      <c r="AR335" s="14"/>
      <c r="AS335" s="14"/>
      <c r="AT335" s="14"/>
      <c r="AU335" s="14"/>
      <c r="AV335" s="14"/>
      <c r="AW335" s="14"/>
      <c r="AX335" s="14"/>
      <c r="AY335" s="14"/>
      <c r="AZ335" s="14"/>
      <c r="BA335" s="14"/>
      <c r="BB335" s="14"/>
      <c r="BC335" s="14"/>
      <c r="BD335" s="14"/>
      <c r="BE335" s="14"/>
      <c r="BF335" s="14"/>
      <c r="BG335" s="14"/>
      <c r="BH335" s="14"/>
      <c r="BI335" s="14"/>
      <c r="BJ335" s="14"/>
      <c r="BK335" s="14"/>
      <c r="BL335" s="14"/>
      <c r="BM335" s="14"/>
      <c r="BN335" s="14"/>
      <c r="BO335" s="14"/>
      <c r="BP335" s="14"/>
      <c r="BQ335" s="14"/>
      <c r="BR335" s="14"/>
      <c r="BS335" s="14"/>
    </row>
    <row r="336" spans="2:71" ht="15" hidden="1" customHeight="1" outlineLevel="2" x14ac:dyDescent="0.2">
      <c r="B336" s="84" t="str">
        <f t="shared" si="40"/>
        <v>Royal Hospital For Sick Children EdinburghTotal Number of scheduled elective operations in theatre system</v>
      </c>
      <c r="C336" s="87" t="str">
        <f t="shared" ref="C336:C341" si="49">C335</f>
        <v>Royal Hospital For Sick Children Edinburgh</v>
      </c>
      <c r="D336" s="100"/>
      <c r="E336" s="36" t="s">
        <v>3</v>
      </c>
      <c r="F336" s="17">
        <f>'Publication Table'!D337</f>
        <v>478</v>
      </c>
      <c r="G336" s="17">
        <f>'Publication Table'!E337</f>
        <v>608</v>
      </c>
      <c r="H336" s="17">
        <f>'Publication Table'!F337</f>
        <v>507</v>
      </c>
      <c r="I336" s="17">
        <f>'Publication Table'!G337</f>
        <v>469</v>
      </c>
      <c r="J336" s="93">
        <f>'Publication Table'!H337</f>
        <v>559</v>
      </c>
      <c r="K336" s="17">
        <f>'Publication Table'!I337</f>
        <v>516</v>
      </c>
      <c r="L336" s="17">
        <f>'Publication Table'!J337</f>
        <v>499</v>
      </c>
      <c r="M336" s="17">
        <f>'Publication Table'!K337</f>
        <v>563</v>
      </c>
      <c r="N336" s="17">
        <f>'Publication Table'!L337</f>
        <v>467</v>
      </c>
      <c r="O336" s="17">
        <f>'Publication Table'!M337</f>
        <v>518</v>
      </c>
      <c r="P336" s="17">
        <f>'Publication Table'!N337</f>
        <v>510</v>
      </c>
      <c r="Q336" s="17">
        <f>'Publication Table'!O337</f>
        <v>497</v>
      </c>
      <c r="R336" s="17">
        <f>'Publication Table'!P337</f>
        <v>527</v>
      </c>
      <c r="S336" s="17">
        <f>'Publication Table'!Q337</f>
        <v>602</v>
      </c>
      <c r="T336" s="17">
        <f>'Publication Table'!R337</f>
        <v>485</v>
      </c>
      <c r="U336" s="17">
        <f>'Publication Table'!S337</f>
        <v>551</v>
      </c>
      <c r="V336" s="17">
        <f>'Publication Table'!T337</f>
        <v>520</v>
      </c>
      <c r="W336" s="17">
        <f>'Publication Table'!U337</f>
        <v>474</v>
      </c>
      <c r="X336" s="17">
        <f>'Publication Table'!V337</f>
        <v>592</v>
      </c>
      <c r="Y336" s="17">
        <f>'Publication Table'!W337</f>
        <v>513</v>
      </c>
      <c r="Z336" s="17">
        <f>'Publication Table'!X337</f>
        <v>525</v>
      </c>
      <c r="AA336" s="17">
        <f>'Publication Table'!Y337</f>
        <v>487</v>
      </c>
      <c r="AB336" s="17">
        <f>'Publication Table'!Z337</f>
        <v>588</v>
      </c>
      <c r="AC336" s="17">
        <f>'Publication Table'!AA337</f>
        <v>461</v>
      </c>
      <c r="AD336" s="17">
        <f>'Publication Table'!AB337</f>
        <v>571</v>
      </c>
      <c r="AE336" s="17">
        <f>'Publication Table'!AC337</f>
        <v>580</v>
      </c>
      <c r="AF336" s="17">
        <f>'Publication Table'!AD337</f>
        <v>553</v>
      </c>
      <c r="AG336" s="17">
        <f>'Publication Table'!AE337</f>
        <v>572</v>
      </c>
      <c r="AH336" s="17">
        <f>'Publication Table'!AF337</f>
        <v>514</v>
      </c>
      <c r="AI336" s="17">
        <f>'Publication Table'!AG337</f>
        <v>563</v>
      </c>
      <c r="AJ336" s="17">
        <f>'Publication Table'!AH337</f>
        <v>568</v>
      </c>
      <c r="AK336" s="17">
        <f>'Publication Table'!AI337</f>
        <v>472</v>
      </c>
      <c r="AL336" s="17">
        <f>'Publication Table'!AJ337</f>
        <v>511</v>
      </c>
      <c r="AM336" s="17">
        <f>'Publication Table'!AK337</f>
        <v>460</v>
      </c>
      <c r="AN336" s="17">
        <f>'Publication Table'!AL337</f>
        <v>518</v>
      </c>
      <c r="AO336" s="17">
        <f>'Publication Table'!AM337</f>
        <v>509</v>
      </c>
      <c r="AP336" s="17">
        <f>'Publication Table'!AN337</f>
        <v>563</v>
      </c>
      <c r="AQ336" s="17">
        <f>'Publication Table'!AO337</f>
        <v>581</v>
      </c>
      <c r="AR336" s="17">
        <f>'Publication Table'!AP337</f>
        <v>520</v>
      </c>
      <c r="AS336" s="17">
        <f>'Publication Table'!AQ337</f>
        <v>535</v>
      </c>
      <c r="AT336" s="17">
        <f>'Publication Table'!AR337</f>
        <v>453</v>
      </c>
      <c r="AU336" s="17">
        <f>'Publication Table'!AS337</f>
        <v>537</v>
      </c>
      <c r="AV336" s="17">
        <f>'Publication Table'!AT337</f>
        <v>508</v>
      </c>
      <c r="AW336" s="17">
        <f>'Publication Table'!AU337</f>
        <v>450</v>
      </c>
      <c r="AX336" s="17">
        <f>'Publication Table'!AV337</f>
        <v>527</v>
      </c>
      <c r="AY336" s="17">
        <f>'Publication Table'!AW337</f>
        <v>478</v>
      </c>
      <c r="AZ336" s="17">
        <f>'Publication Table'!AX337</f>
        <v>540</v>
      </c>
      <c r="BA336" s="17">
        <f>'Publication Table'!AY337</f>
        <v>441</v>
      </c>
      <c r="BB336" s="17">
        <f>'Publication Table'!AZ337</f>
        <v>560</v>
      </c>
      <c r="BC336" s="17">
        <f>'Publication Table'!BA337</f>
        <v>504</v>
      </c>
      <c r="BD336" s="17">
        <f>'Publication Table'!BB337</f>
        <v>389</v>
      </c>
      <c r="BE336" s="17">
        <f>'Publication Table'!BC337</f>
        <v>503</v>
      </c>
      <c r="BF336" s="17">
        <f>'Publication Table'!BD337</f>
        <v>493</v>
      </c>
      <c r="BG336" s="17">
        <f>'Publication Table'!BE337</f>
        <v>516</v>
      </c>
      <c r="BH336" s="17">
        <f>'Publication Table'!BF337</f>
        <v>494</v>
      </c>
      <c r="BI336" s="17">
        <f>'Publication Table'!BG337</f>
        <v>492</v>
      </c>
      <c r="BJ336" s="17">
        <f>'Publication Table'!BH337</f>
        <v>447</v>
      </c>
      <c r="BK336" s="17">
        <f>'Publication Table'!BI337</f>
        <v>403</v>
      </c>
      <c r="BL336" s="17">
        <f>'Publication Table'!BJ337</f>
        <v>383</v>
      </c>
      <c r="BM336" s="17">
        <f>'Publication Table'!BK337</f>
        <v>80</v>
      </c>
      <c r="BN336" s="17">
        <f>'Publication Table'!BL337</f>
        <v>102</v>
      </c>
      <c r="BO336" s="17">
        <f>'Publication Table'!BM337</f>
        <v>152</v>
      </c>
      <c r="BP336" s="17">
        <f>'Publication Table'!BN337</f>
        <v>229</v>
      </c>
      <c r="BQ336" s="17">
        <f>'Publication Table'!BO337</f>
        <v>229</v>
      </c>
      <c r="BR336" s="17">
        <f>'Publication Table'!BP337</f>
        <v>276</v>
      </c>
      <c r="BS336" s="17">
        <f ca="1">'Publication Table'!BQ337</f>
        <v>328</v>
      </c>
    </row>
    <row r="337" spans="2:71" ht="15" hidden="1" customHeight="1" outlineLevel="2" x14ac:dyDescent="0.2">
      <c r="B337" s="84" t="str">
        <f t="shared" si="40"/>
        <v>Royal Hospital For Sick Children EdinburghPercent of total scheduled elective cancellations in theatre systems</v>
      </c>
      <c r="C337" s="87" t="str">
        <f t="shared" si="49"/>
        <v>Royal Hospital For Sick Children Edinburgh</v>
      </c>
      <c r="D337" s="100"/>
      <c r="E337" s="37" t="s">
        <v>112</v>
      </c>
      <c r="F337" s="38">
        <f>'Publication Table'!D338/'Publication Table (%)'!F$336</f>
        <v>0.15271966527196654</v>
      </c>
      <c r="G337" s="38">
        <f>'Publication Table'!E338/'Publication Table (%)'!G$336</f>
        <v>9.8684210526315791E-2</v>
      </c>
      <c r="H337" s="38">
        <f>'Publication Table'!F338/'Publication Table (%)'!H$336</f>
        <v>0.1242603550295858</v>
      </c>
      <c r="I337" s="38">
        <f>'Publication Table'!G338/'Publication Table (%)'!I$336</f>
        <v>9.1684434968017064E-2</v>
      </c>
      <c r="J337" s="94">
        <f>'Publication Table'!H338/'Publication Table (%)'!J$336</f>
        <v>0.11806797853309481</v>
      </c>
      <c r="K337" s="38">
        <f>'Publication Table'!I338/'Publication Table (%)'!K$336</f>
        <v>0.15891472868217055</v>
      </c>
      <c r="L337" s="38">
        <f>'Publication Table'!J338/'Publication Table (%)'!L$336</f>
        <v>0.15230460921843689</v>
      </c>
      <c r="M337" s="38">
        <f>'Publication Table'!K338/'Publication Table (%)'!M$336</f>
        <v>0.16873889875666073</v>
      </c>
      <c r="N337" s="38">
        <f>'Publication Table'!L338/'Publication Table (%)'!N$336</f>
        <v>0.13704496788008566</v>
      </c>
      <c r="O337" s="38">
        <f>'Publication Table'!M338/'Publication Table (%)'!O$336</f>
        <v>0.21235521235521235</v>
      </c>
      <c r="P337" s="38">
        <f>'Publication Table'!N338/'Publication Table (%)'!P$336</f>
        <v>0.23137254901960785</v>
      </c>
      <c r="Q337" s="38">
        <f>'Publication Table'!O338/'Publication Table (%)'!Q$336</f>
        <v>0.1750503018108652</v>
      </c>
      <c r="R337" s="38">
        <f>'Publication Table'!P338/'Publication Table (%)'!R$336</f>
        <v>0.19165085388994307</v>
      </c>
      <c r="S337" s="38">
        <f>'Publication Table'!Q338/'Publication Table (%)'!S$336</f>
        <v>0.1877076411960133</v>
      </c>
      <c r="T337" s="38">
        <f>'Publication Table'!R338/'Publication Table (%)'!T$336</f>
        <v>0.10309278350515463</v>
      </c>
      <c r="U337" s="38">
        <f>'Publication Table'!S338/'Publication Table (%)'!U$336</f>
        <v>0.13611615245009073</v>
      </c>
      <c r="V337" s="38">
        <f>'Publication Table'!T338/'Publication Table (%)'!V$336</f>
        <v>0.11346153846153846</v>
      </c>
      <c r="W337" s="38">
        <f>'Publication Table'!U338/'Publication Table (%)'!W$336</f>
        <v>0.16033755274261605</v>
      </c>
      <c r="X337" s="38">
        <f>'Publication Table'!V338/'Publication Table (%)'!X$336</f>
        <v>0.14358108108108109</v>
      </c>
      <c r="Y337" s="38">
        <f>'Publication Table'!W338/'Publication Table (%)'!Y$336</f>
        <v>0.13450292397660818</v>
      </c>
      <c r="Z337" s="38">
        <f>'Publication Table'!X338/'Publication Table (%)'!Z$336</f>
        <v>0.13714285714285715</v>
      </c>
      <c r="AA337" s="38">
        <f>'Publication Table'!Y338/'Publication Table (%)'!AA$336</f>
        <v>0.15811088295687886</v>
      </c>
      <c r="AB337" s="38">
        <f>'Publication Table'!Z338/'Publication Table (%)'!AB$336</f>
        <v>0.141156462585034</v>
      </c>
      <c r="AC337" s="38">
        <f>'Publication Table'!AA338/'Publication Table (%)'!AC$336</f>
        <v>0.11713665943600868</v>
      </c>
      <c r="AD337" s="38">
        <f>'Publication Table'!AB338/'Publication Table (%)'!AD$336</f>
        <v>0.11383537653239929</v>
      </c>
      <c r="AE337" s="38">
        <f>'Publication Table'!AC338/'Publication Table (%)'!AE$336</f>
        <v>0.10689655172413794</v>
      </c>
      <c r="AF337" s="38">
        <f>'Publication Table'!AD338/'Publication Table (%)'!AF$336</f>
        <v>9.0415913200723327E-2</v>
      </c>
      <c r="AG337" s="38">
        <f>'Publication Table'!AE338/'Publication Table (%)'!AG$336</f>
        <v>0.1048951048951049</v>
      </c>
      <c r="AH337" s="38">
        <f>'Publication Table'!AF338/'Publication Table (%)'!AH$336</f>
        <v>9.3385214007782102E-2</v>
      </c>
      <c r="AI337" s="38">
        <f>'Publication Table'!AG338/'Publication Table (%)'!AI$336</f>
        <v>0.12078152753108348</v>
      </c>
      <c r="AJ337" s="38">
        <f>'Publication Table'!AH338/'Publication Table (%)'!AJ$336</f>
        <v>0.11267605633802817</v>
      </c>
      <c r="AK337" s="38">
        <f>'Publication Table'!AI338/'Publication Table (%)'!AK$336</f>
        <v>0.16313559322033899</v>
      </c>
      <c r="AL337" s="38">
        <f>'Publication Table'!AJ338/'Publication Table (%)'!AL$336</f>
        <v>0.14090019569471623</v>
      </c>
      <c r="AM337" s="38">
        <f>'Publication Table'!AK338/'Publication Table (%)'!AM$336</f>
        <v>0.1282608695652174</v>
      </c>
      <c r="AN337" s="38">
        <f>'Publication Table'!AL338/'Publication Table (%)'!AN$336</f>
        <v>0.1640926640926641</v>
      </c>
      <c r="AO337" s="38">
        <f>'Publication Table'!AM338/'Publication Table (%)'!AO$336</f>
        <v>9.2337917485265222E-2</v>
      </c>
      <c r="AP337" s="38">
        <f>'Publication Table'!AN338/'Publication Table (%)'!AP$336</f>
        <v>0.11367673179396093</v>
      </c>
      <c r="AQ337" s="38">
        <f>'Publication Table'!AO338/'Publication Table (%)'!AQ$336</f>
        <v>9.2943201376936319E-2</v>
      </c>
      <c r="AR337" s="38">
        <f>'Publication Table'!AP338/'Publication Table (%)'!AR$336</f>
        <v>7.8846153846153844E-2</v>
      </c>
      <c r="AS337" s="38">
        <f>'Publication Table'!AQ338/'Publication Table (%)'!AS$336</f>
        <v>9.3457943925233641E-2</v>
      </c>
      <c r="AT337" s="38">
        <f>'Publication Table'!AR338/'Publication Table (%)'!AT$336</f>
        <v>9.9337748344370855E-2</v>
      </c>
      <c r="AU337" s="38">
        <f>'Publication Table'!AS338/'Publication Table (%)'!AU$336</f>
        <v>9.683426443202979E-2</v>
      </c>
      <c r="AV337" s="38">
        <f>'Publication Table'!AT338/'Publication Table (%)'!AV$336</f>
        <v>0.12007874015748031</v>
      </c>
      <c r="AW337" s="38">
        <f>'Publication Table'!AU338/'Publication Table (%)'!AW$336</f>
        <v>0.38</v>
      </c>
      <c r="AX337" s="38">
        <f>'Publication Table'!AV338/'Publication Table (%)'!AX$336</f>
        <v>0.1442125237191651</v>
      </c>
      <c r="AY337" s="38">
        <f>'Publication Table'!AW338/'Publication Table (%)'!AY$336</f>
        <v>0.15271966527196654</v>
      </c>
      <c r="AZ337" s="38">
        <f>'Publication Table'!AX338/'Publication Table (%)'!AZ$336</f>
        <v>0.12592592592592591</v>
      </c>
      <c r="BA337" s="38">
        <f>'Publication Table'!AY338/'Publication Table (%)'!BA$336</f>
        <v>9.297052154195011E-2</v>
      </c>
      <c r="BB337" s="38">
        <f>'Publication Table'!AZ338/'Publication Table (%)'!BB$336</f>
        <v>7.3214285714285718E-2</v>
      </c>
      <c r="BC337" s="38">
        <f>'Publication Table'!BA338/'Publication Table (%)'!BC$336</f>
        <v>0.14087301587301587</v>
      </c>
      <c r="BD337" s="38">
        <f>'Publication Table'!BB338/'Publication Table (%)'!BD$336</f>
        <v>8.4832904884318772E-2</v>
      </c>
      <c r="BE337" s="38">
        <f>'Publication Table'!BC338/'Publication Table (%)'!BE$336</f>
        <v>0.10139165009940358</v>
      </c>
      <c r="BF337" s="38">
        <f>'Publication Table'!BD338/'Publication Table (%)'!BF$336</f>
        <v>0.12981744421906694</v>
      </c>
      <c r="BG337" s="38">
        <f>'Publication Table'!BE338/'Publication Table (%)'!BG$336</f>
        <v>0.12596899224806202</v>
      </c>
      <c r="BH337" s="38">
        <f>'Publication Table'!BF338/'Publication Table (%)'!BH$336</f>
        <v>0.11740890688259109</v>
      </c>
      <c r="BI337" s="38">
        <f>'Publication Table'!BG338/'Publication Table (%)'!BI$336</f>
        <v>0.17682926829268292</v>
      </c>
      <c r="BJ337" s="38">
        <f>'Publication Table'!BH338/'Publication Table (%)'!BJ$336</f>
        <v>0.13870246085011187</v>
      </c>
      <c r="BK337" s="38">
        <f>'Publication Table'!BI338/'Publication Table (%)'!BK$336</f>
        <v>0.16129032258064516</v>
      </c>
      <c r="BL337" s="38">
        <f>'Publication Table'!BJ338/'Publication Table (%)'!BL$336</f>
        <v>0.30548302872062666</v>
      </c>
      <c r="BM337" s="38">
        <f>'Publication Table'!BK338/'Publication Table (%)'!BM$336</f>
        <v>0.2</v>
      </c>
      <c r="BN337" s="38">
        <f>'Publication Table'!BL338/'Publication Table (%)'!BN$336</f>
        <v>4.9019607843137254E-2</v>
      </c>
      <c r="BO337" s="38">
        <f>'Publication Table'!BM338/'Publication Table (%)'!BO$336</f>
        <v>5.921052631578947E-2</v>
      </c>
      <c r="BP337" s="38">
        <f>'Publication Table'!BN338/'Publication Table (%)'!BP$336</f>
        <v>6.5502183406113537E-2</v>
      </c>
      <c r="BQ337" s="38">
        <f>'Publication Table'!BO338/'Publication Table (%)'!BQ$336</f>
        <v>0.10043668122270742</v>
      </c>
      <c r="BR337" s="38">
        <f>'Publication Table'!BP338/'Publication Table (%)'!BR$336</f>
        <v>0.13405797101449277</v>
      </c>
      <c r="BS337" s="38">
        <f ca="1">'Publication Table'!BQ338/'Publication Table (%)'!BS$336</f>
        <v>0.125</v>
      </c>
    </row>
    <row r="338" spans="2:71" ht="15" hidden="1" customHeight="1" outlineLevel="2" x14ac:dyDescent="0.2">
      <c r="B338" s="84" t="str">
        <f t="shared" si="40"/>
        <v>Royal Hospital For Sick Children EdinburghCancellation based on clinical reason by hospital %</v>
      </c>
      <c r="C338" s="87" t="str">
        <f t="shared" si="49"/>
        <v>Royal Hospital For Sick Children Edinburgh</v>
      </c>
      <c r="D338" s="100"/>
      <c r="E338" s="39" t="s">
        <v>113</v>
      </c>
      <c r="F338" s="38">
        <f>'Publication Table'!D339/'Publication Table (%)'!F$336</f>
        <v>5.4393305439330547E-2</v>
      </c>
      <c r="G338" s="38">
        <f>'Publication Table'!E339/'Publication Table (%)'!G$336</f>
        <v>3.6184210526315791E-2</v>
      </c>
      <c r="H338" s="38">
        <f>'Publication Table'!F339/'Publication Table (%)'!H$336</f>
        <v>5.5226824457593686E-2</v>
      </c>
      <c r="I338" s="38">
        <f>'Publication Table'!G339/'Publication Table (%)'!I$336</f>
        <v>3.6247334754797439E-2</v>
      </c>
      <c r="J338" s="94">
        <f>'Publication Table'!H339/'Publication Table (%)'!J$336</f>
        <v>5.008944543828265E-2</v>
      </c>
      <c r="K338" s="38">
        <f>'Publication Table'!I339/'Publication Table (%)'!K$336</f>
        <v>5.232558139534884E-2</v>
      </c>
      <c r="L338" s="38">
        <f>'Publication Table'!J339/'Publication Table (%)'!L$336</f>
        <v>5.8116232464929862E-2</v>
      </c>
      <c r="M338" s="38">
        <f>'Publication Table'!K339/'Publication Table (%)'!M$336</f>
        <v>4.7957371225577264E-2</v>
      </c>
      <c r="N338" s="38">
        <f>'Publication Table'!L339/'Publication Table (%)'!N$336</f>
        <v>3.4261241970021415E-2</v>
      </c>
      <c r="O338" s="38">
        <f>'Publication Table'!M339/'Publication Table (%)'!O$336</f>
        <v>5.5984555984555984E-2</v>
      </c>
      <c r="P338" s="38">
        <f>'Publication Table'!N339/'Publication Table (%)'!P$336</f>
        <v>5.0980392156862744E-2</v>
      </c>
      <c r="Q338" s="38">
        <f>'Publication Table'!O339/'Publication Table (%)'!Q$336</f>
        <v>4.0241448692152917E-2</v>
      </c>
      <c r="R338" s="38">
        <f>'Publication Table'!P339/'Publication Table (%)'!R$336</f>
        <v>7.020872865275142E-2</v>
      </c>
      <c r="S338" s="38">
        <f>'Publication Table'!Q339/'Publication Table (%)'!S$336</f>
        <v>7.4750830564784057E-2</v>
      </c>
      <c r="T338" s="38">
        <f>'Publication Table'!R339/'Publication Table (%)'!T$336</f>
        <v>3.9175257731958762E-2</v>
      </c>
      <c r="U338" s="38">
        <f>'Publication Table'!S339/'Publication Table (%)'!U$336</f>
        <v>4.7186932849364795E-2</v>
      </c>
      <c r="V338" s="38">
        <f>'Publication Table'!T339/'Publication Table (%)'!V$336</f>
        <v>4.4230769230769233E-2</v>
      </c>
      <c r="W338" s="38">
        <f>'Publication Table'!U339/'Publication Table (%)'!W$336</f>
        <v>8.0168776371308023E-2</v>
      </c>
      <c r="X338" s="38">
        <f>'Publication Table'!V339/'Publication Table (%)'!X$336</f>
        <v>5.7432432432432436E-2</v>
      </c>
      <c r="Y338" s="38">
        <f>'Publication Table'!W339/'Publication Table (%)'!Y$336</f>
        <v>4.6783625730994149E-2</v>
      </c>
      <c r="Z338" s="38">
        <f>'Publication Table'!X339/'Publication Table (%)'!Z$336</f>
        <v>5.904761904761905E-2</v>
      </c>
      <c r="AA338" s="38">
        <f>'Publication Table'!Y339/'Publication Table (%)'!AA$336</f>
        <v>6.1601642710472276E-2</v>
      </c>
      <c r="AB338" s="38">
        <f>'Publication Table'!Z339/'Publication Table (%)'!AB$336</f>
        <v>5.2721088435374153E-2</v>
      </c>
      <c r="AC338" s="38">
        <f>'Publication Table'!AA339/'Publication Table (%)'!AC$336</f>
        <v>4.5553145336225599E-2</v>
      </c>
      <c r="AD338" s="38">
        <f>'Publication Table'!AB339/'Publication Table (%)'!AD$336</f>
        <v>4.553415061295972E-2</v>
      </c>
      <c r="AE338" s="38">
        <f>'Publication Table'!AC339/'Publication Table (%)'!AE$336</f>
        <v>4.8275862068965517E-2</v>
      </c>
      <c r="AF338" s="38">
        <f>'Publication Table'!AD339/'Publication Table (%)'!AF$336</f>
        <v>3.9783001808318265E-2</v>
      </c>
      <c r="AG338" s="38">
        <f>'Publication Table'!AE339/'Publication Table (%)'!AG$336</f>
        <v>4.8951048951048952E-2</v>
      </c>
      <c r="AH338" s="38">
        <f>'Publication Table'!AF339/'Publication Table (%)'!AH$336</f>
        <v>4.2801556420233464E-2</v>
      </c>
      <c r="AI338" s="38">
        <f>'Publication Table'!AG339/'Publication Table (%)'!AI$336</f>
        <v>3.7300177619893425E-2</v>
      </c>
      <c r="AJ338" s="38">
        <f>'Publication Table'!AH339/'Publication Table (%)'!AJ$336</f>
        <v>4.0492957746478875E-2</v>
      </c>
      <c r="AK338" s="38">
        <f>'Publication Table'!AI339/'Publication Table (%)'!AK$336</f>
        <v>7.8389830508474576E-2</v>
      </c>
      <c r="AL338" s="38">
        <f>'Publication Table'!AJ339/'Publication Table (%)'!AL$336</f>
        <v>3.131115459882583E-2</v>
      </c>
      <c r="AM338" s="38">
        <f>'Publication Table'!AK339/'Publication Table (%)'!AM$336</f>
        <v>3.4782608695652174E-2</v>
      </c>
      <c r="AN338" s="38">
        <f>'Publication Table'!AL339/'Publication Table (%)'!AN$336</f>
        <v>4.0540540540540543E-2</v>
      </c>
      <c r="AO338" s="38">
        <f>'Publication Table'!AM339/'Publication Table (%)'!AO$336</f>
        <v>4.9115913555992138E-2</v>
      </c>
      <c r="AP338" s="38">
        <f>'Publication Table'!AN339/'Publication Table (%)'!AP$336</f>
        <v>4.6181172291296625E-2</v>
      </c>
      <c r="AQ338" s="38">
        <f>'Publication Table'!AO339/'Publication Table (%)'!AQ$336</f>
        <v>5.6798623063683308E-2</v>
      </c>
      <c r="AR338" s="38">
        <f>'Publication Table'!AP339/'Publication Table (%)'!AR$336</f>
        <v>3.4615384615384617E-2</v>
      </c>
      <c r="AS338" s="38">
        <f>'Publication Table'!AQ339/'Publication Table (%)'!AS$336</f>
        <v>3.1775700934579439E-2</v>
      </c>
      <c r="AT338" s="38">
        <f>'Publication Table'!AR339/'Publication Table (%)'!AT$336</f>
        <v>4.856512141280353E-2</v>
      </c>
      <c r="AU338" s="38">
        <f>'Publication Table'!AS339/'Publication Table (%)'!AU$336</f>
        <v>4.8417132216014895E-2</v>
      </c>
      <c r="AV338" s="38">
        <f>'Publication Table'!AT339/'Publication Table (%)'!AV$336</f>
        <v>4.9212598425196853E-2</v>
      </c>
      <c r="AW338" s="38">
        <f>'Publication Table'!AU339/'Publication Table (%)'!AW$336</f>
        <v>4.4444444444444446E-2</v>
      </c>
      <c r="AX338" s="38">
        <f>'Publication Table'!AV339/'Publication Table (%)'!AX$336</f>
        <v>4.1745730550284632E-2</v>
      </c>
      <c r="AY338" s="38">
        <f>'Publication Table'!AW339/'Publication Table (%)'!AY$336</f>
        <v>5.2301255230125521E-2</v>
      </c>
      <c r="AZ338" s="38">
        <f>'Publication Table'!AX339/'Publication Table (%)'!AZ$336</f>
        <v>3.888888888888889E-2</v>
      </c>
      <c r="BA338" s="38">
        <f>'Publication Table'!AY339/'Publication Table (%)'!BA$336</f>
        <v>3.6281179138321996E-2</v>
      </c>
      <c r="BB338" s="38">
        <f>'Publication Table'!AZ339/'Publication Table (%)'!BB$336</f>
        <v>2.5000000000000001E-2</v>
      </c>
      <c r="BC338" s="38">
        <f>'Publication Table'!BA339/'Publication Table (%)'!BC$336</f>
        <v>3.1746031746031744E-2</v>
      </c>
      <c r="BD338" s="38">
        <f>'Publication Table'!BB339/'Publication Table (%)'!BD$336</f>
        <v>4.3701799485861184E-2</v>
      </c>
      <c r="BE338" s="38">
        <f>'Publication Table'!BC339/'Publication Table (%)'!BE$336</f>
        <v>3.3797216699801194E-2</v>
      </c>
      <c r="BF338" s="38">
        <f>'Publication Table'!BD339/'Publication Table (%)'!BF$336</f>
        <v>5.4766734279918863E-2</v>
      </c>
      <c r="BG338" s="38">
        <f>'Publication Table'!BE339/'Publication Table (%)'!BG$336</f>
        <v>4.2635658914728682E-2</v>
      </c>
      <c r="BH338" s="38">
        <f>'Publication Table'!BF339/'Publication Table (%)'!BH$336</f>
        <v>4.2510121457489877E-2</v>
      </c>
      <c r="BI338" s="38">
        <f>'Publication Table'!BG339/'Publication Table (%)'!BI$336</f>
        <v>6.7073170731707321E-2</v>
      </c>
      <c r="BJ338" s="38">
        <f>'Publication Table'!BH339/'Publication Table (%)'!BJ$336</f>
        <v>5.145413870246085E-2</v>
      </c>
      <c r="BK338" s="38">
        <f>'Publication Table'!BI339/'Publication Table (%)'!BK$336</f>
        <v>5.4590570719602979E-2</v>
      </c>
      <c r="BL338" s="38">
        <f>'Publication Table'!BJ339/'Publication Table (%)'!BL$336</f>
        <v>7.3107049608355096E-2</v>
      </c>
      <c r="BM338" s="38">
        <f>'Publication Table'!BK339/'Publication Table (%)'!BM$336</f>
        <v>1.2500000000000001E-2</v>
      </c>
      <c r="BN338" s="38">
        <f>'Publication Table'!BL339/'Publication Table (%)'!BN$336</f>
        <v>4.9019607843137254E-2</v>
      </c>
      <c r="BO338" s="38">
        <f>'Publication Table'!BM339/'Publication Table (%)'!BO$336</f>
        <v>3.9473684210526314E-2</v>
      </c>
      <c r="BP338" s="38">
        <f>'Publication Table'!BN339/'Publication Table (%)'!BP$336</f>
        <v>4.8034934497816595E-2</v>
      </c>
      <c r="BQ338" s="38">
        <f>'Publication Table'!BO339/'Publication Table (%)'!BQ$336</f>
        <v>6.1135371179039298E-2</v>
      </c>
      <c r="BR338" s="38">
        <f>'Publication Table'!BP339/'Publication Table (%)'!BR$336</f>
        <v>7.6086956521739135E-2</v>
      </c>
      <c r="BS338" s="38">
        <f ca="1">'Publication Table'!BQ339/'Publication Table (%)'!BS$336</f>
        <v>7.621951219512195E-2</v>
      </c>
    </row>
    <row r="339" spans="2:71" ht="15" hidden="1" customHeight="1" outlineLevel="2" x14ac:dyDescent="0.2">
      <c r="B339" s="84" t="str">
        <f t="shared" ref="B339:B402" si="50">CONCATENATE(C339,E339)</f>
        <v>Royal Hospital For Sick Children EdinburghCancellation based on capacity or non-clinical reason by hospital %</v>
      </c>
      <c r="C339" s="87" t="str">
        <f t="shared" si="49"/>
        <v>Royal Hospital For Sick Children Edinburgh</v>
      </c>
      <c r="D339" s="100"/>
      <c r="E339" s="39" t="s">
        <v>114</v>
      </c>
      <c r="F339" s="38">
        <f>'Publication Table'!D340/'Publication Table (%)'!F$336</f>
        <v>1.4644351464435146E-2</v>
      </c>
      <c r="G339" s="38">
        <f>'Publication Table'!E340/'Publication Table (%)'!G$336</f>
        <v>4.9342105263157892E-3</v>
      </c>
      <c r="H339" s="38">
        <f>'Publication Table'!F340/'Publication Table (%)'!H$336</f>
        <v>1.7751479289940829E-2</v>
      </c>
      <c r="I339" s="38">
        <f>'Publication Table'!G340/'Publication Table (%)'!I$336</f>
        <v>1.279317697228145E-2</v>
      </c>
      <c r="J339" s="94">
        <f>'Publication Table'!H340/'Publication Table (%)'!J$336</f>
        <v>1.6100178890876567E-2</v>
      </c>
      <c r="K339" s="38">
        <f>'Publication Table'!I340/'Publication Table (%)'!K$336</f>
        <v>2.7131782945736434E-2</v>
      </c>
      <c r="L339" s="38">
        <f>'Publication Table'!J340/'Publication Table (%)'!L$336</f>
        <v>4.2084168336673347E-2</v>
      </c>
      <c r="M339" s="38">
        <f>'Publication Table'!K340/'Publication Table (%)'!M$336</f>
        <v>2.664298401420959E-2</v>
      </c>
      <c r="N339" s="38">
        <f>'Publication Table'!L340/'Publication Table (%)'!N$336</f>
        <v>4.068522483940043E-2</v>
      </c>
      <c r="O339" s="38">
        <f>'Publication Table'!M340/'Publication Table (%)'!O$336</f>
        <v>3.2818532818532815E-2</v>
      </c>
      <c r="P339" s="38">
        <f>'Publication Table'!N340/'Publication Table (%)'!P$336</f>
        <v>7.0588235294117646E-2</v>
      </c>
      <c r="Q339" s="38">
        <f>'Publication Table'!O340/'Publication Table (%)'!Q$336</f>
        <v>3.2193158953722337E-2</v>
      </c>
      <c r="R339" s="38">
        <f>'Publication Table'!P340/'Publication Table (%)'!R$336</f>
        <v>1.7077798861480076E-2</v>
      </c>
      <c r="S339" s="38">
        <f>'Publication Table'!Q340/'Publication Table (%)'!S$336</f>
        <v>1.6611295681063124E-2</v>
      </c>
      <c r="T339" s="38">
        <f>'Publication Table'!R340/'Publication Table (%)'!T$336</f>
        <v>8.2474226804123713E-3</v>
      </c>
      <c r="U339" s="38">
        <f>'Publication Table'!S340/'Publication Table (%)'!U$336</f>
        <v>4.7186932849364795E-2</v>
      </c>
      <c r="V339" s="38">
        <f>'Publication Table'!T340/'Publication Table (%)'!V$336</f>
        <v>3.4615384615384617E-2</v>
      </c>
      <c r="W339" s="38">
        <f>'Publication Table'!U340/'Publication Table (%)'!W$336</f>
        <v>2.3206751054852322E-2</v>
      </c>
      <c r="X339" s="38">
        <f>'Publication Table'!V340/'Publication Table (%)'!X$336</f>
        <v>1.6891891891891893E-2</v>
      </c>
      <c r="Y339" s="38">
        <f>'Publication Table'!W340/'Publication Table (%)'!Y$336</f>
        <v>1.364522417153996E-2</v>
      </c>
      <c r="Z339" s="38">
        <f>'Publication Table'!X340/'Publication Table (%)'!Z$336</f>
        <v>2.8571428571428571E-2</v>
      </c>
      <c r="AA339" s="38">
        <f>'Publication Table'!Y340/'Publication Table (%)'!AA$336</f>
        <v>3.4907597535934289E-2</v>
      </c>
      <c r="AB339" s="38">
        <f>'Publication Table'!Z340/'Publication Table (%)'!AB$336</f>
        <v>2.7210884353741496E-2</v>
      </c>
      <c r="AC339" s="38">
        <f>'Publication Table'!AA340/'Publication Table (%)'!AC$336</f>
        <v>1.9522776572668113E-2</v>
      </c>
      <c r="AD339" s="38">
        <f>'Publication Table'!AB340/'Publication Table (%)'!AD$336</f>
        <v>2.1015761821366025E-2</v>
      </c>
      <c r="AE339" s="38">
        <f>'Publication Table'!AC340/'Publication Table (%)'!AE$336</f>
        <v>2.2413793103448276E-2</v>
      </c>
      <c r="AF339" s="38">
        <f>'Publication Table'!AD340/'Publication Table (%)'!AF$336</f>
        <v>1.62748643761302E-2</v>
      </c>
      <c r="AG339" s="38">
        <f>'Publication Table'!AE340/'Publication Table (%)'!AG$336</f>
        <v>2.097902097902098E-2</v>
      </c>
      <c r="AH339" s="38">
        <f>'Publication Table'!AF340/'Publication Table (%)'!AH$336</f>
        <v>5.8365758754863814E-3</v>
      </c>
      <c r="AI339" s="38">
        <f>'Publication Table'!AG340/'Publication Table (%)'!AI$336</f>
        <v>1.4209591474245116E-2</v>
      </c>
      <c r="AJ339" s="38">
        <f>'Publication Table'!AH340/'Publication Table (%)'!AJ$336</f>
        <v>1.0563380281690141E-2</v>
      </c>
      <c r="AK339" s="38">
        <f>'Publication Table'!AI340/'Publication Table (%)'!AK$336</f>
        <v>6.3559322033898309E-3</v>
      </c>
      <c r="AL339" s="38">
        <f>'Publication Table'!AJ340/'Publication Table (%)'!AL$336</f>
        <v>3.131115459882583E-2</v>
      </c>
      <c r="AM339" s="38">
        <f>'Publication Table'!AK340/'Publication Table (%)'!AM$336</f>
        <v>2.6086956521739129E-2</v>
      </c>
      <c r="AN339" s="38">
        <f>'Publication Table'!AL340/'Publication Table (%)'!AN$336</f>
        <v>7.7220077220077218E-2</v>
      </c>
      <c r="AO339" s="38">
        <f>'Publication Table'!AM340/'Publication Table (%)'!AO$336</f>
        <v>1.9646365422396855E-3</v>
      </c>
      <c r="AP339" s="38">
        <f>'Publication Table'!AN340/'Publication Table (%)'!AP$336</f>
        <v>1.9538188277087035E-2</v>
      </c>
      <c r="AQ339" s="38">
        <f>'Publication Table'!AO340/'Publication Table (%)'!AQ$336</f>
        <v>1.0327022375215147E-2</v>
      </c>
      <c r="AR339" s="38">
        <f>'Publication Table'!AP340/'Publication Table (%)'!AR$336</f>
        <v>1.1538461538461539E-2</v>
      </c>
      <c r="AS339" s="38">
        <f>'Publication Table'!AQ340/'Publication Table (%)'!AS$336</f>
        <v>2.0560747663551402E-2</v>
      </c>
      <c r="AT339" s="38">
        <f>'Publication Table'!AR340/'Publication Table (%)'!AT$336</f>
        <v>1.7660044150110375E-2</v>
      </c>
      <c r="AU339" s="38">
        <f>'Publication Table'!AS340/'Publication Table (%)'!AU$336</f>
        <v>1.4897579143389199E-2</v>
      </c>
      <c r="AV339" s="38">
        <f>'Publication Table'!AT340/'Publication Table (%)'!AV$336</f>
        <v>3.3464566929133861E-2</v>
      </c>
      <c r="AW339" s="38">
        <f>'Publication Table'!AU340/'Publication Table (%)'!AW$336</f>
        <v>0.28222222222222221</v>
      </c>
      <c r="AX339" s="38">
        <f>'Publication Table'!AV340/'Publication Table (%)'!AX$336</f>
        <v>4.9335863377609111E-2</v>
      </c>
      <c r="AY339" s="38">
        <f>'Publication Table'!AW340/'Publication Table (%)'!AY$336</f>
        <v>2.0920502092050208E-2</v>
      </c>
      <c r="AZ339" s="38">
        <f>'Publication Table'!AX340/'Publication Table (%)'!AZ$336</f>
        <v>3.5185185185185187E-2</v>
      </c>
      <c r="BA339" s="38">
        <f>'Publication Table'!AY340/'Publication Table (%)'!BA$336</f>
        <v>2.7210884353741496E-2</v>
      </c>
      <c r="BB339" s="38">
        <f>'Publication Table'!AZ340/'Publication Table (%)'!BB$336</f>
        <v>1.2500000000000001E-2</v>
      </c>
      <c r="BC339" s="38">
        <f>'Publication Table'!BA340/'Publication Table (%)'!BC$336</f>
        <v>4.5634920634920632E-2</v>
      </c>
      <c r="BD339" s="38">
        <f>'Publication Table'!BB340/'Publication Table (%)'!BD$336</f>
        <v>1.5424164524421594E-2</v>
      </c>
      <c r="BE339" s="38">
        <f>'Publication Table'!BC340/'Publication Table (%)'!BE$336</f>
        <v>1.9880715705765408E-2</v>
      </c>
      <c r="BF339" s="38">
        <f>'Publication Table'!BD340/'Publication Table (%)'!BF$336</f>
        <v>2.231237322515213E-2</v>
      </c>
      <c r="BG339" s="38">
        <f>'Publication Table'!BE340/'Publication Table (%)'!BG$336</f>
        <v>1.3565891472868217E-2</v>
      </c>
      <c r="BH339" s="38">
        <f>'Publication Table'!BF340/'Publication Table (%)'!BH$336</f>
        <v>2.2267206477732792E-2</v>
      </c>
      <c r="BI339" s="38">
        <f>'Publication Table'!BG340/'Publication Table (%)'!BI$336</f>
        <v>2.4390243902439025E-2</v>
      </c>
      <c r="BJ339" s="38">
        <f>'Publication Table'!BH340/'Publication Table (%)'!BJ$336</f>
        <v>2.4608501118568233E-2</v>
      </c>
      <c r="BK339" s="38">
        <f>'Publication Table'!BI340/'Publication Table (%)'!BK$336</f>
        <v>2.2332506203473945E-2</v>
      </c>
      <c r="BL339" s="38">
        <f>'Publication Table'!BJ340/'Publication Table (%)'!BL$336</f>
        <v>0.13315926892950392</v>
      </c>
      <c r="BM339" s="38">
        <f>'Publication Table'!BK340/'Publication Table (%)'!BM$336</f>
        <v>0.17499999999999999</v>
      </c>
      <c r="BN339" s="38">
        <f>'Publication Table'!BL340/'Publication Table (%)'!BN$336</f>
        <v>0</v>
      </c>
      <c r="BO339" s="38">
        <f>'Publication Table'!BM340/'Publication Table (%)'!BO$336</f>
        <v>6.5789473684210523E-3</v>
      </c>
      <c r="BP339" s="38">
        <f>'Publication Table'!BN340/'Publication Table (%)'!BP$336</f>
        <v>8.7336244541484712E-3</v>
      </c>
      <c r="BQ339" s="38">
        <f>'Publication Table'!BO340/'Publication Table (%)'!BQ$336</f>
        <v>2.1834061135371178E-2</v>
      </c>
      <c r="BR339" s="38">
        <f>'Publication Table'!BP340/'Publication Table (%)'!BR$336</f>
        <v>2.8985507246376812E-2</v>
      </c>
      <c r="BS339" s="38">
        <f ca="1">'Publication Table'!BQ340/'Publication Table (%)'!BS$336</f>
        <v>3.3536585365853661E-2</v>
      </c>
    </row>
    <row r="340" spans="2:71" ht="15" hidden="1" customHeight="1" outlineLevel="2" x14ac:dyDescent="0.2">
      <c r="B340" s="84" t="str">
        <f t="shared" si="50"/>
        <v>Royal Hospital For Sick Children EdinburghCancelled by Patient %</v>
      </c>
      <c r="C340" s="87" t="str">
        <f t="shared" si="49"/>
        <v>Royal Hospital For Sick Children Edinburgh</v>
      </c>
      <c r="D340" s="100"/>
      <c r="E340" s="39" t="s">
        <v>115</v>
      </c>
      <c r="F340" s="38">
        <f>'Publication Table'!D341/'Publication Table (%)'!F$336</f>
        <v>6.903765690376569E-2</v>
      </c>
      <c r="G340" s="38">
        <f>'Publication Table'!E341/'Publication Table (%)'!G$336</f>
        <v>5.4276315789473686E-2</v>
      </c>
      <c r="H340" s="38">
        <f>'Publication Table'!F341/'Publication Table (%)'!H$336</f>
        <v>4.7337278106508875E-2</v>
      </c>
      <c r="I340" s="38">
        <f>'Publication Table'!G341/'Publication Table (%)'!I$336</f>
        <v>4.2643923240938165E-2</v>
      </c>
      <c r="J340" s="94">
        <f>'Publication Table'!H341/'Publication Table (%)'!J$336</f>
        <v>5.1878354203935599E-2</v>
      </c>
      <c r="K340" s="38">
        <f>'Publication Table'!I341/'Publication Table (%)'!K$336</f>
        <v>7.5581395348837205E-2</v>
      </c>
      <c r="L340" s="38">
        <f>'Publication Table'!J341/'Publication Table (%)'!L$336</f>
        <v>5.2104208416833664E-2</v>
      </c>
      <c r="M340" s="38">
        <f>'Publication Table'!K341/'Publication Table (%)'!M$336</f>
        <v>9.4138543516873896E-2</v>
      </c>
      <c r="N340" s="38">
        <f>'Publication Table'!L341/'Publication Table (%)'!N$336</f>
        <v>6.2098501070663809E-2</v>
      </c>
      <c r="O340" s="38">
        <f>'Publication Table'!M341/'Publication Table (%)'!O$336</f>
        <v>0.11969111969111969</v>
      </c>
      <c r="P340" s="38">
        <f>'Publication Table'!N341/'Publication Table (%)'!P$336</f>
        <v>0.10980392156862745</v>
      </c>
      <c r="Q340" s="38">
        <f>'Publication Table'!O341/'Publication Table (%)'!Q$336</f>
        <v>9.6579476861166996E-2</v>
      </c>
      <c r="R340" s="38">
        <f>'Publication Table'!P341/'Publication Table (%)'!R$336</f>
        <v>0.10436432637571158</v>
      </c>
      <c r="S340" s="38">
        <f>'Publication Table'!Q341/'Publication Table (%)'!S$336</f>
        <v>9.3023255813953487E-2</v>
      </c>
      <c r="T340" s="38">
        <f>'Publication Table'!R341/'Publication Table (%)'!T$336</f>
        <v>5.3608247422680409E-2</v>
      </c>
      <c r="U340" s="38">
        <f>'Publication Table'!S341/'Publication Table (%)'!U$336</f>
        <v>4.1742286751361164E-2</v>
      </c>
      <c r="V340" s="38">
        <f>'Publication Table'!T341/'Publication Table (%)'!V$336</f>
        <v>3.2692307692307694E-2</v>
      </c>
      <c r="W340" s="38">
        <f>'Publication Table'!U341/'Publication Table (%)'!W$336</f>
        <v>3.1645569620253167E-2</v>
      </c>
      <c r="X340" s="38">
        <f>'Publication Table'!V341/'Publication Table (%)'!X$336</f>
        <v>6.7567567567567571E-2</v>
      </c>
      <c r="Y340" s="38">
        <f>'Publication Table'!W341/'Publication Table (%)'!Y$336</f>
        <v>7.407407407407407E-2</v>
      </c>
      <c r="Z340" s="38">
        <f>'Publication Table'!X341/'Publication Table (%)'!Z$336</f>
        <v>4.3809523809523812E-2</v>
      </c>
      <c r="AA340" s="38">
        <f>'Publication Table'!Y341/'Publication Table (%)'!AA$336</f>
        <v>6.1601642710472276E-2</v>
      </c>
      <c r="AB340" s="38">
        <f>'Publication Table'!Z341/'Publication Table (%)'!AB$336</f>
        <v>6.1224489795918366E-2</v>
      </c>
      <c r="AC340" s="38">
        <f>'Publication Table'!AA341/'Publication Table (%)'!AC$336</f>
        <v>4.9891540130151846E-2</v>
      </c>
      <c r="AD340" s="38">
        <f>'Publication Table'!AB341/'Publication Table (%)'!AD$336</f>
        <v>4.7285464098073555E-2</v>
      </c>
      <c r="AE340" s="38">
        <f>'Publication Table'!AC341/'Publication Table (%)'!AE$336</f>
        <v>3.6206896551724141E-2</v>
      </c>
      <c r="AF340" s="38">
        <f>'Publication Table'!AD341/'Publication Table (%)'!AF$336</f>
        <v>3.4358047016274866E-2</v>
      </c>
      <c r="AG340" s="38">
        <f>'Publication Table'!AE341/'Publication Table (%)'!AG$336</f>
        <v>3.3216783216783216E-2</v>
      </c>
      <c r="AH340" s="38">
        <f>'Publication Table'!AF341/'Publication Table (%)'!AH$336</f>
        <v>4.4747081712062257E-2</v>
      </c>
      <c r="AI340" s="38">
        <f>'Publication Table'!AG341/'Publication Table (%)'!AI$336</f>
        <v>6.9271758436944941E-2</v>
      </c>
      <c r="AJ340" s="38">
        <f>'Publication Table'!AH341/'Publication Table (%)'!AJ$336</f>
        <v>5.9859154929577461E-2</v>
      </c>
      <c r="AK340" s="38">
        <f>'Publication Table'!AI341/'Publication Table (%)'!AK$336</f>
        <v>7.8389830508474576E-2</v>
      </c>
      <c r="AL340" s="38">
        <f>'Publication Table'!AJ341/'Publication Table (%)'!AL$336</f>
        <v>7.2407045009784732E-2</v>
      </c>
      <c r="AM340" s="38">
        <f>'Publication Table'!AK341/'Publication Table (%)'!AM$336</f>
        <v>6.7391304347826086E-2</v>
      </c>
      <c r="AN340" s="38">
        <f>'Publication Table'!AL341/'Publication Table (%)'!AN$336</f>
        <v>4.633204633204633E-2</v>
      </c>
      <c r="AO340" s="38">
        <f>'Publication Table'!AM341/'Publication Table (%)'!AO$336</f>
        <v>3.9292730844793712E-2</v>
      </c>
      <c r="AP340" s="38">
        <f>'Publication Table'!AN341/'Publication Table (%)'!AP$336</f>
        <v>4.6181172291296625E-2</v>
      </c>
      <c r="AQ340" s="38">
        <f>'Publication Table'!AO341/'Publication Table (%)'!AQ$336</f>
        <v>2.5817555938037865E-2</v>
      </c>
      <c r="AR340" s="38">
        <f>'Publication Table'!AP341/'Publication Table (%)'!AR$336</f>
        <v>3.2692307692307694E-2</v>
      </c>
      <c r="AS340" s="38">
        <f>'Publication Table'!AQ341/'Publication Table (%)'!AS$336</f>
        <v>3.5514018691588788E-2</v>
      </c>
      <c r="AT340" s="38">
        <f>'Publication Table'!AR341/'Publication Table (%)'!AT$336</f>
        <v>3.3112582781456956E-2</v>
      </c>
      <c r="AU340" s="38">
        <f>'Publication Table'!AS341/'Publication Table (%)'!AU$336</f>
        <v>3.3519553072625698E-2</v>
      </c>
      <c r="AV340" s="38">
        <f>'Publication Table'!AT341/'Publication Table (%)'!AV$336</f>
        <v>3.7401574803149609E-2</v>
      </c>
      <c r="AW340" s="38">
        <f>'Publication Table'!AU341/'Publication Table (%)'!AW$336</f>
        <v>5.1111111111111114E-2</v>
      </c>
      <c r="AX340" s="38">
        <f>'Publication Table'!AV341/'Publication Table (%)'!AX$336</f>
        <v>4.9335863377609111E-2</v>
      </c>
      <c r="AY340" s="38">
        <f>'Publication Table'!AW341/'Publication Table (%)'!AY$336</f>
        <v>7.3221757322175729E-2</v>
      </c>
      <c r="AZ340" s="38">
        <f>'Publication Table'!AX341/'Publication Table (%)'!AZ$336</f>
        <v>4.4444444444444446E-2</v>
      </c>
      <c r="BA340" s="38">
        <f>'Publication Table'!AY341/'Publication Table (%)'!BA$336</f>
        <v>2.9478458049886622E-2</v>
      </c>
      <c r="BB340" s="38">
        <f>'Publication Table'!AZ341/'Publication Table (%)'!BB$336</f>
        <v>3.214285714285714E-2</v>
      </c>
      <c r="BC340" s="38">
        <f>'Publication Table'!BA341/'Publication Table (%)'!BC$336</f>
        <v>5.7539682539682536E-2</v>
      </c>
      <c r="BD340" s="38">
        <f>'Publication Table'!BB341/'Publication Table (%)'!BD$336</f>
        <v>2.570694087403599E-2</v>
      </c>
      <c r="BE340" s="38">
        <f>'Publication Table'!BC341/'Publication Table (%)'!BE$336</f>
        <v>4.5725646123260438E-2</v>
      </c>
      <c r="BF340" s="38">
        <f>'Publication Table'!BD341/'Publication Table (%)'!BF$336</f>
        <v>5.0709939148073022E-2</v>
      </c>
      <c r="BG340" s="38">
        <f>'Publication Table'!BE341/'Publication Table (%)'!BG$336</f>
        <v>6.7829457364341081E-2</v>
      </c>
      <c r="BH340" s="38">
        <f>'Publication Table'!BF341/'Publication Table (%)'!BH$336</f>
        <v>5.2631578947368418E-2</v>
      </c>
      <c r="BI340" s="38">
        <f>'Publication Table'!BG341/'Publication Table (%)'!BI$336</f>
        <v>8.5365853658536592E-2</v>
      </c>
      <c r="BJ340" s="38">
        <f>'Publication Table'!BH341/'Publication Table (%)'!BJ$336</f>
        <v>6.2639821029082776E-2</v>
      </c>
      <c r="BK340" s="38">
        <f>'Publication Table'!BI341/'Publication Table (%)'!BK$336</f>
        <v>8.4367245657568243E-2</v>
      </c>
      <c r="BL340" s="38">
        <f>'Publication Table'!BJ341/'Publication Table (%)'!BL$336</f>
        <v>9.921671018276762E-2</v>
      </c>
      <c r="BM340" s="38">
        <f>'Publication Table'!BK341/'Publication Table (%)'!BM$336</f>
        <v>1.2500000000000001E-2</v>
      </c>
      <c r="BN340" s="38">
        <f>'Publication Table'!BL341/'Publication Table (%)'!BN$336</f>
        <v>0</v>
      </c>
      <c r="BO340" s="38">
        <f>'Publication Table'!BM341/'Publication Table (%)'!BO$336</f>
        <v>1.3157894736842105E-2</v>
      </c>
      <c r="BP340" s="38">
        <f>'Publication Table'!BN341/'Publication Table (%)'!BP$336</f>
        <v>8.7336244541484712E-3</v>
      </c>
      <c r="BQ340" s="38">
        <f>'Publication Table'!BO341/'Publication Table (%)'!BQ$336</f>
        <v>1.3100436681222707E-2</v>
      </c>
      <c r="BR340" s="38">
        <f>'Publication Table'!BP341/'Publication Table (%)'!BR$336</f>
        <v>2.5362318840579712E-2</v>
      </c>
      <c r="BS340" s="38">
        <f ca="1">'Publication Table'!BQ341/'Publication Table (%)'!BS$336</f>
        <v>1.524390243902439E-2</v>
      </c>
    </row>
    <row r="341" spans="2:71" ht="15" hidden="1" customHeight="1" outlineLevel="2" x14ac:dyDescent="0.2">
      <c r="B341" s="84" t="str">
        <f t="shared" si="50"/>
        <v>Royal Hospital For Sick Children EdinburghOther reason %</v>
      </c>
      <c r="C341" s="87" t="str">
        <f t="shared" si="49"/>
        <v>Royal Hospital For Sick Children Edinburgh</v>
      </c>
      <c r="D341" s="100"/>
      <c r="E341" s="39" t="s">
        <v>116</v>
      </c>
      <c r="F341" s="38">
        <f>'Publication Table'!D342/'Publication Table (%)'!F$336</f>
        <v>1.4644351464435146E-2</v>
      </c>
      <c r="G341" s="38">
        <f>'Publication Table'!E342/'Publication Table (%)'!G$336</f>
        <v>3.2894736842105261E-3</v>
      </c>
      <c r="H341" s="38">
        <f>'Publication Table'!F342/'Publication Table (%)'!H$336</f>
        <v>3.9447731755424065E-3</v>
      </c>
      <c r="I341" s="38">
        <f>'Publication Table'!G342/'Publication Table (%)'!I$336</f>
        <v>0</v>
      </c>
      <c r="J341" s="94">
        <f>'Publication Table'!H342/'Publication Table (%)'!J$336</f>
        <v>0</v>
      </c>
      <c r="K341" s="38">
        <f>'Publication Table'!I342/'Publication Table (%)'!K$336</f>
        <v>3.875968992248062E-3</v>
      </c>
      <c r="L341" s="38">
        <f>'Publication Table'!J342/'Publication Table (%)'!L$336</f>
        <v>0</v>
      </c>
      <c r="M341" s="38">
        <f>'Publication Table'!K342/'Publication Table (%)'!M$336</f>
        <v>0</v>
      </c>
      <c r="N341" s="38">
        <f>'Publication Table'!L342/'Publication Table (%)'!N$336</f>
        <v>0</v>
      </c>
      <c r="O341" s="38">
        <f>'Publication Table'!M342/'Publication Table (%)'!O$336</f>
        <v>3.8610038610038611E-3</v>
      </c>
      <c r="P341" s="38">
        <f>'Publication Table'!N342/'Publication Table (%)'!P$336</f>
        <v>0</v>
      </c>
      <c r="Q341" s="38">
        <f>'Publication Table'!O342/'Publication Table (%)'!Q$336</f>
        <v>6.0362173038229373E-3</v>
      </c>
      <c r="R341" s="38">
        <f>'Publication Table'!P342/'Publication Table (%)'!R$336</f>
        <v>0</v>
      </c>
      <c r="S341" s="38">
        <f>'Publication Table'!Q342/'Publication Table (%)'!S$336</f>
        <v>3.3222591362126247E-3</v>
      </c>
      <c r="T341" s="38">
        <f>'Publication Table'!R342/'Publication Table (%)'!T$336</f>
        <v>2.0618556701030928E-3</v>
      </c>
      <c r="U341" s="38">
        <f>'Publication Table'!S342/'Publication Table (%)'!U$336</f>
        <v>0</v>
      </c>
      <c r="V341" s="38">
        <f>'Publication Table'!T342/'Publication Table (%)'!V$336</f>
        <v>1.9230769230769232E-3</v>
      </c>
      <c r="W341" s="38">
        <f>'Publication Table'!U342/'Publication Table (%)'!W$336</f>
        <v>2.5316455696202531E-2</v>
      </c>
      <c r="X341" s="38">
        <f>'Publication Table'!V342/'Publication Table (%)'!X$336</f>
        <v>1.6891891891891893E-3</v>
      </c>
      <c r="Y341" s="38">
        <f>'Publication Table'!W342/'Publication Table (%)'!Y$336</f>
        <v>0</v>
      </c>
      <c r="Z341" s="38">
        <f>'Publication Table'!X342/'Publication Table (%)'!Z$336</f>
        <v>5.7142857142857143E-3</v>
      </c>
      <c r="AA341" s="38">
        <f>'Publication Table'!Y342/'Publication Table (%)'!AA$336</f>
        <v>0</v>
      </c>
      <c r="AB341" s="38">
        <f>'Publication Table'!Z342/'Publication Table (%)'!AB$336</f>
        <v>0</v>
      </c>
      <c r="AC341" s="38">
        <f>'Publication Table'!AA342/'Publication Table (%)'!AC$336</f>
        <v>2.1691973969631237E-3</v>
      </c>
      <c r="AD341" s="38">
        <f>'Publication Table'!AB342/'Publication Table (%)'!AD$336</f>
        <v>0</v>
      </c>
      <c r="AE341" s="38">
        <f>'Publication Table'!AC342/'Publication Table (%)'!AE$336</f>
        <v>0</v>
      </c>
      <c r="AF341" s="38">
        <f>'Publication Table'!AD342/'Publication Table (%)'!AF$336</f>
        <v>0</v>
      </c>
      <c r="AG341" s="38">
        <f>'Publication Table'!AE342/'Publication Table (%)'!AG$336</f>
        <v>1.7482517482517483E-3</v>
      </c>
      <c r="AH341" s="38">
        <f>'Publication Table'!AF342/'Publication Table (%)'!AH$336</f>
        <v>0</v>
      </c>
      <c r="AI341" s="38">
        <f>'Publication Table'!AG342/'Publication Table (%)'!AI$336</f>
        <v>0</v>
      </c>
      <c r="AJ341" s="38">
        <f>'Publication Table'!AH342/'Publication Table (%)'!AJ$336</f>
        <v>1.7605633802816902E-3</v>
      </c>
      <c r="AK341" s="38">
        <f>'Publication Table'!AI342/'Publication Table (%)'!AK$336</f>
        <v>0</v>
      </c>
      <c r="AL341" s="38">
        <f>'Publication Table'!AJ342/'Publication Table (%)'!AL$336</f>
        <v>5.8708414872798431E-3</v>
      </c>
      <c r="AM341" s="38">
        <f>'Publication Table'!AK342/'Publication Table (%)'!AM$336</f>
        <v>0</v>
      </c>
      <c r="AN341" s="38">
        <f>'Publication Table'!AL342/'Publication Table (%)'!AN$336</f>
        <v>0</v>
      </c>
      <c r="AO341" s="38">
        <f>'Publication Table'!AM342/'Publication Table (%)'!AO$336</f>
        <v>1.9646365422396855E-3</v>
      </c>
      <c r="AP341" s="38">
        <f>'Publication Table'!AN342/'Publication Table (%)'!AP$336</f>
        <v>1.7761989342806395E-3</v>
      </c>
      <c r="AQ341" s="38">
        <f>'Publication Table'!AO342/'Publication Table (%)'!AQ$336</f>
        <v>0</v>
      </c>
      <c r="AR341" s="38">
        <f>'Publication Table'!AP342/'Publication Table (%)'!AR$336</f>
        <v>0</v>
      </c>
      <c r="AS341" s="38">
        <f>'Publication Table'!AQ342/'Publication Table (%)'!AS$336</f>
        <v>5.6074766355140183E-3</v>
      </c>
      <c r="AT341" s="38">
        <f>'Publication Table'!AR342/'Publication Table (%)'!AT$336</f>
        <v>0</v>
      </c>
      <c r="AU341" s="38">
        <f>'Publication Table'!AS342/'Publication Table (%)'!AU$336</f>
        <v>0</v>
      </c>
      <c r="AV341" s="38">
        <f>'Publication Table'!AT342/'Publication Table (%)'!AV$336</f>
        <v>0</v>
      </c>
      <c r="AW341" s="38">
        <f>'Publication Table'!AU342/'Publication Table (%)'!AW$336</f>
        <v>2.2222222222222222E-3</v>
      </c>
      <c r="AX341" s="38">
        <f>'Publication Table'!AV342/'Publication Table (%)'!AX$336</f>
        <v>3.7950664136622392E-3</v>
      </c>
      <c r="AY341" s="38">
        <f>'Publication Table'!AW342/'Publication Table (%)'!AY$336</f>
        <v>6.2761506276150627E-3</v>
      </c>
      <c r="AZ341" s="38">
        <f>'Publication Table'!AX342/'Publication Table (%)'!AZ$336</f>
        <v>7.4074074074074077E-3</v>
      </c>
      <c r="BA341" s="38">
        <f>'Publication Table'!AY342/'Publication Table (%)'!BA$336</f>
        <v>0</v>
      </c>
      <c r="BB341" s="38">
        <f>'Publication Table'!AZ342/'Publication Table (%)'!BB$336</f>
        <v>3.5714285714285713E-3</v>
      </c>
      <c r="BC341" s="38">
        <f>'Publication Table'!BA342/'Publication Table (%)'!BC$336</f>
        <v>5.9523809523809521E-3</v>
      </c>
      <c r="BD341" s="38">
        <f>'Publication Table'!BB342/'Publication Table (%)'!BD$336</f>
        <v>0</v>
      </c>
      <c r="BE341" s="38">
        <f>'Publication Table'!BC342/'Publication Table (%)'!BE$336</f>
        <v>1.9880715705765406E-3</v>
      </c>
      <c r="BF341" s="38">
        <f>'Publication Table'!BD342/'Publication Table (%)'!BF$336</f>
        <v>2.0283975659229209E-3</v>
      </c>
      <c r="BG341" s="38">
        <f>'Publication Table'!BE342/'Publication Table (%)'!BG$336</f>
        <v>1.937984496124031E-3</v>
      </c>
      <c r="BH341" s="38">
        <f>'Publication Table'!BF342/'Publication Table (%)'!BH$336</f>
        <v>0</v>
      </c>
      <c r="BI341" s="38">
        <f>'Publication Table'!BG342/'Publication Table (%)'!BI$336</f>
        <v>0</v>
      </c>
      <c r="BJ341" s="38">
        <f>'Publication Table'!BH342/'Publication Table (%)'!BJ$336</f>
        <v>0</v>
      </c>
      <c r="BK341" s="38">
        <f>'Publication Table'!BI342/'Publication Table (%)'!BK$336</f>
        <v>0</v>
      </c>
      <c r="BL341" s="38">
        <f>'Publication Table'!BJ342/'Publication Table (%)'!BL$336</f>
        <v>0</v>
      </c>
      <c r="BM341" s="38">
        <f>'Publication Table'!BK342/'Publication Table (%)'!BM$336</f>
        <v>0</v>
      </c>
      <c r="BN341" s="38">
        <f>'Publication Table'!BL342/'Publication Table (%)'!BN$336</f>
        <v>0</v>
      </c>
      <c r="BO341" s="38">
        <f>'Publication Table'!BM342/'Publication Table (%)'!BO$336</f>
        <v>0</v>
      </c>
      <c r="BP341" s="38">
        <f>'Publication Table'!BN342/'Publication Table (%)'!BP$336</f>
        <v>0</v>
      </c>
      <c r="BQ341" s="38">
        <f>'Publication Table'!BO342/'Publication Table (%)'!BQ$336</f>
        <v>4.3668122270742356E-3</v>
      </c>
      <c r="BR341" s="38">
        <f>'Publication Table'!BP342/'Publication Table (%)'!BR$336</f>
        <v>3.6231884057971015E-3</v>
      </c>
      <c r="BS341" s="38">
        <f ca="1">'Publication Table'!BQ342/'Publication Table (%)'!BS$336</f>
        <v>0</v>
      </c>
    </row>
    <row r="342" spans="2:71" ht="15" hidden="1" customHeight="1" outlineLevel="1" collapsed="1" x14ac:dyDescent="0.2">
      <c r="B342" s="84" t="str">
        <f t="shared" si="50"/>
        <v>Royal Infirmary Of EdinburghRoyal Infirmary Of Edinburgh</v>
      </c>
      <c r="C342" s="87" t="str">
        <f>E342</f>
        <v>Royal Infirmary Of Edinburgh</v>
      </c>
      <c r="D342" s="100" t="s">
        <v>80</v>
      </c>
      <c r="E342" s="52" t="s">
        <v>81</v>
      </c>
      <c r="F342" s="14"/>
      <c r="G342" s="14"/>
      <c r="H342" s="14"/>
      <c r="I342" s="14"/>
      <c r="J342" s="14"/>
      <c r="K342" s="14"/>
      <c r="L342" s="14"/>
      <c r="M342" s="14"/>
      <c r="N342" s="14"/>
      <c r="O342" s="14"/>
      <c r="P342" s="14"/>
      <c r="Q342" s="14"/>
      <c r="R342" s="14"/>
      <c r="S342" s="14"/>
      <c r="T342" s="14"/>
      <c r="U342" s="14"/>
      <c r="V342" s="14"/>
      <c r="W342" s="14"/>
      <c r="X342" s="14"/>
      <c r="Y342" s="14"/>
      <c r="Z342" s="14"/>
      <c r="AA342" s="14"/>
      <c r="AB342" s="14"/>
      <c r="AC342" s="14"/>
      <c r="AD342" s="14"/>
      <c r="AE342" s="14"/>
      <c r="AF342" s="14"/>
      <c r="AG342" s="14"/>
      <c r="AH342" s="14"/>
      <c r="AI342" s="14"/>
      <c r="AJ342" s="14"/>
      <c r="AK342" s="14"/>
      <c r="AL342" s="14"/>
      <c r="AM342" s="14"/>
      <c r="AN342" s="14"/>
      <c r="AO342" s="14"/>
      <c r="AP342" s="14"/>
      <c r="AQ342" s="14"/>
      <c r="AR342" s="14"/>
      <c r="AS342" s="14"/>
      <c r="AT342" s="14"/>
      <c r="AU342" s="14"/>
      <c r="AV342" s="14"/>
      <c r="AW342" s="14"/>
      <c r="AX342" s="14"/>
      <c r="AY342" s="14"/>
      <c r="AZ342" s="14"/>
      <c r="BA342" s="14"/>
      <c r="BB342" s="14"/>
      <c r="BC342" s="14"/>
      <c r="BD342" s="14"/>
      <c r="BE342" s="14"/>
      <c r="BF342" s="14"/>
      <c r="BG342" s="14"/>
      <c r="BH342" s="14"/>
      <c r="BI342" s="14"/>
      <c r="BJ342" s="14"/>
      <c r="BK342" s="14"/>
      <c r="BL342" s="14"/>
      <c r="BM342" s="14"/>
      <c r="BN342" s="14"/>
      <c r="BO342" s="14"/>
      <c r="BP342" s="14"/>
      <c r="BQ342" s="14"/>
      <c r="BR342" s="14"/>
      <c r="BS342" s="14"/>
    </row>
    <row r="343" spans="2:71" ht="15" hidden="1" customHeight="1" outlineLevel="2" x14ac:dyDescent="0.2">
      <c r="B343" s="84" t="str">
        <f t="shared" si="50"/>
        <v>Royal Infirmary Of EdinburghTotal Number of scheduled elective operations in theatre system</v>
      </c>
      <c r="C343" s="87" t="str">
        <f t="shared" ref="C343:C348" si="51">C342</f>
        <v>Royal Infirmary Of Edinburgh</v>
      </c>
      <c r="D343" s="100"/>
      <c r="E343" s="36" t="s">
        <v>3</v>
      </c>
      <c r="F343" s="17">
        <f>'Publication Table'!D344</f>
        <v>1357</v>
      </c>
      <c r="G343" s="17">
        <f>'Publication Table'!E344</f>
        <v>1517</v>
      </c>
      <c r="H343" s="17">
        <f>'Publication Table'!F344</f>
        <v>1201</v>
      </c>
      <c r="I343" s="17">
        <f>'Publication Table'!G344</f>
        <v>1485</v>
      </c>
      <c r="J343" s="93">
        <f>'Publication Table'!H344</f>
        <v>1432</v>
      </c>
      <c r="K343" s="17">
        <f>'Publication Table'!I344</f>
        <v>1425</v>
      </c>
      <c r="L343" s="17">
        <f>'Publication Table'!J344</f>
        <v>1427</v>
      </c>
      <c r="M343" s="17">
        <f>'Publication Table'!K344</f>
        <v>1451</v>
      </c>
      <c r="N343" s="17">
        <f>'Publication Table'!L344</f>
        <v>1196</v>
      </c>
      <c r="O343" s="17">
        <f>'Publication Table'!M344</f>
        <v>1362</v>
      </c>
      <c r="P343" s="17">
        <f>'Publication Table'!N344</f>
        <v>1386</v>
      </c>
      <c r="Q343" s="17">
        <f>'Publication Table'!O344</f>
        <v>1323</v>
      </c>
      <c r="R343" s="17">
        <f>'Publication Table'!P344</f>
        <v>1355</v>
      </c>
      <c r="S343" s="17">
        <f>'Publication Table'!Q344</f>
        <v>1482</v>
      </c>
      <c r="T343" s="17">
        <f>'Publication Table'!R344</f>
        <v>1328</v>
      </c>
      <c r="U343" s="17">
        <f>'Publication Table'!S344</f>
        <v>1438</v>
      </c>
      <c r="V343" s="17">
        <f>'Publication Table'!T344</f>
        <v>1368</v>
      </c>
      <c r="W343" s="17">
        <f>'Publication Table'!U344</f>
        <v>1268</v>
      </c>
      <c r="X343" s="17">
        <f>'Publication Table'!V344</f>
        <v>1364</v>
      </c>
      <c r="Y343" s="17">
        <f>'Publication Table'!W344</f>
        <v>1227</v>
      </c>
      <c r="Z343" s="17">
        <f>'Publication Table'!X344</f>
        <v>1268</v>
      </c>
      <c r="AA343" s="17">
        <f>'Publication Table'!Y344</f>
        <v>1291</v>
      </c>
      <c r="AB343" s="17">
        <f>'Publication Table'!Z344</f>
        <v>1544</v>
      </c>
      <c r="AC343" s="17">
        <f>'Publication Table'!AA344</f>
        <v>1116</v>
      </c>
      <c r="AD343" s="17">
        <f>'Publication Table'!AB344</f>
        <v>1456</v>
      </c>
      <c r="AE343" s="17">
        <f>'Publication Table'!AC344</f>
        <v>1492</v>
      </c>
      <c r="AF343" s="17">
        <f>'Publication Table'!AD344</f>
        <v>1318</v>
      </c>
      <c r="AG343" s="17">
        <f>'Publication Table'!AE344</f>
        <v>1585</v>
      </c>
      <c r="AH343" s="17">
        <f>'Publication Table'!AF344</f>
        <v>1380</v>
      </c>
      <c r="AI343" s="17">
        <f>'Publication Table'!AG344</f>
        <v>1458</v>
      </c>
      <c r="AJ343" s="17">
        <f>'Publication Table'!AH344</f>
        <v>1479</v>
      </c>
      <c r="AK343" s="17">
        <f>'Publication Table'!AI344</f>
        <v>1298</v>
      </c>
      <c r="AL343" s="17">
        <f>'Publication Table'!AJ344</f>
        <v>1308</v>
      </c>
      <c r="AM343" s="17">
        <f>'Publication Table'!AK344</f>
        <v>1239</v>
      </c>
      <c r="AN343" s="17">
        <f>'Publication Table'!AL344</f>
        <v>1388</v>
      </c>
      <c r="AO343" s="17">
        <f>'Publication Table'!AM344</f>
        <v>1337</v>
      </c>
      <c r="AP343" s="17">
        <f>'Publication Table'!AN344</f>
        <v>1486</v>
      </c>
      <c r="AQ343" s="17">
        <f>'Publication Table'!AO344</f>
        <v>1428</v>
      </c>
      <c r="AR343" s="17">
        <f>'Publication Table'!AP344</f>
        <v>1357</v>
      </c>
      <c r="AS343" s="17">
        <f>'Publication Table'!AQ344</f>
        <v>1567</v>
      </c>
      <c r="AT343" s="17">
        <f>'Publication Table'!AR344</f>
        <v>1260</v>
      </c>
      <c r="AU343" s="17">
        <f>'Publication Table'!AS344</f>
        <v>1488</v>
      </c>
      <c r="AV343" s="17">
        <f>'Publication Table'!AT344</f>
        <v>1248</v>
      </c>
      <c r="AW343" s="17">
        <f>'Publication Table'!AU344</f>
        <v>1505</v>
      </c>
      <c r="AX343" s="17">
        <f>'Publication Table'!AV344</f>
        <v>1312</v>
      </c>
      <c r="AY343" s="17">
        <f>'Publication Table'!AW344</f>
        <v>1221</v>
      </c>
      <c r="AZ343" s="17">
        <f>'Publication Table'!AX344</f>
        <v>1308</v>
      </c>
      <c r="BA343" s="17">
        <f>'Publication Table'!AY344</f>
        <v>1191</v>
      </c>
      <c r="BB343" s="17">
        <f>'Publication Table'!AZ344</f>
        <v>1358</v>
      </c>
      <c r="BC343" s="17">
        <f>'Publication Table'!BA344</f>
        <v>1298</v>
      </c>
      <c r="BD343" s="17">
        <f>'Publication Table'!BB344</f>
        <v>1316</v>
      </c>
      <c r="BE343" s="17">
        <f>'Publication Table'!BC344</f>
        <v>1300</v>
      </c>
      <c r="BF343" s="17">
        <f>'Publication Table'!BD344</f>
        <v>1242</v>
      </c>
      <c r="BG343" s="17">
        <f>'Publication Table'!BE344</f>
        <v>1489</v>
      </c>
      <c r="BH343" s="17">
        <f>'Publication Table'!BF344</f>
        <v>1419</v>
      </c>
      <c r="BI343" s="17">
        <f>'Publication Table'!BG344</f>
        <v>1306</v>
      </c>
      <c r="BJ343" s="17">
        <f>'Publication Table'!BH344</f>
        <v>1191</v>
      </c>
      <c r="BK343" s="17">
        <f>'Publication Table'!BI344</f>
        <v>1124</v>
      </c>
      <c r="BL343" s="17">
        <f>'Publication Table'!BJ344</f>
        <v>874</v>
      </c>
      <c r="BM343" s="17">
        <f>'Publication Table'!BK344</f>
        <v>286</v>
      </c>
      <c r="BN343" s="17">
        <f>'Publication Table'!BL344</f>
        <v>335</v>
      </c>
      <c r="BO343" s="17">
        <f>'Publication Table'!BM344</f>
        <v>544</v>
      </c>
      <c r="BP343" s="17">
        <f>'Publication Table'!BN344</f>
        <v>770</v>
      </c>
      <c r="BQ343" s="17">
        <f>'Publication Table'!BO344</f>
        <v>804</v>
      </c>
      <c r="BR343" s="17">
        <f>'Publication Table'!BP344</f>
        <v>988</v>
      </c>
      <c r="BS343" s="17">
        <f ca="1">'Publication Table'!BQ344</f>
        <v>990</v>
      </c>
    </row>
    <row r="344" spans="2:71" ht="15" hidden="1" customHeight="1" outlineLevel="2" x14ac:dyDescent="0.2">
      <c r="B344" s="84" t="str">
        <f t="shared" si="50"/>
        <v>Royal Infirmary Of EdinburghPercent of total scheduled elective cancellations in theatre systems</v>
      </c>
      <c r="C344" s="87" t="str">
        <f t="shared" si="51"/>
        <v>Royal Infirmary Of Edinburgh</v>
      </c>
      <c r="D344" s="100"/>
      <c r="E344" s="37" t="s">
        <v>112</v>
      </c>
      <c r="F344" s="38">
        <f>'Publication Table'!D345/'Publication Table (%)'!F$343</f>
        <v>6.5585851142225496E-2</v>
      </c>
      <c r="G344" s="38">
        <f>'Publication Table'!E345/'Publication Table (%)'!G$343</f>
        <v>6.7237969676994067E-2</v>
      </c>
      <c r="H344" s="38">
        <f>'Publication Table'!F345/'Publication Table (%)'!H$343</f>
        <v>9.9916736053288921E-2</v>
      </c>
      <c r="I344" s="38">
        <f>'Publication Table'!G345/'Publication Table (%)'!I$343</f>
        <v>6.2626262626262627E-2</v>
      </c>
      <c r="J344" s="94">
        <f>'Publication Table'!H345/'Publication Table (%)'!J$343</f>
        <v>6.8435754189944131E-2</v>
      </c>
      <c r="K344" s="38">
        <f>'Publication Table'!I345/'Publication Table (%)'!K$343</f>
        <v>7.1578947368421048E-2</v>
      </c>
      <c r="L344" s="38">
        <f>'Publication Table'!J345/'Publication Table (%)'!L$343</f>
        <v>6.3770147161878066E-2</v>
      </c>
      <c r="M344" s="38">
        <f>'Publication Table'!K345/'Publication Table (%)'!M$343</f>
        <v>6.1337008959338385E-2</v>
      </c>
      <c r="N344" s="38">
        <f>'Publication Table'!L345/'Publication Table (%)'!N$343</f>
        <v>9.6989966555183951E-2</v>
      </c>
      <c r="O344" s="38">
        <f>'Publication Table'!M345/'Publication Table (%)'!O$343</f>
        <v>0.1130690161527166</v>
      </c>
      <c r="P344" s="38">
        <f>'Publication Table'!N345/'Publication Table (%)'!P$343</f>
        <v>8.2972582972582976E-2</v>
      </c>
      <c r="Q344" s="38">
        <f>'Publication Table'!O345/'Publication Table (%)'!Q$343</f>
        <v>9.1458805744520033E-2</v>
      </c>
      <c r="R344" s="38">
        <f>'Publication Table'!P345/'Publication Table (%)'!R$343</f>
        <v>8.0442804428044287E-2</v>
      </c>
      <c r="S344" s="38">
        <f>'Publication Table'!Q345/'Publication Table (%)'!S$343</f>
        <v>8.1646423751686903E-2</v>
      </c>
      <c r="T344" s="38">
        <f>'Publication Table'!R345/'Publication Table (%)'!T$343</f>
        <v>8.0572289156626509E-2</v>
      </c>
      <c r="U344" s="38">
        <f>'Publication Table'!S345/'Publication Table (%)'!U$343</f>
        <v>6.9541029207232263E-2</v>
      </c>
      <c r="V344" s="38">
        <f>'Publication Table'!T345/'Publication Table (%)'!V$343</f>
        <v>6.6520467836257313E-2</v>
      </c>
      <c r="W344" s="38">
        <f>'Publication Table'!U345/'Publication Table (%)'!W$343</f>
        <v>8.5173501577287064E-2</v>
      </c>
      <c r="X344" s="38">
        <f>'Publication Table'!V345/'Publication Table (%)'!X$343</f>
        <v>7.9912023460410556E-2</v>
      </c>
      <c r="Y344" s="38">
        <f>'Publication Table'!W345/'Publication Table (%)'!Y$343</f>
        <v>7.3349633251833746E-2</v>
      </c>
      <c r="Z344" s="38">
        <f>'Publication Table'!X345/'Publication Table (%)'!Z$343</f>
        <v>8.3596214511041003E-2</v>
      </c>
      <c r="AA344" s="38">
        <f>'Publication Table'!Y345/'Publication Table (%)'!AA$343</f>
        <v>7.4360960495739731E-2</v>
      </c>
      <c r="AB344" s="38">
        <f>'Publication Table'!Z345/'Publication Table (%)'!AB$343</f>
        <v>7.7072538860103623E-2</v>
      </c>
      <c r="AC344" s="38">
        <f>'Publication Table'!AA345/'Publication Table (%)'!AC$343</f>
        <v>6.9892473118279563E-2</v>
      </c>
      <c r="AD344" s="38">
        <f>'Publication Table'!AB345/'Publication Table (%)'!AD$343</f>
        <v>6.3873626373626369E-2</v>
      </c>
      <c r="AE344" s="38">
        <f>'Publication Table'!AC345/'Publication Table (%)'!AE$343</f>
        <v>7.439678284182305E-2</v>
      </c>
      <c r="AF344" s="38">
        <f>'Publication Table'!AD345/'Publication Table (%)'!AF$343</f>
        <v>4.2488619119878605E-2</v>
      </c>
      <c r="AG344" s="38">
        <f>'Publication Table'!AE345/'Publication Table (%)'!AG$343</f>
        <v>6.1198738170347003E-2</v>
      </c>
      <c r="AH344" s="38">
        <f>'Publication Table'!AF345/'Publication Table (%)'!AH$343</f>
        <v>6.0869565217391307E-2</v>
      </c>
      <c r="AI344" s="38">
        <f>'Publication Table'!AG345/'Publication Table (%)'!AI$343</f>
        <v>7.4759945130315503E-2</v>
      </c>
      <c r="AJ344" s="38">
        <f>'Publication Table'!AH345/'Publication Table (%)'!AJ$343</f>
        <v>9.6010818120351588E-2</v>
      </c>
      <c r="AK344" s="38">
        <f>'Publication Table'!AI345/'Publication Table (%)'!AK$343</f>
        <v>0.16563944530046226</v>
      </c>
      <c r="AL344" s="38">
        <f>'Publication Table'!AJ345/'Publication Table (%)'!AL$343</f>
        <v>0.12232415902140673</v>
      </c>
      <c r="AM344" s="38">
        <f>'Publication Table'!AK345/'Publication Table (%)'!AM$343</f>
        <v>7.909604519774012E-2</v>
      </c>
      <c r="AN344" s="38">
        <f>'Publication Table'!AL345/'Publication Table (%)'!AN$343</f>
        <v>0.17435158501440923</v>
      </c>
      <c r="AO344" s="38">
        <f>'Publication Table'!AM345/'Publication Table (%)'!AO$343</f>
        <v>8.1525804038893049E-2</v>
      </c>
      <c r="AP344" s="38">
        <f>'Publication Table'!AN345/'Publication Table (%)'!AP$343</f>
        <v>6.3930013458950205E-2</v>
      </c>
      <c r="AQ344" s="38">
        <f>'Publication Table'!AO345/'Publication Table (%)'!AQ$343</f>
        <v>6.5126050420168072E-2</v>
      </c>
      <c r="AR344" s="38">
        <f>'Publication Table'!AP345/'Publication Table (%)'!AR$343</f>
        <v>7.5902726602800299E-2</v>
      </c>
      <c r="AS344" s="38">
        <f>'Publication Table'!AQ345/'Publication Table (%)'!AS$343</f>
        <v>8.9980855137204843E-2</v>
      </c>
      <c r="AT344" s="38">
        <f>'Publication Table'!AR345/'Publication Table (%)'!AT$343</f>
        <v>6.6666666666666666E-2</v>
      </c>
      <c r="AU344" s="38">
        <f>'Publication Table'!AS345/'Publication Table (%)'!AU$343</f>
        <v>6.1155913978494625E-2</v>
      </c>
      <c r="AV344" s="38">
        <f>'Publication Table'!AT345/'Publication Table (%)'!AV$343</f>
        <v>8.1730769230769232E-2</v>
      </c>
      <c r="AW344" s="38">
        <f>'Publication Table'!AU345/'Publication Table (%)'!AW$343</f>
        <v>6.843853820598006E-2</v>
      </c>
      <c r="AX344" s="38">
        <f>'Publication Table'!AV345/'Publication Table (%)'!AX$343</f>
        <v>9.375E-2</v>
      </c>
      <c r="AY344" s="38">
        <f>'Publication Table'!AW345/'Publication Table (%)'!AY$343</f>
        <v>6.9615069615069622E-2</v>
      </c>
      <c r="AZ344" s="38">
        <f>'Publication Table'!AX345/'Publication Table (%)'!AZ$343</f>
        <v>4.2048929663608563E-2</v>
      </c>
      <c r="BA344" s="38">
        <f>'Publication Table'!AY345/'Publication Table (%)'!BA$343</f>
        <v>7.3887489504617973E-2</v>
      </c>
      <c r="BB344" s="38">
        <f>'Publication Table'!AZ345/'Publication Table (%)'!BB$343</f>
        <v>6.0382916053019146E-2</v>
      </c>
      <c r="BC344" s="38">
        <f>'Publication Table'!BA345/'Publication Table (%)'!BC$343</f>
        <v>7.1648690292758083E-2</v>
      </c>
      <c r="BD344" s="38">
        <f>'Publication Table'!BB345/'Publication Table (%)'!BD$343</f>
        <v>5.243161094224924E-2</v>
      </c>
      <c r="BE344" s="38">
        <f>'Publication Table'!BC345/'Publication Table (%)'!BE$343</f>
        <v>7.2307692307692309E-2</v>
      </c>
      <c r="BF344" s="38">
        <f>'Publication Table'!BD345/'Publication Table (%)'!BF$343</f>
        <v>5.0724637681159424E-2</v>
      </c>
      <c r="BG344" s="38">
        <f>'Publication Table'!BE345/'Publication Table (%)'!BG$343</f>
        <v>6.7830758898589652E-2</v>
      </c>
      <c r="BH344" s="38">
        <f>'Publication Table'!BF345/'Publication Table (%)'!BH$343</f>
        <v>0.11205073995771671</v>
      </c>
      <c r="BI344" s="38">
        <f>'Publication Table'!BG345/'Publication Table (%)'!BI$343</f>
        <v>9.9540581929555894E-2</v>
      </c>
      <c r="BJ344" s="38">
        <f>'Publication Table'!BH345/'Publication Table (%)'!BJ$343</f>
        <v>8.0604534005037781E-2</v>
      </c>
      <c r="BK344" s="38">
        <f>'Publication Table'!BI345/'Publication Table (%)'!BK$343</f>
        <v>0.13256227758007116</v>
      </c>
      <c r="BL344" s="38">
        <f>'Publication Table'!BJ345/'Publication Table (%)'!BL$343</f>
        <v>0.18077803203661327</v>
      </c>
      <c r="BM344" s="38">
        <f>'Publication Table'!BK345/'Publication Table (%)'!BM$343</f>
        <v>0.10839160839160839</v>
      </c>
      <c r="BN344" s="38">
        <f>'Publication Table'!BL345/'Publication Table (%)'!BN$343</f>
        <v>4.1791044776119404E-2</v>
      </c>
      <c r="BO344" s="38">
        <f>'Publication Table'!BM345/'Publication Table (%)'!BO$343</f>
        <v>8.8235294117647065E-2</v>
      </c>
      <c r="BP344" s="38">
        <f>'Publication Table'!BN345/'Publication Table (%)'!BP$343</f>
        <v>4.6753246753246755E-2</v>
      </c>
      <c r="BQ344" s="38">
        <f>'Publication Table'!BO345/'Publication Table (%)'!BQ$343</f>
        <v>5.8457711442786067E-2</v>
      </c>
      <c r="BR344" s="38">
        <f>'Publication Table'!BP345/'Publication Table (%)'!BR$343</f>
        <v>4.048582995951417E-2</v>
      </c>
      <c r="BS344" s="38">
        <f ca="1">'Publication Table'!BQ345/'Publication Table (%)'!BS$343</f>
        <v>7.373737373737374E-2</v>
      </c>
    </row>
    <row r="345" spans="2:71" ht="15" hidden="1" customHeight="1" outlineLevel="2" x14ac:dyDescent="0.2">
      <c r="B345" s="84" t="str">
        <f t="shared" si="50"/>
        <v>Royal Infirmary Of EdinburghCancellation based on clinical reason by hospital %</v>
      </c>
      <c r="C345" s="87" t="str">
        <f t="shared" si="51"/>
        <v>Royal Infirmary Of Edinburgh</v>
      </c>
      <c r="D345" s="100"/>
      <c r="E345" s="39" t="s">
        <v>113</v>
      </c>
      <c r="F345" s="38">
        <f>'Publication Table'!D346/'Publication Table (%)'!F$343</f>
        <v>1.6949152542372881E-2</v>
      </c>
      <c r="G345" s="38">
        <f>'Publication Table'!E346/'Publication Table (%)'!G$343</f>
        <v>1.845748187211602E-2</v>
      </c>
      <c r="H345" s="38">
        <f>'Publication Table'!F346/'Publication Table (%)'!H$343</f>
        <v>3.330557868442964E-2</v>
      </c>
      <c r="I345" s="38">
        <f>'Publication Table'!G346/'Publication Table (%)'!I$343</f>
        <v>2.0875420875420877E-2</v>
      </c>
      <c r="J345" s="94">
        <f>'Publication Table'!H346/'Publication Table (%)'!J$343</f>
        <v>2.9329608938547486E-2</v>
      </c>
      <c r="K345" s="38">
        <f>'Publication Table'!I346/'Publication Table (%)'!K$343</f>
        <v>2.1052631578947368E-2</v>
      </c>
      <c r="L345" s="38">
        <f>'Publication Table'!J346/'Publication Table (%)'!L$343</f>
        <v>2.3125437981779958E-2</v>
      </c>
      <c r="M345" s="38">
        <f>'Publication Table'!K346/'Publication Table (%)'!M$343</f>
        <v>2.6878015161957272E-2</v>
      </c>
      <c r="N345" s="38">
        <f>'Publication Table'!L346/'Publication Table (%)'!N$343</f>
        <v>3.4280936454849496E-2</v>
      </c>
      <c r="O345" s="38">
        <f>'Publication Table'!M346/'Publication Table (%)'!O$343</f>
        <v>3.3773861967694566E-2</v>
      </c>
      <c r="P345" s="38">
        <f>'Publication Table'!N346/'Publication Table (%)'!P$343</f>
        <v>2.3809523809523808E-2</v>
      </c>
      <c r="Q345" s="38">
        <f>'Publication Table'!O346/'Publication Table (%)'!Q$343</f>
        <v>4.1572184429327287E-2</v>
      </c>
      <c r="R345" s="38">
        <f>'Publication Table'!P346/'Publication Table (%)'!R$343</f>
        <v>3.4686346863468637E-2</v>
      </c>
      <c r="S345" s="38">
        <f>'Publication Table'!Q346/'Publication Table (%)'!S$343</f>
        <v>3.2388663967611336E-2</v>
      </c>
      <c r="T345" s="38">
        <f>'Publication Table'!R346/'Publication Table (%)'!T$343</f>
        <v>3.614457831325301E-2</v>
      </c>
      <c r="U345" s="38">
        <f>'Publication Table'!S346/'Publication Table (%)'!U$343</f>
        <v>3.1988873435326845E-2</v>
      </c>
      <c r="V345" s="38">
        <f>'Publication Table'!T346/'Publication Table (%)'!V$343</f>
        <v>1.9005847953216373E-2</v>
      </c>
      <c r="W345" s="38">
        <f>'Publication Table'!U346/'Publication Table (%)'!W$343</f>
        <v>4.1009463722397478E-2</v>
      </c>
      <c r="X345" s="38">
        <f>'Publication Table'!V346/'Publication Table (%)'!X$343</f>
        <v>2.932551319648094E-2</v>
      </c>
      <c r="Y345" s="38">
        <f>'Publication Table'!W346/'Publication Table (%)'!Y$343</f>
        <v>2.3634881825590873E-2</v>
      </c>
      <c r="Z345" s="38">
        <f>'Publication Table'!X346/'Publication Table (%)'!Z$343</f>
        <v>3.3911671924290218E-2</v>
      </c>
      <c r="AA345" s="38">
        <f>'Publication Table'!Y346/'Publication Table (%)'!AA$343</f>
        <v>2.7885360185902403E-2</v>
      </c>
      <c r="AB345" s="38">
        <f>'Publication Table'!Z346/'Publication Table (%)'!AB$343</f>
        <v>3.3031088082901554E-2</v>
      </c>
      <c r="AC345" s="38">
        <f>'Publication Table'!AA346/'Publication Table (%)'!AC$343</f>
        <v>1.9713261648745518E-2</v>
      </c>
      <c r="AD345" s="38">
        <f>'Publication Table'!AB346/'Publication Table (%)'!AD$343</f>
        <v>2.197802197802198E-2</v>
      </c>
      <c r="AE345" s="38">
        <f>'Publication Table'!AC346/'Publication Table (%)'!AE$343</f>
        <v>3.0831099195710455E-2</v>
      </c>
      <c r="AF345" s="38">
        <f>'Publication Table'!AD346/'Publication Table (%)'!AF$343</f>
        <v>1.5933232169954476E-2</v>
      </c>
      <c r="AG345" s="38">
        <f>'Publication Table'!AE346/'Publication Table (%)'!AG$343</f>
        <v>2.334384858044164E-2</v>
      </c>
      <c r="AH345" s="38">
        <f>'Publication Table'!AF346/'Publication Table (%)'!AH$343</f>
        <v>2.753623188405797E-2</v>
      </c>
      <c r="AI345" s="38">
        <f>'Publication Table'!AG346/'Publication Table (%)'!AI$343</f>
        <v>3.292181069958848E-2</v>
      </c>
      <c r="AJ345" s="38">
        <f>'Publication Table'!AH346/'Publication Table (%)'!AJ$343</f>
        <v>3.0425963488843813E-2</v>
      </c>
      <c r="AK345" s="38">
        <f>'Publication Table'!AI346/'Publication Table (%)'!AK$343</f>
        <v>3.2357473035439135E-2</v>
      </c>
      <c r="AL345" s="38">
        <f>'Publication Table'!AJ346/'Publication Table (%)'!AL$343</f>
        <v>2.2935779816513763E-2</v>
      </c>
      <c r="AM345" s="38">
        <f>'Publication Table'!AK346/'Publication Table (%)'!AM$343</f>
        <v>2.0984665052461663E-2</v>
      </c>
      <c r="AN345" s="38">
        <f>'Publication Table'!AL346/'Publication Table (%)'!AN$343</f>
        <v>2.4495677233429394E-2</v>
      </c>
      <c r="AO345" s="38">
        <f>'Publication Table'!AM346/'Publication Table (%)'!AO$343</f>
        <v>2.6178010471204188E-2</v>
      </c>
      <c r="AP345" s="38">
        <f>'Publication Table'!AN346/'Publication Table (%)'!AP$343</f>
        <v>2.9609690444145357E-2</v>
      </c>
      <c r="AQ345" s="38">
        <f>'Publication Table'!AO346/'Publication Table (%)'!AQ$343</f>
        <v>2.3809523809523808E-2</v>
      </c>
      <c r="AR345" s="38">
        <f>'Publication Table'!AP346/'Publication Table (%)'!AR$343</f>
        <v>2.0633750921149593E-2</v>
      </c>
      <c r="AS345" s="38">
        <f>'Publication Table'!AQ346/'Publication Table (%)'!AS$343</f>
        <v>3.1908104658583278E-2</v>
      </c>
      <c r="AT345" s="38">
        <f>'Publication Table'!AR346/'Publication Table (%)'!AT$343</f>
        <v>3.5714285714285712E-2</v>
      </c>
      <c r="AU345" s="38">
        <f>'Publication Table'!AS346/'Publication Table (%)'!AU$343</f>
        <v>2.889784946236559E-2</v>
      </c>
      <c r="AV345" s="38">
        <f>'Publication Table'!AT346/'Publication Table (%)'!AV$343</f>
        <v>5.128205128205128E-2</v>
      </c>
      <c r="AW345" s="38">
        <f>'Publication Table'!AU346/'Publication Table (%)'!AW$343</f>
        <v>2.5913621262458473E-2</v>
      </c>
      <c r="AX345" s="38">
        <f>'Publication Table'!AV346/'Publication Table (%)'!AX$343</f>
        <v>3.201219512195122E-2</v>
      </c>
      <c r="AY345" s="38">
        <f>'Publication Table'!AW346/'Publication Table (%)'!AY$343</f>
        <v>3.1941031941031942E-2</v>
      </c>
      <c r="AZ345" s="38">
        <f>'Publication Table'!AX346/'Publication Table (%)'!AZ$343</f>
        <v>1.834862385321101E-2</v>
      </c>
      <c r="BA345" s="38">
        <f>'Publication Table'!AY346/'Publication Table (%)'!BA$343</f>
        <v>3.8623005877413935E-2</v>
      </c>
      <c r="BB345" s="38">
        <f>'Publication Table'!AZ346/'Publication Table (%)'!BB$343</f>
        <v>3.3136966126656849E-2</v>
      </c>
      <c r="BC345" s="38">
        <f>'Publication Table'!BA346/'Publication Table (%)'!BC$343</f>
        <v>3.4668721109399073E-2</v>
      </c>
      <c r="BD345" s="38">
        <f>'Publication Table'!BB346/'Publication Table (%)'!BD$343</f>
        <v>2.9635258358662615E-2</v>
      </c>
      <c r="BE345" s="38">
        <f>'Publication Table'!BC346/'Publication Table (%)'!BE$343</f>
        <v>3.4615384615384617E-2</v>
      </c>
      <c r="BF345" s="38">
        <f>'Publication Table'!BD346/'Publication Table (%)'!BF$343</f>
        <v>1.5297906602254429E-2</v>
      </c>
      <c r="BG345" s="38">
        <f>'Publication Table'!BE346/'Publication Table (%)'!BG$343</f>
        <v>2.9550033579583614E-2</v>
      </c>
      <c r="BH345" s="38">
        <f>'Publication Table'!BF346/'Publication Table (%)'!BH$343</f>
        <v>3.3121916842847078E-2</v>
      </c>
      <c r="BI345" s="38">
        <f>'Publication Table'!BG346/'Publication Table (%)'!BI$343</f>
        <v>2.4502297090352222E-2</v>
      </c>
      <c r="BJ345" s="38">
        <f>'Publication Table'!BH346/'Publication Table (%)'!BJ$343</f>
        <v>2.938706968933669E-2</v>
      </c>
      <c r="BK345" s="38">
        <f>'Publication Table'!BI346/'Publication Table (%)'!BK$343</f>
        <v>3.5587188612099648E-2</v>
      </c>
      <c r="BL345" s="38">
        <f>'Publication Table'!BJ346/'Publication Table (%)'!BL$343</f>
        <v>2.9748283752860413E-2</v>
      </c>
      <c r="BM345" s="38">
        <f>'Publication Table'!BK346/'Publication Table (%)'!BM$343</f>
        <v>4.5454545454545456E-2</v>
      </c>
      <c r="BN345" s="38">
        <f>'Publication Table'!BL346/'Publication Table (%)'!BN$343</f>
        <v>2.6865671641791045E-2</v>
      </c>
      <c r="BO345" s="38">
        <f>'Publication Table'!BM346/'Publication Table (%)'!BO$343</f>
        <v>6.4338235294117641E-2</v>
      </c>
      <c r="BP345" s="38">
        <f>'Publication Table'!BN346/'Publication Table (%)'!BP$343</f>
        <v>2.7272727272727271E-2</v>
      </c>
      <c r="BQ345" s="38">
        <f>'Publication Table'!BO346/'Publication Table (%)'!BQ$343</f>
        <v>3.7313432835820892E-2</v>
      </c>
      <c r="BR345" s="38">
        <f>'Publication Table'!BP346/'Publication Table (%)'!BR$343</f>
        <v>2.3279352226720649E-2</v>
      </c>
      <c r="BS345" s="38">
        <f ca="1">'Publication Table'!BQ346/'Publication Table (%)'!BS$343</f>
        <v>3.5353535353535352E-2</v>
      </c>
    </row>
    <row r="346" spans="2:71" ht="15" hidden="1" customHeight="1" outlineLevel="2" x14ac:dyDescent="0.2">
      <c r="B346" s="84" t="str">
        <f t="shared" si="50"/>
        <v>Royal Infirmary Of EdinburghCancellation based on capacity or non-clinical reason by hospital %</v>
      </c>
      <c r="C346" s="87" t="str">
        <f t="shared" si="51"/>
        <v>Royal Infirmary Of Edinburgh</v>
      </c>
      <c r="D346" s="100"/>
      <c r="E346" s="39" t="s">
        <v>114</v>
      </c>
      <c r="F346" s="38">
        <f>'Publication Table'!D347/'Publication Table (%)'!F$343</f>
        <v>8.1061164333087691E-3</v>
      </c>
      <c r="G346" s="38">
        <f>'Publication Table'!E347/'Publication Table (%)'!G$343</f>
        <v>7.9103493737640081E-3</v>
      </c>
      <c r="H346" s="38">
        <f>'Publication Table'!F347/'Publication Table (%)'!H$343</f>
        <v>1.4154870940882597E-2</v>
      </c>
      <c r="I346" s="38">
        <f>'Publication Table'!G347/'Publication Table (%)'!I$343</f>
        <v>1.2794612794612794E-2</v>
      </c>
      <c r="J346" s="94">
        <f>'Publication Table'!H347/'Publication Table (%)'!J$343</f>
        <v>1.3966480446927373E-2</v>
      </c>
      <c r="K346" s="38">
        <f>'Publication Table'!I347/'Publication Table (%)'!K$343</f>
        <v>1.4736842105263158E-2</v>
      </c>
      <c r="L346" s="38">
        <f>'Publication Table'!J347/'Publication Table (%)'!L$343</f>
        <v>1.6117729502452698E-2</v>
      </c>
      <c r="M346" s="38">
        <f>'Publication Table'!K347/'Publication Table (%)'!M$343</f>
        <v>1.3094417643004824E-2</v>
      </c>
      <c r="N346" s="38">
        <f>'Publication Table'!L347/'Publication Table (%)'!N$343</f>
        <v>3.4280936454849496E-2</v>
      </c>
      <c r="O346" s="38">
        <f>'Publication Table'!M347/'Publication Table (%)'!O$343</f>
        <v>4.6989720998531569E-2</v>
      </c>
      <c r="P346" s="38">
        <f>'Publication Table'!N347/'Publication Table (%)'!P$343</f>
        <v>2.3809523809523808E-2</v>
      </c>
      <c r="Q346" s="38">
        <f>'Publication Table'!O347/'Publication Table (%)'!Q$343</f>
        <v>1.8140589569160998E-2</v>
      </c>
      <c r="R346" s="38">
        <f>'Publication Table'!P347/'Publication Table (%)'!R$343</f>
        <v>2.0664206642066422E-2</v>
      </c>
      <c r="S346" s="38">
        <f>'Publication Table'!Q347/'Publication Table (%)'!S$343</f>
        <v>1.9568151147098516E-2</v>
      </c>
      <c r="T346" s="38">
        <f>'Publication Table'!R347/'Publication Table (%)'!T$343</f>
        <v>9.0361445783132526E-3</v>
      </c>
      <c r="U346" s="38">
        <f>'Publication Table'!S347/'Publication Table (%)'!U$343</f>
        <v>1.3908205841446454E-2</v>
      </c>
      <c r="V346" s="38">
        <f>'Publication Table'!T347/'Publication Table (%)'!V$343</f>
        <v>2.6315789473684209E-2</v>
      </c>
      <c r="W346" s="38">
        <f>'Publication Table'!U347/'Publication Table (%)'!W$343</f>
        <v>2.2082018927444796E-2</v>
      </c>
      <c r="X346" s="38">
        <f>'Publication Table'!V347/'Publication Table (%)'!X$343</f>
        <v>2.2727272727272728E-2</v>
      </c>
      <c r="Y346" s="38">
        <f>'Publication Table'!W347/'Publication Table (%)'!Y$343</f>
        <v>2.6079869600651995E-2</v>
      </c>
      <c r="Z346" s="38">
        <f>'Publication Table'!X347/'Publication Table (%)'!Z$343</f>
        <v>2.2870662460567823E-2</v>
      </c>
      <c r="AA346" s="38">
        <f>'Publication Table'!Y347/'Publication Table (%)'!AA$343</f>
        <v>2.4786986831913247E-2</v>
      </c>
      <c r="AB346" s="38">
        <f>'Publication Table'!Z347/'Publication Table (%)'!AB$343</f>
        <v>2.1373056994818652E-2</v>
      </c>
      <c r="AC346" s="38">
        <f>'Publication Table'!AA347/'Publication Table (%)'!AC$343</f>
        <v>2.6881720430107527E-2</v>
      </c>
      <c r="AD346" s="38">
        <f>'Publication Table'!AB347/'Publication Table (%)'!AD$343</f>
        <v>1.2362637362637362E-2</v>
      </c>
      <c r="AE346" s="38">
        <f>'Publication Table'!AC347/'Publication Table (%)'!AE$343</f>
        <v>1.8096514745308313E-2</v>
      </c>
      <c r="AF346" s="38">
        <f>'Publication Table'!AD347/'Publication Table (%)'!AF$343</f>
        <v>1.0622154779969651E-2</v>
      </c>
      <c r="AG346" s="38">
        <f>'Publication Table'!AE347/'Publication Table (%)'!AG$343</f>
        <v>1.7034700315457414E-2</v>
      </c>
      <c r="AH346" s="38">
        <f>'Publication Table'!AF347/'Publication Table (%)'!AH$343</f>
        <v>9.4202898550724643E-3</v>
      </c>
      <c r="AI346" s="38">
        <f>'Publication Table'!AG347/'Publication Table (%)'!AI$343</f>
        <v>2.5377229080932786E-2</v>
      </c>
      <c r="AJ346" s="38">
        <f>'Publication Table'!AH347/'Publication Table (%)'!AJ$343</f>
        <v>4.5300878972278566E-2</v>
      </c>
      <c r="AK346" s="38">
        <f>'Publication Table'!AI347/'Publication Table (%)'!AK$343</f>
        <v>0.10092449922958398</v>
      </c>
      <c r="AL346" s="38">
        <f>'Publication Table'!AJ347/'Publication Table (%)'!AL$343</f>
        <v>7.3394495412844041E-2</v>
      </c>
      <c r="AM346" s="38">
        <f>'Publication Table'!AK347/'Publication Table (%)'!AM$343</f>
        <v>2.3405972558514933E-2</v>
      </c>
      <c r="AN346" s="38">
        <f>'Publication Table'!AL347/'Publication Table (%)'!AN$343</f>
        <v>0.11527377521613832</v>
      </c>
      <c r="AO346" s="38">
        <f>'Publication Table'!AM347/'Publication Table (%)'!AO$343</f>
        <v>2.5430067314884067E-2</v>
      </c>
      <c r="AP346" s="38">
        <f>'Publication Table'!AN347/'Publication Table (%)'!AP$343</f>
        <v>1.3458950201884253E-2</v>
      </c>
      <c r="AQ346" s="38">
        <f>'Publication Table'!AO347/'Publication Table (%)'!AQ$343</f>
        <v>1.8907563025210083E-2</v>
      </c>
      <c r="AR346" s="38">
        <f>'Publication Table'!AP347/'Publication Table (%)'!AR$343</f>
        <v>2.2844509948415623E-2</v>
      </c>
      <c r="AS346" s="38">
        <f>'Publication Table'!AQ347/'Publication Table (%)'!AS$343</f>
        <v>2.9993618379068283E-2</v>
      </c>
      <c r="AT346" s="38">
        <f>'Publication Table'!AR347/'Publication Table (%)'!AT$343</f>
        <v>1.4285714285714285E-2</v>
      </c>
      <c r="AU346" s="38">
        <f>'Publication Table'!AS347/'Publication Table (%)'!AU$343</f>
        <v>1.0752688172043012E-2</v>
      </c>
      <c r="AV346" s="38">
        <f>'Publication Table'!AT347/'Publication Table (%)'!AV$343</f>
        <v>1.0416666666666666E-2</v>
      </c>
      <c r="AW346" s="38">
        <f>'Publication Table'!AU347/'Publication Table (%)'!AW$343</f>
        <v>2.3255813953488372E-2</v>
      </c>
      <c r="AX346" s="38">
        <f>'Publication Table'!AV347/'Publication Table (%)'!AX$343</f>
        <v>4.3445121951219509E-2</v>
      </c>
      <c r="AY346" s="38">
        <f>'Publication Table'!AW347/'Publication Table (%)'!AY$343</f>
        <v>2.2113022113022112E-2</v>
      </c>
      <c r="AZ346" s="38">
        <f>'Publication Table'!AX347/'Publication Table (%)'!AZ$343</f>
        <v>9.1743119266055051E-3</v>
      </c>
      <c r="BA346" s="38">
        <f>'Publication Table'!AY347/'Publication Table (%)'!BA$343</f>
        <v>1.7632241813602016E-2</v>
      </c>
      <c r="BB346" s="38">
        <f>'Publication Table'!AZ347/'Publication Table (%)'!BB$343</f>
        <v>1.7673048600883652E-2</v>
      </c>
      <c r="BC346" s="38">
        <f>'Publication Table'!BA347/'Publication Table (%)'!BC$343</f>
        <v>1.1556240369799691E-2</v>
      </c>
      <c r="BD346" s="38">
        <f>'Publication Table'!BB347/'Publication Table (%)'!BD$343</f>
        <v>8.3586626139817623E-3</v>
      </c>
      <c r="BE346" s="38">
        <f>'Publication Table'!BC347/'Publication Table (%)'!BE$343</f>
        <v>2.2307692307692306E-2</v>
      </c>
      <c r="BF346" s="38">
        <f>'Publication Table'!BD347/'Publication Table (%)'!BF$343</f>
        <v>2.3349436392914653E-2</v>
      </c>
      <c r="BG346" s="38">
        <f>'Publication Table'!BE347/'Publication Table (%)'!BG$343</f>
        <v>1.8132975151108125E-2</v>
      </c>
      <c r="BH346" s="38">
        <f>'Publication Table'!BF347/'Publication Table (%)'!BH$343</f>
        <v>6.4129668780831567E-2</v>
      </c>
      <c r="BI346" s="38">
        <f>'Publication Table'!BG347/'Publication Table (%)'!BI$343</f>
        <v>5.2833078101071976E-2</v>
      </c>
      <c r="BJ346" s="38">
        <f>'Publication Table'!BH347/'Publication Table (%)'!BJ$343</f>
        <v>2.8547439126784216E-2</v>
      </c>
      <c r="BK346" s="38">
        <f>'Publication Table'!BI347/'Publication Table (%)'!BK$343</f>
        <v>7.2064056939501783E-2</v>
      </c>
      <c r="BL346" s="38">
        <f>'Publication Table'!BJ347/'Publication Table (%)'!BL$343</f>
        <v>0.12700228832951946</v>
      </c>
      <c r="BM346" s="38">
        <f>'Publication Table'!BK347/'Publication Table (%)'!BM$343</f>
        <v>3.1468531468531472E-2</v>
      </c>
      <c r="BN346" s="38">
        <f>'Publication Table'!BL347/'Publication Table (%)'!BN$343</f>
        <v>2.9850746268656717E-3</v>
      </c>
      <c r="BO346" s="38">
        <f>'Publication Table'!BM347/'Publication Table (%)'!BO$343</f>
        <v>1.6544117647058824E-2</v>
      </c>
      <c r="BP346" s="38">
        <f>'Publication Table'!BN347/'Publication Table (%)'!BP$343</f>
        <v>6.4935064935064939E-3</v>
      </c>
      <c r="BQ346" s="38">
        <f>'Publication Table'!BO347/'Publication Table (%)'!BQ$343</f>
        <v>8.7064676616915426E-3</v>
      </c>
      <c r="BR346" s="38">
        <f>'Publication Table'!BP347/'Publication Table (%)'!BR$343</f>
        <v>1.3157894736842105E-2</v>
      </c>
      <c r="BS346" s="38">
        <f ca="1">'Publication Table'!BQ347/'Publication Table (%)'!BS$343</f>
        <v>2.4242424242424242E-2</v>
      </c>
    </row>
    <row r="347" spans="2:71" ht="15" hidden="1" customHeight="1" outlineLevel="2" x14ac:dyDescent="0.2">
      <c r="B347" s="84" t="str">
        <f t="shared" si="50"/>
        <v>Royal Infirmary Of EdinburghCancelled by Patient %</v>
      </c>
      <c r="C347" s="87" t="str">
        <f t="shared" si="51"/>
        <v>Royal Infirmary Of Edinburgh</v>
      </c>
      <c r="D347" s="100"/>
      <c r="E347" s="39" t="s">
        <v>115</v>
      </c>
      <c r="F347" s="38">
        <f>'Publication Table'!D348/'Publication Table (%)'!F$343</f>
        <v>1.989683124539425E-2</v>
      </c>
      <c r="G347" s="38">
        <f>'Publication Table'!E348/'Publication Table (%)'!G$343</f>
        <v>2.8345418589321027E-2</v>
      </c>
      <c r="H347" s="38">
        <f>'Publication Table'!F348/'Publication Table (%)'!H$343</f>
        <v>2.9975020815986679E-2</v>
      </c>
      <c r="I347" s="38">
        <f>'Publication Table'!G348/'Publication Table (%)'!I$343</f>
        <v>2.3569023569023569E-2</v>
      </c>
      <c r="J347" s="94">
        <f>'Publication Table'!H348/'Publication Table (%)'!J$343</f>
        <v>2.094972067039106E-2</v>
      </c>
      <c r="K347" s="38">
        <f>'Publication Table'!I348/'Publication Table (%)'!K$343</f>
        <v>2.5263157894736842E-2</v>
      </c>
      <c r="L347" s="38">
        <f>'Publication Table'!J348/'Publication Table (%)'!L$343</f>
        <v>2.1023125437981779E-2</v>
      </c>
      <c r="M347" s="38">
        <f>'Publication Table'!K348/'Publication Table (%)'!M$343</f>
        <v>1.5161957270847692E-2</v>
      </c>
      <c r="N347" s="38">
        <f>'Publication Table'!L348/'Publication Table (%)'!N$343</f>
        <v>1.9230769230769232E-2</v>
      </c>
      <c r="O347" s="38">
        <f>'Publication Table'!M348/'Publication Table (%)'!O$343</f>
        <v>1.6886930983847283E-2</v>
      </c>
      <c r="P347" s="38">
        <f>'Publication Table'!N348/'Publication Table (%)'!P$343</f>
        <v>2.813852813852814E-2</v>
      </c>
      <c r="Q347" s="38">
        <f>'Publication Table'!O348/'Publication Table (%)'!Q$343</f>
        <v>2.4187452758881331E-2</v>
      </c>
      <c r="R347" s="38">
        <f>'Publication Table'!P348/'Publication Table (%)'!R$343</f>
        <v>1.8450184501845018E-2</v>
      </c>
      <c r="S347" s="38">
        <f>'Publication Table'!Q348/'Publication Table (%)'!S$343</f>
        <v>2.0242914979757085E-2</v>
      </c>
      <c r="T347" s="38">
        <f>'Publication Table'!R348/'Publication Table (%)'!T$343</f>
        <v>2.635542168674699E-2</v>
      </c>
      <c r="U347" s="38">
        <f>'Publication Table'!S348/'Publication Table (%)'!U$343</f>
        <v>1.9471488178025034E-2</v>
      </c>
      <c r="V347" s="38">
        <f>'Publication Table'!T348/'Publication Table (%)'!V$343</f>
        <v>1.827485380116959E-2</v>
      </c>
      <c r="W347" s="38">
        <f>'Publication Table'!U348/'Publication Table (%)'!W$343</f>
        <v>1.9716088328075709E-2</v>
      </c>
      <c r="X347" s="38">
        <f>'Publication Table'!V348/'Publication Table (%)'!X$343</f>
        <v>2.5659824046920823E-2</v>
      </c>
      <c r="Y347" s="38">
        <f>'Publication Table'!W348/'Publication Table (%)'!Y$343</f>
        <v>2.2004889975550123E-2</v>
      </c>
      <c r="Z347" s="38">
        <f>'Publication Table'!X348/'Publication Table (%)'!Z$343</f>
        <v>2.1293375394321766E-2</v>
      </c>
      <c r="AA347" s="38">
        <f>'Publication Table'!Y348/'Publication Table (%)'!AA$343</f>
        <v>1.5491866769945779E-2</v>
      </c>
      <c r="AB347" s="38">
        <f>'Publication Table'!Z348/'Publication Table (%)'!AB$343</f>
        <v>1.3601036269430052E-2</v>
      </c>
      <c r="AC347" s="38">
        <f>'Publication Table'!AA348/'Publication Table (%)'!AC$343</f>
        <v>1.5232974910394265E-2</v>
      </c>
      <c r="AD347" s="38">
        <f>'Publication Table'!AB348/'Publication Table (%)'!AD$343</f>
        <v>2.2664835164835164E-2</v>
      </c>
      <c r="AE347" s="38">
        <f>'Publication Table'!AC348/'Publication Table (%)'!AE$343</f>
        <v>1.8096514745308313E-2</v>
      </c>
      <c r="AF347" s="38">
        <f>'Publication Table'!AD348/'Publication Table (%)'!AF$343</f>
        <v>1.3657056145675266E-2</v>
      </c>
      <c r="AG347" s="38">
        <f>'Publication Table'!AE348/'Publication Table (%)'!AG$343</f>
        <v>1.5772870662460567E-2</v>
      </c>
      <c r="AH347" s="38">
        <f>'Publication Table'!AF348/'Publication Table (%)'!AH$343</f>
        <v>2.318840579710145E-2</v>
      </c>
      <c r="AI347" s="38">
        <f>'Publication Table'!AG348/'Publication Table (%)'!AI$343</f>
        <v>1.5089163237311385E-2</v>
      </c>
      <c r="AJ347" s="38">
        <f>'Publication Table'!AH348/'Publication Table (%)'!AJ$343</f>
        <v>1.7579445571331981E-2</v>
      </c>
      <c r="AK347" s="38">
        <f>'Publication Table'!AI348/'Publication Table (%)'!AK$343</f>
        <v>2.0801232665639446E-2</v>
      </c>
      <c r="AL347" s="38">
        <f>'Publication Table'!AJ348/'Publication Table (%)'!AL$343</f>
        <v>2.1406727828746176E-2</v>
      </c>
      <c r="AM347" s="38">
        <f>'Publication Table'!AK348/'Publication Table (%)'!AM$343</f>
        <v>2.0984665052461663E-2</v>
      </c>
      <c r="AN347" s="38">
        <f>'Publication Table'!AL348/'Publication Table (%)'!AN$343</f>
        <v>2.3054755043227664E-2</v>
      </c>
      <c r="AO347" s="38">
        <f>'Publication Table'!AM348/'Publication Table (%)'!AO$343</f>
        <v>2.243829468960359E-2</v>
      </c>
      <c r="AP347" s="38">
        <f>'Publication Table'!AN348/'Publication Table (%)'!AP$343</f>
        <v>1.6150740242261104E-2</v>
      </c>
      <c r="AQ347" s="38">
        <f>'Publication Table'!AO348/'Publication Table (%)'!AQ$343</f>
        <v>1.5406162464985995E-2</v>
      </c>
      <c r="AR347" s="38">
        <f>'Publication Table'!AP348/'Publication Table (%)'!AR$343</f>
        <v>1.4738393515106854E-2</v>
      </c>
      <c r="AS347" s="38">
        <f>'Publication Table'!AQ348/'Publication Table (%)'!AS$343</f>
        <v>1.7230376515634971E-2</v>
      </c>
      <c r="AT347" s="38">
        <f>'Publication Table'!AR348/'Publication Table (%)'!AT$343</f>
        <v>1.5873015873015872E-2</v>
      </c>
      <c r="AU347" s="38">
        <f>'Publication Table'!AS348/'Publication Table (%)'!AU$343</f>
        <v>1.9489247311827957E-2</v>
      </c>
      <c r="AV347" s="38">
        <f>'Publication Table'!AT348/'Publication Table (%)'!AV$343</f>
        <v>1.7628205128205128E-2</v>
      </c>
      <c r="AW347" s="38">
        <f>'Publication Table'!AU348/'Publication Table (%)'!AW$343</f>
        <v>1.7940199335548173E-2</v>
      </c>
      <c r="AX347" s="38">
        <f>'Publication Table'!AV348/'Publication Table (%)'!AX$343</f>
        <v>1.8292682926829267E-2</v>
      </c>
      <c r="AY347" s="38">
        <f>'Publication Table'!AW348/'Publication Table (%)'!AY$343</f>
        <v>1.5561015561015561E-2</v>
      </c>
      <c r="AZ347" s="38">
        <f>'Publication Table'!AX348/'Publication Table (%)'!AZ$343</f>
        <v>1.3761467889908258E-2</v>
      </c>
      <c r="BA347" s="38">
        <f>'Publication Table'!AY348/'Publication Table (%)'!BA$343</f>
        <v>1.5113350125944584E-2</v>
      </c>
      <c r="BB347" s="38">
        <f>'Publication Table'!AZ348/'Publication Table (%)'!BB$343</f>
        <v>9.5729013254786458E-3</v>
      </c>
      <c r="BC347" s="38">
        <f>'Publication Table'!BA348/'Publication Table (%)'!BC$343</f>
        <v>2.465331278890601E-2</v>
      </c>
      <c r="BD347" s="38">
        <f>'Publication Table'!BB348/'Publication Table (%)'!BD$343</f>
        <v>1.1398176291793313E-2</v>
      </c>
      <c r="BE347" s="38">
        <f>'Publication Table'!BC348/'Publication Table (%)'!BE$343</f>
        <v>1.5384615384615385E-2</v>
      </c>
      <c r="BF347" s="38">
        <f>'Publication Table'!BD348/'Publication Table (%)'!BF$343</f>
        <v>1.1272141706924315E-2</v>
      </c>
      <c r="BG347" s="38">
        <f>'Publication Table'!BE348/'Publication Table (%)'!BG$343</f>
        <v>1.8132975151108125E-2</v>
      </c>
      <c r="BH347" s="38">
        <f>'Publication Table'!BF348/'Publication Table (%)'!BH$343</f>
        <v>1.4799154334038054E-2</v>
      </c>
      <c r="BI347" s="38">
        <f>'Publication Table'!BG348/'Publication Table (%)'!BI$343</f>
        <v>1.9908116385911178E-2</v>
      </c>
      <c r="BJ347" s="38">
        <f>'Publication Table'!BH348/'Publication Table (%)'!BJ$343</f>
        <v>2.2670025188916875E-2</v>
      </c>
      <c r="BK347" s="38">
        <f>'Publication Table'!BI348/'Publication Table (%)'!BK$343</f>
        <v>2.491103202846975E-2</v>
      </c>
      <c r="BL347" s="38">
        <f>'Publication Table'!BJ348/'Publication Table (%)'!BL$343</f>
        <v>2.4027459954233409E-2</v>
      </c>
      <c r="BM347" s="38">
        <f>'Publication Table'!BK348/'Publication Table (%)'!BM$343</f>
        <v>2.097902097902098E-2</v>
      </c>
      <c r="BN347" s="38">
        <f>'Publication Table'!BL348/'Publication Table (%)'!BN$343</f>
        <v>1.1940298507462687E-2</v>
      </c>
      <c r="BO347" s="38">
        <f>'Publication Table'!BM348/'Publication Table (%)'!BO$343</f>
        <v>7.3529411764705881E-3</v>
      </c>
      <c r="BP347" s="38">
        <f>'Publication Table'!BN348/'Publication Table (%)'!BP$343</f>
        <v>1.1688311688311689E-2</v>
      </c>
      <c r="BQ347" s="38">
        <f>'Publication Table'!BO348/'Publication Table (%)'!BQ$343</f>
        <v>1.1194029850746268E-2</v>
      </c>
      <c r="BR347" s="38">
        <f>'Publication Table'!BP348/'Publication Table (%)'!BR$343</f>
        <v>3.0364372469635628E-3</v>
      </c>
      <c r="BS347" s="38">
        <f ca="1">'Publication Table'!BQ348/'Publication Table (%)'!BS$343</f>
        <v>9.0909090909090905E-3</v>
      </c>
    </row>
    <row r="348" spans="2:71" ht="15" hidden="1" customHeight="1" outlineLevel="2" x14ac:dyDescent="0.2">
      <c r="B348" s="84" t="str">
        <f t="shared" si="50"/>
        <v>Royal Infirmary Of EdinburghOther reason %</v>
      </c>
      <c r="C348" s="87" t="str">
        <f t="shared" si="51"/>
        <v>Royal Infirmary Of Edinburgh</v>
      </c>
      <c r="D348" s="100"/>
      <c r="E348" s="39" t="s">
        <v>116</v>
      </c>
      <c r="F348" s="38">
        <f>'Publication Table'!D349/'Publication Table (%)'!F$343</f>
        <v>2.0633750921149593E-2</v>
      </c>
      <c r="G348" s="38">
        <f>'Publication Table'!E349/'Publication Table (%)'!G$343</f>
        <v>1.2524719841793012E-2</v>
      </c>
      <c r="H348" s="38">
        <f>'Publication Table'!F349/'Publication Table (%)'!H$343</f>
        <v>2.2481265611990008E-2</v>
      </c>
      <c r="I348" s="38">
        <f>'Publication Table'!G349/'Publication Table (%)'!I$343</f>
        <v>5.3872053872053875E-3</v>
      </c>
      <c r="J348" s="94">
        <f>'Publication Table'!H349/'Publication Table (%)'!J$343</f>
        <v>4.1899441340782122E-3</v>
      </c>
      <c r="K348" s="38">
        <f>'Publication Table'!I349/'Publication Table (%)'!K$343</f>
        <v>1.0526315789473684E-2</v>
      </c>
      <c r="L348" s="38">
        <f>'Publication Table'!J349/'Publication Table (%)'!L$343</f>
        <v>3.5038542396636299E-3</v>
      </c>
      <c r="M348" s="38">
        <f>'Publication Table'!K349/'Publication Table (%)'!M$343</f>
        <v>6.202618883528601E-3</v>
      </c>
      <c r="N348" s="38">
        <f>'Publication Table'!L349/'Publication Table (%)'!N$343</f>
        <v>9.1973244147157199E-3</v>
      </c>
      <c r="O348" s="38">
        <f>'Publication Table'!M349/'Publication Table (%)'!O$343</f>
        <v>1.5418502202643172E-2</v>
      </c>
      <c r="P348" s="38">
        <f>'Publication Table'!N349/'Publication Table (%)'!P$343</f>
        <v>7.215007215007215E-3</v>
      </c>
      <c r="Q348" s="38">
        <f>'Publication Table'!O349/'Publication Table (%)'!Q$343</f>
        <v>7.5585789871504159E-3</v>
      </c>
      <c r="R348" s="38">
        <f>'Publication Table'!P349/'Publication Table (%)'!R$343</f>
        <v>6.6420664206642069E-3</v>
      </c>
      <c r="S348" s="38">
        <f>'Publication Table'!Q349/'Publication Table (%)'!S$343</f>
        <v>9.4466936572199737E-3</v>
      </c>
      <c r="T348" s="38">
        <f>'Publication Table'!R349/'Publication Table (%)'!T$343</f>
        <v>9.0361445783132526E-3</v>
      </c>
      <c r="U348" s="38">
        <f>'Publication Table'!S349/'Publication Table (%)'!U$343</f>
        <v>4.172461752433936E-3</v>
      </c>
      <c r="V348" s="38">
        <f>'Publication Table'!T349/'Publication Table (%)'!V$343</f>
        <v>2.9239766081871343E-3</v>
      </c>
      <c r="W348" s="38">
        <f>'Publication Table'!U349/'Publication Table (%)'!W$343</f>
        <v>2.3659305993690852E-3</v>
      </c>
      <c r="X348" s="38">
        <f>'Publication Table'!V349/'Publication Table (%)'!X$343</f>
        <v>2.1994134897360706E-3</v>
      </c>
      <c r="Y348" s="38">
        <f>'Publication Table'!W349/'Publication Table (%)'!Y$343</f>
        <v>1.6299918500407497E-3</v>
      </c>
      <c r="Z348" s="38">
        <f>'Publication Table'!X349/'Publication Table (%)'!Z$343</f>
        <v>5.5205047318611991E-3</v>
      </c>
      <c r="AA348" s="38">
        <f>'Publication Table'!Y349/'Publication Table (%)'!AA$343</f>
        <v>6.1967467079783118E-3</v>
      </c>
      <c r="AB348" s="38">
        <f>'Publication Table'!Z349/'Publication Table (%)'!AB$343</f>
        <v>9.0673575129533671E-3</v>
      </c>
      <c r="AC348" s="38">
        <f>'Publication Table'!AA349/'Publication Table (%)'!AC$343</f>
        <v>8.0645161290322578E-3</v>
      </c>
      <c r="AD348" s="38">
        <f>'Publication Table'!AB349/'Publication Table (%)'!AD$343</f>
        <v>6.868131868131868E-3</v>
      </c>
      <c r="AE348" s="38">
        <f>'Publication Table'!AC349/'Publication Table (%)'!AE$343</f>
        <v>7.3726541554959783E-3</v>
      </c>
      <c r="AF348" s="38">
        <f>'Publication Table'!AD349/'Publication Table (%)'!AF$343</f>
        <v>2.276176024279211E-3</v>
      </c>
      <c r="AG348" s="38">
        <f>'Publication Table'!AE349/'Publication Table (%)'!AG$343</f>
        <v>5.0473186119873821E-3</v>
      </c>
      <c r="AH348" s="38">
        <f>'Publication Table'!AF349/'Publication Table (%)'!AH$343</f>
        <v>7.246376811594203E-4</v>
      </c>
      <c r="AI348" s="38">
        <f>'Publication Table'!AG349/'Publication Table (%)'!AI$343</f>
        <v>1.3717421124828531E-3</v>
      </c>
      <c r="AJ348" s="38">
        <f>'Publication Table'!AH349/'Publication Table (%)'!AJ$343</f>
        <v>2.7045300878972278E-3</v>
      </c>
      <c r="AK348" s="38">
        <f>'Publication Table'!AI349/'Publication Table (%)'!AK$343</f>
        <v>1.1556240369799691E-2</v>
      </c>
      <c r="AL348" s="38">
        <f>'Publication Table'!AJ349/'Publication Table (%)'!AL$343</f>
        <v>4.5871559633027525E-3</v>
      </c>
      <c r="AM348" s="38">
        <f>'Publication Table'!AK349/'Publication Table (%)'!AM$343</f>
        <v>1.3720742534301856E-2</v>
      </c>
      <c r="AN348" s="38">
        <f>'Publication Table'!AL349/'Publication Table (%)'!AN$343</f>
        <v>1.1527377521613832E-2</v>
      </c>
      <c r="AO348" s="38">
        <f>'Publication Table'!AM349/'Publication Table (%)'!AO$343</f>
        <v>7.4794315632011965E-3</v>
      </c>
      <c r="AP348" s="38">
        <f>'Publication Table'!AN349/'Publication Table (%)'!AP$343</f>
        <v>4.7106325706594886E-3</v>
      </c>
      <c r="AQ348" s="38">
        <f>'Publication Table'!AO349/'Publication Table (%)'!AQ$343</f>
        <v>7.0028011204481795E-3</v>
      </c>
      <c r="AR348" s="38">
        <f>'Publication Table'!AP349/'Publication Table (%)'!AR$343</f>
        <v>1.7686072218128224E-2</v>
      </c>
      <c r="AS348" s="38">
        <f>'Publication Table'!AQ349/'Publication Table (%)'!AS$343</f>
        <v>1.0848755583918315E-2</v>
      </c>
      <c r="AT348" s="38">
        <f>'Publication Table'!AR349/'Publication Table (%)'!AT$343</f>
        <v>7.9365079365079365E-4</v>
      </c>
      <c r="AU348" s="38">
        <f>'Publication Table'!AS349/'Publication Table (%)'!AU$343</f>
        <v>2.0161290322580645E-3</v>
      </c>
      <c r="AV348" s="38">
        <f>'Publication Table'!AT349/'Publication Table (%)'!AV$343</f>
        <v>2.403846153846154E-3</v>
      </c>
      <c r="AW348" s="38">
        <f>'Publication Table'!AU349/'Publication Table (%)'!AW$343</f>
        <v>1.3289036544850499E-3</v>
      </c>
      <c r="AX348" s="38">
        <f>'Publication Table'!AV349/'Publication Table (%)'!AX$343</f>
        <v>0</v>
      </c>
      <c r="AY348" s="38">
        <f>'Publication Table'!AW349/'Publication Table (%)'!AY$343</f>
        <v>0</v>
      </c>
      <c r="AZ348" s="38">
        <f>'Publication Table'!AX349/'Publication Table (%)'!AZ$343</f>
        <v>7.6452599388379206E-4</v>
      </c>
      <c r="BA348" s="38">
        <f>'Publication Table'!AY349/'Publication Table (%)'!BA$343</f>
        <v>2.5188916876574307E-3</v>
      </c>
      <c r="BB348" s="38">
        <f>'Publication Table'!AZ349/'Publication Table (%)'!BB$343</f>
        <v>0</v>
      </c>
      <c r="BC348" s="38">
        <f>'Publication Table'!BA349/'Publication Table (%)'!BC$343</f>
        <v>7.7041602465331282E-4</v>
      </c>
      <c r="BD348" s="38">
        <f>'Publication Table'!BB349/'Publication Table (%)'!BD$343</f>
        <v>3.0395136778115501E-3</v>
      </c>
      <c r="BE348" s="38">
        <f>'Publication Table'!BC349/'Publication Table (%)'!BE$343</f>
        <v>0</v>
      </c>
      <c r="BF348" s="38">
        <f>'Publication Table'!BD349/'Publication Table (%)'!BF$343</f>
        <v>8.0515297906602254E-4</v>
      </c>
      <c r="BG348" s="38">
        <f>'Publication Table'!BE349/'Publication Table (%)'!BG$343</f>
        <v>2.0147750167897917E-3</v>
      </c>
      <c r="BH348" s="38">
        <f>'Publication Table'!BF349/'Publication Table (%)'!BH$343</f>
        <v>0</v>
      </c>
      <c r="BI348" s="38">
        <f>'Publication Table'!BG349/'Publication Table (%)'!BI$343</f>
        <v>2.2970903522205209E-3</v>
      </c>
      <c r="BJ348" s="38">
        <f>'Publication Table'!BH349/'Publication Table (%)'!BJ$343</f>
        <v>0</v>
      </c>
      <c r="BK348" s="38">
        <f>'Publication Table'!BI349/'Publication Table (%)'!BK$343</f>
        <v>0</v>
      </c>
      <c r="BL348" s="38">
        <f>'Publication Table'!BJ349/'Publication Table (%)'!BL$343</f>
        <v>0</v>
      </c>
      <c r="BM348" s="38">
        <f>'Publication Table'!BK349/'Publication Table (%)'!BM$343</f>
        <v>1.048951048951049E-2</v>
      </c>
      <c r="BN348" s="38">
        <f>'Publication Table'!BL349/'Publication Table (%)'!BN$343</f>
        <v>0</v>
      </c>
      <c r="BO348" s="38">
        <f>'Publication Table'!BM349/'Publication Table (%)'!BO$343</f>
        <v>0</v>
      </c>
      <c r="BP348" s="38">
        <f>'Publication Table'!BN349/'Publication Table (%)'!BP$343</f>
        <v>1.2987012987012987E-3</v>
      </c>
      <c r="BQ348" s="38">
        <f>'Publication Table'!BO349/'Publication Table (%)'!BQ$343</f>
        <v>1.2437810945273632E-3</v>
      </c>
      <c r="BR348" s="38">
        <f>'Publication Table'!BP349/'Publication Table (%)'!BR$343</f>
        <v>1.0121457489878543E-3</v>
      </c>
      <c r="BS348" s="38">
        <f ca="1">'Publication Table'!BQ349/'Publication Table (%)'!BS$343</f>
        <v>5.0505050505050509E-3</v>
      </c>
    </row>
    <row r="349" spans="2:71" ht="15" hidden="1" customHeight="1" outlineLevel="1" collapsed="1" x14ac:dyDescent="0.2">
      <c r="B349" s="84" t="str">
        <f t="shared" si="50"/>
        <v>St John's Hospital At HowdenSt John's Hospital At Howden</v>
      </c>
      <c r="C349" s="87" t="str">
        <f>E349</f>
        <v>St John's Hospital At Howden</v>
      </c>
      <c r="D349" s="100" t="s">
        <v>82</v>
      </c>
      <c r="E349" s="52" t="s">
        <v>83</v>
      </c>
      <c r="F349" s="14"/>
      <c r="G349" s="14"/>
      <c r="H349" s="14"/>
      <c r="I349" s="14"/>
      <c r="J349" s="14"/>
      <c r="K349" s="14"/>
      <c r="L349" s="14"/>
      <c r="M349" s="14"/>
      <c r="N349" s="14"/>
      <c r="O349" s="14"/>
      <c r="P349" s="14"/>
      <c r="Q349" s="14"/>
      <c r="R349" s="14"/>
      <c r="S349" s="14"/>
      <c r="T349" s="14"/>
      <c r="U349" s="14"/>
      <c r="V349" s="14"/>
      <c r="W349" s="14"/>
      <c r="X349" s="14"/>
      <c r="Y349" s="14"/>
      <c r="Z349" s="14"/>
      <c r="AA349" s="14"/>
      <c r="AB349" s="14"/>
      <c r="AC349" s="14"/>
      <c r="AD349" s="14"/>
      <c r="AE349" s="14"/>
      <c r="AF349" s="14"/>
      <c r="AG349" s="14"/>
      <c r="AH349" s="14"/>
      <c r="AI349" s="14"/>
      <c r="AJ349" s="14"/>
      <c r="AK349" s="14"/>
      <c r="AL349" s="14"/>
      <c r="AM349" s="14"/>
      <c r="AN349" s="14"/>
      <c r="AO349" s="14"/>
      <c r="AP349" s="14"/>
      <c r="AQ349" s="14"/>
      <c r="AR349" s="14"/>
      <c r="AS349" s="14"/>
      <c r="AT349" s="14"/>
      <c r="AU349" s="14"/>
      <c r="AV349" s="14"/>
      <c r="AW349" s="14"/>
      <c r="AX349" s="14"/>
      <c r="AY349" s="14"/>
      <c r="AZ349" s="14"/>
      <c r="BA349" s="14"/>
      <c r="BB349" s="14"/>
      <c r="BC349" s="14"/>
      <c r="BD349" s="14"/>
      <c r="BE349" s="14"/>
      <c r="BF349" s="14"/>
      <c r="BG349" s="14"/>
      <c r="BH349" s="14"/>
      <c r="BI349" s="14"/>
      <c r="BJ349" s="14"/>
      <c r="BK349" s="14"/>
      <c r="BL349" s="14"/>
      <c r="BM349" s="14"/>
      <c r="BN349" s="14"/>
      <c r="BO349" s="14"/>
      <c r="BP349" s="14"/>
      <c r="BQ349" s="14"/>
      <c r="BR349" s="14"/>
      <c r="BS349" s="14"/>
    </row>
    <row r="350" spans="2:71" ht="15" hidden="1" customHeight="1" outlineLevel="2" x14ac:dyDescent="0.2">
      <c r="B350" s="84" t="str">
        <f t="shared" si="50"/>
        <v>St John's Hospital At HowdenTotal Number of scheduled elective operations in theatre system</v>
      </c>
      <c r="C350" s="87" t="str">
        <f t="shared" ref="C350:C355" si="52">C349</f>
        <v>St John's Hospital At Howden</v>
      </c>
      <c r="D350" s="100"/>
      <c r="E350" s="36" t="s">
        <v>3</v>
      </c>
      <c r="F350" s="17">
        <f>'Publication Table'!D351</f>
        <v>1127</v>
      </c>
      <c r="G350" s="17">
        <f>'Publication Table'!E351</f>
        <v>1460</v>
      </c>
      <c r="H350" s="17">
        <f>'Publication Table'!F351</f>
        <v>1193</v>
      </c>
      <c r="I350" s="17">
        <f>'Publication Table'!G351</f>
        <v>1270</v>
      </c>
      <c r="J350" s="93">
        <f>'Publication Table'!H351</f>
        <v>1363</v>
      </c>
      <c r="K350" s="17">
        <f>'Publication Table'!I351</f>
        <v>1467</v>
      </c>
      <c r="L350" s="17">
        <f>'Publication Table'!J351</f>
        <v>1483</v>
      </c>
      <c r="M350" s="17">
        <f>'Publication Table'!K351</f>
        <v>1257</v>
      </c>
      <c r="N350" s="17">
        <f>'Publication Table'!L351</f>
        <v>1214</v>
      </c>
      <c r="O350" s="17">
        <f>'Publication Table'!M351</f>
        <v>1369</v>
      </c>
      <c r="P350" s="17">
        <f>'Publication Table'!N351</f>
        <v>1386</v>
      </c>
      <c r="Q350" s="17">
        <f>'Publication Table'!O351</f>
        <v>1369</v>
      </c>
      <c r="R350" s="17">
        <f>'Publication Table'!P351</f>
        <v>1319</v>
      </c>
      <c r="S350" s="17">
        <f>'Publication Table'!Q351</f>
        <v>1468</v>
      </c>
      <c r="T350" s="17">
        <f>'Publication Table'!R351</f>
        <v>1187</v>
      </c>
      <c r="U350" s="17">
        <f>'Publication Table'!S351</f>
        <v>1408</v>
      </c>
      <c r="V350" s="17">
        <f>'Publication Table'!T351</f>
        <v>1259</v>
      </c>
      <c r="W350" s="17">
        <f>'Publication Table'!U351</f>
        <v>1274</v>
      </c>
      <c r="X350" s="17">
        <f>'Publication Table'!V351</f>
        <v>1503</v>
      </c>
      <c r="Y350" s="17">
        <f>'Publication Table'!W351</f>
        <v>1435</v>
      </c>
      <c r="Z350" s="17">
        <f>'Publication Table'!X351</f>
        <v>1223</v>
      </c>
      <c r="AA350" s="17">
        <f>'Publication Table'!Y351</f>
        <v>1230</v>
      </c>
      <c r="AB350" s="17">
        <f>'Publication Table'!Z351</f>
        <v>1484</v>
      </c>
      <c r="AC350" s="17">
        <f>'Publication Table'!AA351</f>
        <v>1198</v>
      </c>
      <c r="AD350" s="17">
        <f>'Publication Table'!AB351</f>
        <v>1366</v>
      </c>
      <c r="AE350" s="17">
        <f>'Publication Table'!AC351</f>
        <v>1343</v>
      </c>
      <c r="AF350" s="17">
        <f>'Publication Table'!AD351</f>
        <v>1262</v>
      </c>
      <c r="AG350" s="17">
        <f>'Publication Table'!AE351</f>
        <v>1641</v>
      </c>
      <c r="AH350" s="17">
        <f>'Publication Table'!AF351</f>
        <v>1444</v>
      </c>
      <c r="AI350" s="17">
        <f>'Publication Table'!AG351</f>
        <v>1432</v>
      </c>
      <c r="AJ350" s="17">
        <f>'Publication Table'!AH351</f>
        <v>1605</v>
      </c>
      <c r="AK350" s="17">
        <f>'Publication Table'!AI351</f>
        <v>1421</v>
      </c>
      <c r="AL350" s="17">
        <f>'Publication Table'!AJ351</f>
        <v>1454</v>
      </c>
      <c r="AM350" s="17">
        <f>'Publication Table'!AK351</f>
        <v>1350</v>
      </c>
      <c r="AN350" s="17">
        <f>'Publication Table'!AL351</f>
        <v>1416</v>
      </c>
      <c r="AO350" s="17">
        <f>'Publication Table'!AM351</f>
        <v>1461</v>
      </c>
      <c r="AP350" s="17">
        <f>'Publication Table'!AN351</f>
        <v>1582</v>
      </c>
      <c r="AQ350" s="17">
        <f>'Publication Table'!AO351</f>
        <v>1568</v>
      </c>
      <c r="AR350" s="17">
        <f>'Publication Table'!AP351</f>
        <v>1501</v>
      </c>
      <c r="AS350" s="17">
        <f>'Publication Table'!AQ351</f>
        <v>1642</v>
      </c>
      <c r="AT350" s="17">
        <f>'Publication Table'!AR351</f>
        <v>1308</v>
      </c>
      <c r="AU350" s="17">
        <f>'Publication Table'!AS351</f>
        <v>1614</v>
      </c>
      <c r="AV350" s="17">
        <f>'Publication Table'!AT351</f>
        <v>1388</v>
      </c>
      <c r="AW350" s="17">
        <f>'Publication Table'!AU351</f>
        <v>1191</v>
      </c>
      <c r="AX350" s="17">
        <f>'Publication Table'!AV351</f>
        <v>1387</v>
      </c>
      <c r="AY350" s="17">
        <f>'Publication Table'!AW351</f>
        <v>1218</v>
      </c>
      <c r="AZ350" s="17">
        <f>'Publication Table'!AX351</f>
        <v>1441</v>
      </c>
      <c r="BA350" s="17">
        <f>'Publication Table'!AY351</f>
        <v>1476</v>
      </c>
      <c r="BB350" s="17">
        <f>'Publication Table'!AZ351</f>
        <v>1626</v>
      </c>
      <c r="BC350" s="17">
        <f>'Publication Table'!BA351</f>
        <v>1487</v>
      </c>
      <c r="BD350" s="17">
        <f>'Publication Table'!BB351</f>
        <v>1662</v>
      </c>
      <c r="BE350" s="17">
        <f>'Publication Table'!BC351</f>
        <v>1539</v>
      </c>
      <c r="BF350" s="17">
        <f>'Publication Table'!BD351</f>
        <v>1340</v>
      </c>
      <c r="BG350" s="17">
        <f>'Publication Table'!BE351</f>
        <v>1472</v>
      </c>
      <c r="BH350" s="17">
        <f>'Publication Table'!BF351</f>
        <v>1432</v>
      </c>
      <c r="BI350" s="17">
        <f>'Publication Table'!BG351</f>
        <v>1329</v>
      </c>
      <c r="BJ350" s="17">
        <f>'Publication Table'!BH351</f>
        <v>1149</v>
      </c>
      <c r="BK350" s="17">
        <f>'Publication Table'!BI351</f>
        <v>1053</v>
      </c>
      <c r="BL350" s="17">
        <f>'Publication Table'!BJ351</f>
        <v>807</v>
      </c>
      <c r="BM350" s="17">
        <f>'Publication Table'!BK351</f>
        <v>132</v>
      </c>
      <c r="BN350" s="17">
        <f>'Publication Table'!BL351</f>
        <v>126</v>
      </c>
      <c r="BO350" s="17">
        <f>'Publication Table'!BM351</f>
        <v>309</v>
      </c>
      <c r="BP350" s="17">
        <f>'Publication Table'!BN351</f>
        <v>407</v>
      </c>
      <c r="BQ350" s="17">
        <f>'Publication Table'!BO351</f>
        <v>476</v>
      </c>
      <c r="BR350" s="17">
        <f>'Publication Table'!BP351</f>
        <v>549</v>
      </c>
      <c r="BS350" s="17">
        <f ca="1">'Publication Table'!BQ351</f>
        <v>631</v>
      </c>
    </row>
    <row r="351" spans="2:71" ht="15" hidden="1" customHeight="1" outlineLevel="2" x14ac:dyDescent="0.2">
      <c r="B351" s="84" t="str">
        <f t="shared" si="50"/>
        <v>St John's Hospital At HowdenPercent of total scheduled elective cancellations in theatre systems</v>
      </c>
      <c r="C351" s="87" t="str">
        <f t="shared" si="52"/>
        <v>St John's Hospital At Howden</v>
      </c>
      <c r="D351" s="100"/>
      <c r="E351" s="37" t="s">
        <v>112</v>
      </c>
      <c r="F351" s="38">
        <f>'Publication Table'!D352/'Publication Table (%)'!F$350</f>
        <v>0.11002661934338953</v>
      </c>
      <c r="G351" s="38">
        <f>'Publication Table'!E352/'Publication Table (%)'!G$350</f>
        <v>0.12602739726027398</v>
      </c>
      <c r="H351" s="38">
        <f>'Publication Table'!F352/'Publication Table (%)'!H$350</f>
        <v>0.13160100586756077</v>
      </c>
      <c r="I351" s="38">
        <f>'Publication Table'!G352/'Publication Table (%)'!I$350</f>
        <v>0.1015748031496063</v>
      </c>
      <c r="J351" s="94">
        <f>'Publication Table'!H352/'Publication Table (%)'!J$350</f>
        <v>0.10271460014673514</v>
      </c>
      <c r="K351" s="38">
        <f>'Publication Table'!I352/'Publication Table (%)'!K$350</f>
        <v>9.952283571915474E-2</v>
      </c>
      <c r="L351" s="38">
        <f>'Publication Table'!J352/'Publication Table (%)'!L$350</f>
        <v>0.11867835468644639</v>
      </c>
      <c r="M351" s="38">
        <f>'Publication Table'!K352/'Publication Table (%)'!M$350</f>
        <v>0.10819411296738266</v>
      </c>
      <c r="N351" s="38">
        <f>'Publication Table'!L352/'Publication Table (%)'!N$350</f>
        <v>0.12191103789126853</v>
      </c>
      <c r="O351" s="38">
        <f>'Publication Table'!M352/'Publication Table (%)'!O$350</f>
        <v>0.10445580715850986</v>
      </c>
      <c r="P351" s="38">
        <f>'Publication Table'!N352/'Publication Table (%)'!P$350</f>
        <v>0.10533910533910534</v>
      </c>
      <c r="Q351" s="38">
        <f>'Publication Table'!O352/'Publication Table (%)'!Q$350</f>
        <v>0.10007304601899196</v>
      </c>
      <c r="R351" s="38">
        <f>'Publication Table'!P352/'Publication Table (%)'!R$350</f>
        <v>9.6285064442759666E-2</v>
      </c>
      <c r="S351" s="38">
        <f>'Publication Table'!Q352/'Publication Table (%)'!S$350</f>
        <v>7.6975476839237056E-2</v>
      </c>
      <c r="T351" s="38">
        <f>'Publication Table'!R352/'Publication Table (%)'!T$350</f>
        <v>8.6773378264532436E-2</v>
      </c>
      <c r="U351" s="38">
        <f>'Publication Table'!S352/'Publication Table (%)'!U$350</f>
        <v>8.3096590909090912E-2</v>
      </c>
      <c r="V351" s="38">
        <f>'Publication Table'!T352/'Publication Table (%)'!V$350</f>
        <v>7.1485305798252588E-2</v>
      </c>
      <c r="W351" s="38">
        <f>'Publication Table'!U352/'Publication Table (%)'!W$350</f>
        <v>9.3406593406593408E-2</v>
      </c>
      <c r="X351" s="38">
        <f>'Publication Table'!V352/'Publication Table (%)'!X$350</f>
        <v>8.3832335329341312E-2</v>
      </c>
      <c r="Y351" s="38">
        <f>'Publication Table'!W352/'Publication Table (%)'!Y$350</f>
        <v>0.10034843205574913</v>
      </c>
      <c r="Z351" s="38">
        <f>'Publication Table'!X352/'Publication Table (%)'!Z$350</f>
        <v>0.11856091578086672</v>
      </c>
      <c r="AA351" s="38">
        <f>'Publication Table'!Y352/'Publication Table (%)'!AA$350</f>
        <v>9.8373983739837398E-2</v>
      </c>
      <c r="AB351" s="38">
        <f>'Publication Table'!Z352/'Publication Table (%)'!AB$350</f>
        <v>0.12668463611859837</v>
      </c>
      <c r="AC351" s="38">
        <f>'Publication Table'!AA352/'Publication Table (%)'!AC$350</f>
        <v>8.0968280467445738E-2</v>
      </c>
      <c r="AD351" s="38">
        <f>'Publication Table'!AB352/'Publication Table (%)'!AD$350</f>
        <v>7.9062957540263545E-2</v>
      </c>
      <c r="AE351" s="38">
        <f>'Publication Table'!AC352/'Publication Table (%)'!AE$350</f>
        <v>9.3819806403574083E-2</v>
      </c>
      <c r="AF351" s="38">
        <f>'Publication Table'!AD352/'Publication Table (%)'!AF$350</f>
        <v>8.5578446909667191E-2</v>
      </c>
      <c r="AG351" s="38">
        <f>'Publication Table'!AE352/'Publication Table (%)'!AG$350</f>
        <v>9.6282754418037783E-2</v>
      </c>
      <c r="AH351" s="38">
        <f>'Publication Table'!AF352/'Publication Table (%)'!AH$350</f>
        <v>8.4487534626038779E-2</v>
      </c>
      <c r="AI351" s="38">
        <f>'Publication Table'!AG352/'Publication Table (%)'!AI$350</f>
        <v>6.8435754189944131E-2</v>
      </c>
      <c r="AJ351" s="38">
        <f>'Publication Table'!AH352/'Publication Table (%)'!AJ$350</f>
        <v>7.7258566978193152E-2</v>
      </c>
      <c r="AK351" s="38">
        <f>'Publication Table'!AI352/'Publication Table (%)'!AK$350</f>
        <v>0.10133708655876143</v>
      </c>
      <c r="AL351" s="38">
        <f>'Publication Table'!AJ352/'Publication Table (%)'!AL$350</f>
        <v>0.22489683631361759</v>
      </c>
      <c r="AM351" s="38">
        <f>'Publication Table'!AK352/'Publication Table (%)'!AM$350</f>
        <v>8.0740740740740738E-2</v>
      </c>
      <c r="AN351" s="38">
        <f>'Publication Table'!AL352/'Publication Table (%)'!AN$350</f>
        <v>0.16384180790960451</v>
      </c>
      <c r="AO351" s="38">
        <f>'Publication Table'!AM352/'Publication Table (%)'!AO$350</f>
        <v>0.10677618069815195</v>
      </c>
      <c r="AP351" s="38">
        <f>'Publication Table'!AN352/'Publication Table (%)'!AP$350</f>
        <v>8.9127686472819212E-2</v>
      </c>
      <c r="AQ351" s="38">
        <f>'Publication Table'!AO352/'Publication Table (%)'!AQ$350</f>
        <v>8.0994897959183673E-2</v>
      </c>
      <c r="AR351" s="38">
        <f>'Publication Table'!AP352/'Publication Table (%)'!AR$350</f>
        <v>0.10792804796802132</v>
      </c>
      <c r="AS351" s="38">
        <f>'Publication Table'!AQ352/'Publication Table (%)'!AS$350</f>
        <v>9.1352009744214369E-2</v>
      </c>
      <c r="AT351" s="38">
        <f>'Publication Table'!AR352/'Publication Table (%)'!AT$350</f>
        <v>9.0214067278287458E-2</v>
      </c>
      <c r="AU351" s="38">
        <f>'Publication Table'!AS352/'Publication Table (%)'!AU$350</f>
        <v>0.10223048327137546</v>
      </c>
      <c r="AV351" s="38">
        <f>'Publication Table'!AT352/'Publication Table (%)'!AV$350</f>
        <v>0.13112391930835735</v>
      </c>
      <c r="AW351" s="38">
        <f>'Publication Table'!AU352/'Publication Table (%)'!AW$350</f>
        <v>0.10579345088161209</v>
      </c>
      <c r="AX351" s="38">
        <f>'Publication Table'!AV352/'Publication Table (%)'!AX$350</f>
        <v>0.10742609949531362</v>
      </c>
      <c r="AY351" s="38">
        <f>'Publication Table'!AW352/'Publication Table (%)'!AY$350</f>
        <v>0.10180623973727422</v>
      </c>
      <c r="AZ351" s="38">
        <f>'Publication Table'!AX352/'Publication Table (%)'!AZ$350</f>
        <v>0.11380985426786953</v>
      </c>
      <c r="BA351" s="38">
        <f>'Publication Table'!AY352/'Publication Table (%)'!BA$350</f>
        <v>9.1463414634146339E-2</v>
      </c>
      <c r="BB351" s="38">
        <f>'Publication Table'!AZ352/'Publication Table (%)'!BB$350</f>
        <v>9.348093480934809E-2</v>
      </c>
      <c r="BC351" s="38">
        <f>'Publication Table'!BA352/'Publication Table (%)'!BC$350</f>
        <v>0.10289172831203766</v>
      </c>
      <c r="BD351" s="38">
        <f>'Publication Table'!BB352/'Publication Table (%)'!BD$350</f>
        <v>0.10409145607701564</v>
      </c>
      <c r="BE351" s="38">
        <f>'Publication Table'!BC352/'Publication Table (%)'!BE$350</f>
        <v>0.11046133853151396</v>
      </c>
      <c r="BF351" s="38">
        <f>'Publication Table'!BD352/'Publication Table (%)'!BF$350</f>
        <v>9.925373134328358E-2</v>
      </c>
      <c r="BG351" s="38">
        <f>'Publication Table'!BE352/'Publication Table (%)'!BG$350</f>
        <v>9.442934782608696E-2</v>
      </c>
      <c r="BH351" s="38">
        <f>'Publication Table'!BF352/'Publication Table (%)'!BH$350</f>
        <v>8.9385474860335198E-2</v>
      </c>
      <c r="BI351" s="38">
        <f>'Publication Table'!BG352/'Publication Table (%)'!BI$350</f>
        <v>8.2016553799849512E-2</v>
      </c>
      <c r="BJ351" s="38">
        <f>'Publication Table'!BH352/'Publication Table (%)'!BJ$350</f>
        <v>0.12010443864229765</v>
      </c>
      <c r="BK351" s="38">
        <f>'Publication Table'!BI352/'Publication Table (%)'!BK$350</f>
        <v>0.1396011396011396</v>
      </c>
      <c r="BL351" s="38">
        <f>'Publication Table'!BJ352/'Publication Table (%)'!BL$350</f>
        <v>0.2342007434944238</v>
      </c>
      <c r="BM351" s="38">
        <f>'Publication Table'!BK352/'Publication Table (%)'!BM$350</f>
        <v>0.18181818181818182</v>
      </c>
      <c r="BN351" s="38">
        <f>'Publication Table'!BL352/'Publication Table (%)'!BN$350</f>
        <v>6.3492063492063489E-2</v>
      </c>
      <c r="BO351" s="38">
        <f>'Publication Table'!BM352/'Publication Table (%)'!BO$350</f>
        <v>7.4433656957928807E-2</v>
      </c>
      <c r="BP351" s="38">
        <f>'Publication Table'!BN352/'Publication Table (%)'!BP$350</f>
        <v>6.3882063882063883E-2</v>
      </c>
      <c r="BQ351" s="38">
        <f>'Publication Table'!BO352/'Publication Table (%)'!BQ$350</f>
        <v>8.1932773109243698E-2</v>
      </c>
      <c r="BR351" s="38">
        <f>'Publication Table'!BP352/'Publication Table (%)'!BR$350</f>
        <v>0.10018214936247723</v>
      </c>
      <c r="BS351" s="38">
        <f ca="1">'Publication Table'!BQ352/'Publication Table (%)'!BS$350</f>
        <v>0.10301109350237718</v>
      </c>
    </row>
    <row r="352" spans="2:71" ht="15" hidden="1" customHeight="1" outlineLevel="2" x14ac:dyDescent="0.2">
      <c r="B352" s="84" t="str">
        <f t="shared" si="50"/>
        <v>St John's Hospital At HowdenCancellation based on clinical reason by hospital %</v>
      </c>
      <c r="C352" s="87" t="str">
        <f t="shared" si="52"/>
        <v>St John's Hospital At Howden</v>
      </c>
      <c r="D352" s="100"/>
      <c r="E352" s="39" t="s">
        <v>113</v>
      </c>
      <c r="F352" s="38">
        <f>'Publication Table'!D353/'Publication Table (%)'!F$350</f>
        <v>7.0984915705412602E-3</v>
      </c>
      <c r="G352" s="38">
        <f>'Publication Table'!E353/'Publication Table (%)'!G$350</f>
        <v>1.2328767123287671E-2</v>
      </c>
      <c r="H352" s="38">
        <f>'Publication Table'!F353/'Publication Table (%)'!H$350</f>
        <v>1.5926236378876781E-2</v>
      </c>
      <c r="I352" s="38">
        <f>'Publication Table'!G353/'Publication Table (%)'!I$350</f>
        <v>2.2047244094488189E-2</v>
      </c>
      <c r="J352" s="94">
        <f>'Publication Table'!H353/'Publication Table (%)'!J$350</f>
        <v>2.1276595744680851E-2</v>
      </c>
      <c r="K352" s="38">
        <f>'Publication Table'!I353/'Publication Table (%)'!K$350</f>
        <v>1.9768234492160874E-2</v>
      </c>
      <c r="L352" s="38">
        <f>'Publication Table'!J353/'Publication Table (%)'!L$350</f>
        <v>2.8995279838165879E-2</v>
      </c>
      <c r="M352" s="38">
        <f>'Publication Table'!K353/'Publication Table (%)'!M$350</f>
        <v>3.261734287987271E-2</v>
      </c>
      <c r="N352" s="38">
        <f>'Publication Table'!L353/'Publication Table (%)'!N$350</f>
        <v>2.059308072487644E-2</v>
      </c>
      <c r="O352" s="38">
        <f>'Publication Table'!M353/'Publication Table (%)'!O$350</f>
        <v>3.1409788166544925E-2</v>
      </c>
      <c r="P352" s="38">
        <f>'Publication Table'!N353/'Publication Table (%)'!P$350</f>
        <v>2.5974025974025976E-2</v>
      </c>
      <c r="Q352" s="38">
        <f>'Publication Table'!O353/'Publication Table (%)'!Q$350</f>
        <v>3.7983929875821769E-2</v>
      </c>
      <c r="R352" s="38">
        <f>'Publication Table'!P353/'Publication Table (%)'!R$350</f>
        <v>2.9567854435178165E-2</v>
      </c>
      <c r="S352" s="38">
        <f>'Publication Table'!Q353/'Publication Table (%)'!S$350</f>
        <v>1.5667574931880108E-2</v>
      </c>
      <c r="T352" s="38">
        <f>'Publication Table'!R353/'Publication Table (%)'!T$350</f>
        <v>1.3479359730412805E-2</v>
      </c>
      <c r="U352" s="38">
        <f>'Publication Table'!S353/'Publication Table (%)'!U$350</f>
        <v>1.9886363636363636E-2</v>
      </c>
      <c r="V352" s="38">
        <f>'Publication Table'!T353/'Publication Table (%)'!V$350</f>
        <v>2.2239872915011914E-2</v>
      </c>
      <c r="W352" s="38">
        <f>'Publication Table'!U353/'Publication Table (%)'!W$350</f>
        <v>2.7472527472527472E-2</v>
      </c>
      <c r="X352" s="38">
        <f>'Publication Table'!V353/'Publication Table (%)'!X$350</f>
        <v>3.7258815701929474E-2</v>
      </c>
      <c r="Y352" s="38">
        <f>'Publication Table'!W353/'Publication Table (%)'!Y$350</f>
        <v>3.2055749128919862E-2</v>
      </c>
      <c r="Z352" s="38">
        <f>'Publication Table'!X353/'Publication Table (%)'!Z$350</f>
        <v>4.1700735895339326E-2</v>
      </c>
      <c r="AA352" s="38">
        <f>'Publication Table'!Y353/'Publication Table (%)'!AA$350</f>
        <v>3.3333333333333333E-2</v>
      </c>
      <c r="AB352" s="38">
        <f>'Publication Table'!Z353/'Publication Table (%)'!AB$350</f>
        <v>5.2560646900269542E-2</v>
      </c>
      <c r="AC352" s="38">
        <f>'Publication Table'!AA353/'Publication Table (%)'!AC$350</f>
        <v>3.5058430717863104E-2</v>
      </c>
      <c r="AD352" s="38">
        <f>'Publication Table'!AB353/'Publication Table (%)'!AD$350</f>
        <v>2.9282576866764276E-2</v>
      </c>
      <c r="AE352" s="38">
        <f>'Publication Table'!AC353/'Publication Table (%)'!AE$350</f>
        <v>3.3507073715562177E-2</v>
      </c>
      <c r="AF352" s="38">
        <f>'Publication Table'!AD353/'Publication Table (%)'!AF$350</f>
        <v>2.456418383518225E-2</v>
      </c>
      <c r="AG352" s="38">
        <f>'Publication Table'!AE353/'Publication Table (%)'!AG$350</f>
        <v>2.9859841560024376E-2</v>
      </c>
      <c r="AH352" s="38">
        <f>'Publication Table'!AF353/'Publication Table (%)'!AH$350</f>
        <v>2.7700831024930747E-2</v>
      </c>
      <c r="AI352" s="38">
        <f>'Publication Table'!AG353/'Publication Table (%)'!AI$350</f>
        <v>2.094972067039106E-2</v>
      </c>
      <c r="AJ352" s="38">
        <f>'Publication Table'!AH353/'Publication Table (%)'!AJ$350</f>
        <v>2.6168224299065422E-2</v>
      </c>
      <c r="AK352" s="38">
        <f>'Publication Table'!AI353/'Publication Table (%)'!AK$350</f>
        <v>2.5334271639690358E-2</v>
      </c>
      <c r="AL352" s="38">
        <f>'Publication Table'!AJ353/'Publication Table (%)'!AL$350</f>
        <v>2.7510316368638238E-2</v>
      </c>
      <c r="AM352" s="38">
        <f>'Publication Table'!AK353/'Publication Table (%)'!AM$350</f>
        <v>2.3703703703703703E-2</v>
      </c>
      <c r="AN352" s="38">
        <f>'Publication Table'!AL353/'Publication Table (%)'!AN$350</f>
        <v>3.3192090395480225E-2</v>
      </c>
      <c r="AO352" s="38">
        <f>'Publication Table'!AM353/'Publication Table (%)'!AO$350</f>
        <v>3.1485284052019162E-2</v>
      </c>
      <c r="AP352" s="38">
        <f>'Publication Table'!AN353/'Publication Table (%)'!AP$350</f>
        <v>2.5916561314791402E-2</v>
      </c>
      <c r="AQ352" s="38">
        <f>'Publication Table'!AO353/'Publication Table (%)'!AQ$350</f>
        <v>2.5510204081632654E-2</v>
      </c>
      <c r="AR352" s="38">
        <f>'Publication Table'!AP353/'Publication Table (%)'!AR$350</f>
        <v>3.0646235842771485E-2</v>
      </c>
      <c r="AS352" s="38">
        <f>'Publication Table'!AQ353/'Publication Table (%)'!AS$350</f>
        <v>2.6187576126674786E-2</v>
      </c>
      <c r="AT352" s="38">
        <f>'Publication Table'!AR353/'Publication Table (%)'!AT$350</f>
        <v>2.9051987767584098E-2</v>
      </c>
      <c r="AU352" s="38">
        <f>'Publication Table'!AS353/'Publication Table (%)'!AU$350</f>
        <v>3.2837670384138783E-2</v>
      </c>
      <c r="AV352" s="38">
        <f>'Publication Table'!AT353/'Publication Table (%)'!AV$350</f>
        <v>4.6109510086455328E-2</v>
      </c>
      <c r="AW352" s="38">
        <f>'Publication Table'!AU353/'Publication Table (%)'!AW$350</f>
        <v>3.0226700251889168E-2</v>
      </c>
      <c r="AX352" s="38">
        <f>'Publication Table'!AV353/'Publication Table (%)'!AX$350</f>
        <v>2.7397260273972601E-2</v>
      </c>
      <c r="AY352" s="38">
        <f>'Publication Table'!AW353/'Publication Table (%)'!AY$350</f>
        <v>2.3809523809523808E-2</v>
      </c>
      <c r="AZ352" s="38">
        <f>'Publication Table'!AX353/'Publication Table (%)'!AZ$350</f>
        <v>3.3310201249132546E-2</v>
      </c>
      <c r="BA352" s="38">
        <f>'Publication Table'!AY353/'Publication Table (%)'!BA$350</f>
        <v>2.4390243902439025E-2</v>
      </c>
      <c r="BB352" s="38">
        <f>'Publication Table'!AZ353/'Publication Table (%)'!BB$350</f>
        <v>2.5830258302583026E-2</v>
      </c>
      <c r="BC352" s="38">
        <f>'Publication Table'!BA353/'Publication Table (%)'!BC$350</f>
        <v>3.0262273032952251E-2</v>
      </c>
      <c r="BD352" s="38">
        <f>'Publication Table'!BB353/'Publication Table (%)'!BD$350</f>
        <v>3.3092659446450061E-2</v>
      </c>
      <c r="BE352" s="38">
        <f>'Publication Table'!BC353/'Publication Table (%)'!BE$350</f>
        <v>4.0935672514619881E-2</v>
      </c>
      <c r="BF352" s="38">
        <f>'Publication Table'!BD353/'Publication Table (%)'!BF$350</f>
        <v>4.1044776119402986E-2</v>
      </c>
      <c r="BG352" s="38">
        <f>'Publication Table'!BE353/'Publication Table (%)'!BG$350</f>
        <v>3.3967391304347824E-2</v>
      </c>
      <c r="BH352" s="38">
        <f>'Publication Table'!BF353/'Publication Table (%)'!BH$350</f>
        <v>3.840782122905028E-2</v>
      </c>
      <c r="BI352" s="38">
        <f>'Publication Table'!BG353/'Publication Table (%)'!BI$350</f>
        <v>2.4078254326561323E-2</v>
      </c>
      <c r="BJ352" s="38">
        <f>'Publication Table'!BH353/'Publication Table (%)'!BJ$350</f>
        <v>3.5683202785030461E-2</v>
      </c>
      <c r="BK352" s="38">
        <f>'Publication Table'!BI353/'Publication Table (%)'!BK$350</f>
        <v>3.7986704653371318E-2</v>
      </c>
      <c r="BL352" s="38">
        <f>'Publication Table'!BJ353/'Publication Table (%)'!BL$350</f>
        <v>3.8413878562577448E-2</v>
      </c>
      <c r="BM352" s="38">
        <f>'Publication Table'!BK353/'Publication Table (%)'!BM$350</f>
        <v>1.5151515151515152E-2</v>
      </c>
      <c r="BN352" s="38">
        <f>'Publication Table'!BL353/'Publication Table (%)'!BN$350</f>
        <v>2.3809523809523808E-2</v>
      </c>
      <c r="BO352" s="38">
        <f>'Publication Table'!BM353/'Publication Table (%)'!BO$350</f>
        <v>3.8834951456310676E-2</v>
      </c>
      <c r="BP352" s="38">
        <f>'Publication Table'!BN353/'Publication Table (%)'!BP$350</f>
        <v>3.1941031941031942E-2</v>
      </c>
      <c r="BQ352" s="38">
        <f>'Publication Table'!BO353/'Publication Table (%)'!BQ$350</f>
        <v>3.3613445378151259E-2</v>
      </c>
      <c r="BR352" s="38">
        <f>'Publication Table'!BP353/'Publication Table (%)'!BR$350</f>
        <v>4.553734061930783E-2</v>
      </c>
      <c r="BS352" s="38">
        <f ca="1">'Publication Table'!BQ353/'Publication Table (%)'!BS$350</f>
        <v>2.8526148969889066E-2</v>
      </c>
    </row>
    <row r="353" spans="2:71" ht="15" hidden="1" customHeight="1" outlineLevel="2" x14ac:dyDescent="0.2">
      <c r="B353" s="84" t="str">
        <f t="shared" si="50"/>
        <v>St John's Hospital At HowdenCancellation based on capacity or non-clinical reason by hospital %</v>
      </c>
      <c r="C353" s="87" t="str">
        <f t="shared" si="52"/>
        <v>St John's Hospital At Howden</v>
      </c>
      <c r="D353" s="100"/>
      <c r="E353" s="39" t="s">
        <v>114</v>
      </c>
      <c r="F353" s="38">
        <f>'Publication Table'!D354/'Publication Table (%)'!F$350</f>
        <v>1.7746228926353151E-3</v>
      </c>
      <c r="G353" s="38">
        <f>'Publication Table'!E354/'Publication Table (%)'!G$350</f>
        <v>2.054794520547945E-3</v>
      </c>
      <c r="H353" s="38">
        <f>'Publication Table'!F354/'Publication Table (%)'!H$350</f>
        <v>7.5440067057837385E-3</v>
      </c>
      <c r="I353" s="38">
        <f>'Publication Table'!G354/'Publication Table (%)'!I$350</f>
        <v>1.4173228346456693E-2</v>
      </c>
      <c r="J353" s="94">
        <f>'Publication Table'!H354/'Publication Table (%)'!J$350</f>
        <v>8.8041085840058694E-3</v>
      </c>
      <c r="K353" s="38">
        <f>'Publication Table'!I354/'Publication Table (%)'!K$350</f>
        <v>1.2951601908657124E-2</v>
      </c>
      <c r="L353" s="38">
        <f>'Publication Table'!J354/'Publication Table (%)'!L$350</f>
        <v>1.2137559002022926E-2</v>
      </c>
      <c r="M353" s="38">
        <f>'Publication Table'!K354/'Publication Table (%)'!M$350</f>
        <v>1.3524264120922832E-2</v>
      </c>
      <c r="N353" s="38">
        <f>'Publication Table'!L354/'Publication Table (%)'!N$350</f>
        <v>9.0609555189456337E-3</v>
      </c>
      <c r="O353" s="38">
        <f>'Publication Table'!M354/'Publication Table (%)'!O$350</f>
        <v>6.5741417092768442E-3</v>
      </c>
      <c r="P353" s="38">
        <f>'Publication Table'!N354/'Publication Table (%)'!P$350</f>
        <v>1.2987012987012988E-2</v>
      </c>
      <c r="Q353" s="38">
        <f>'Publication Table'!O354/'Publication Table (%)'!Q$350</f>
        <v>1.0226442658875092E-2</v>
      </c>
      <c r="R353" s="38">
        <f>'Publication Table'!P354/'Publication Table (%)'!R$350</f>
        <v>1.1372251705837756E-2</v>
      </c>
      <c r="S353" s="38">
        <f>'Publication Table'!Q354/'Publication Table (%)'!S$350</f>
        <v>6.1307901907356951E-3</v>
      </c>
      <c r="T353" s="38">
        <f>'Publication Table'!R354/'Publication Table (%)'!T$350</f>
        <v>5.8972198820556026E-3</v>
      </c>
      <c r="U353" s="38">
        <f>'Publication Table'!S354/'Publication Table (%)'!U$350</f>
        <v>1.065340909090909E-2</v>
      </c>
      <c r="V353" s="38">
        <f>'Publication Table'!T354/'Publication Table (%)'!V$350</f>
        <v>9.5313741064336783E-3</v>
      </c>
      <c r="W353" s="38">
        <f>'Publication Table'!U354/'Publication Table (%)'!W$350</f>
        <v>5.4945054945054949E-3</v>
      </c>
      <c r="X353" s="38">
        <f>'Publication Table'!V354/'Publication Table (%)'!X$350</f>
        <v>5.9880239520958087E-3</v>
      </c>
      <c r="Y353" s="38">
        <f>'Publication Table'!W354/'Publication Table (%)'!Y$350</f>
        <v>6.9686411149825784E-3</v>
      </c>
      <c r="Z353" s="38">
        <f>'Publication Table'!X354/'Publication Table (%)'!Z$350</f>
        <v>6.5412919051512676E-3</v>
      </c>
      <c r="AA353" s="38">
        <f>'Publication Table'!Y354/'Publication Table (%)'!AA$350</f>
        <v>1.3008130081300813E-2</v>
      </c>
      <c r="AB353" s="38">
        <f>'Publication Table'!Z354/'Publication Table (%)'!AB$350</f>
        <v>1.3477088948787063E-2</v>
      </c>
      <c r="AC353" s="38">
        <f>'Publication Table'!AA354/'Publication Table (%)'!AC$350</f>
        <v>7.5125208681135229E-3</v>
      </c>
      <c r="AD353" s="38">
        <f>'Publication Table'!AB354/'Publication Table (%)'!AD$350</f>
        <v>2.1961932650073207E-3</v>
      </c>
      <c r="AE353" s="38">
        <f>'Publication Table'!AC354/'Publication Table (%)'!AE$350</f>
        <v>1.4892032762472078E-3</v>
      </c>
      <c r="AF353" s="38">
        <f>'Publication Table'!AD354/'Publication Table (%)'!AF$350</f>
        <v>4.7543581616481777E-3</v>
      </c>
      <c r="AG353" s="38">
        <f>'Publication Table'!AE354/'Publication Table (%)'!AG$350</f>
        <v>1.2797074954296161E-2</v>
      </c>
      <c r="AH353" s="38">
        <f>'Publication Table'!AF354/'Publication Table (%)'!AH$350</f>
        <v>4.1551246537396124E-3</v>
      </c>
      <c r="AI353" s="38">
        <f>'Publication Table'!AG354/'Publication Table (%)'!AI$350</f>
        <v>5.5865921787709499E-3</v>
      </c>
      <c r="AJ353" s="38">
        <f>'Publication Table'!AH354/'Publication Table (%)'!AJ$350</f>
        <v>4.3613707165109034E-3</v>
      </c>
      <c r="AK353" s="38">
        <f>'Publication Table'!AI354/'Publication Table (%)'!AK$350</f>
        <v>1.3370865587614356E-2</v>
      </c>
      <c r="AL353" s="38">
        <f>'Publication Table'!AJ354/'Publication Table (%)'!AL$350</f>
        <v>0.12104539202200826</v>
      </c>
      <c r="AM353" s="38">
        <f>'Publication Table'!AK354/'Publication Table (%)'!AM$350</f>
        <v>5.9259259259259256E-3</v>
      </c>
      <c r="AN353" s="38">
        <f>'Publication Table'!AL354/'Publication Table (%)'!AN$350</f>
        <v>6.0028248587570623E-2</v>
      </c>
      <c r="AO353" s="38">
        <f>'Publication Table'!AM354/'Publication Table (%)'!AO$350</f>
        <v>1.9849418206707735E-2</v>
      </c>
      <c r="AP353" s="38">
        <f>'Publication Table'!AN354/'Publication Table (%)'!AP$350</f>
        <v>8.8495575221238937E-3</v>
      </c>
      <c r="AQ353" s="38">
        <f>'Publication Table'!AO354/'Publication Table (%)'!AQ$350</f>
        <v>5.1020408163265302E-3</v>
      </c>
      <c r="AR353" s="38">
        <f>'Publication Table'!AP354/'Publication Table (%)'!AR$350</f>
        <v>1.6655562958027982E-2</v>
      </c>
      <c r="AS353" s="38">
        <f>'Publication Table'!AQ354/'Publication Table (%)'!AS$350</f>
        <v>1.9488428745432398E-2</v>
      </c>
      <c r="AT353" s="38">
        <f>'Publication Table'!AR354/'Publication Table (%)'!AT$350</f>
        <v>8.4097859327217118E-3</v>
      </c>
      <c r="AU353" s="38">
        <f>'Publication Table'!AS354/'Publication Table (%)'!AU$350</f>
        <v>1.5489467162329617E-2</v>
      </c>
      <c r="AV353" s="38">
        <f>'Publication Table'!AT354/'Publication Table (%)'!AV$350</f>
        <v>1.5850144092219021E-2</v>
      </c>
      <c r="AW353" s="38">
        <f>'Publication Table'!AU354/'Publication Table (%)'!AW$350</f>
        <v>9.2359361880772466E-3</v>
      </c>
      <c r="AX353" s="38">
        <f>'Publication Table'!AV354/'Publication Table (%)'!AX$350</f>
        <v>1.658255227108868E-2</v>
      </c>
      <c r="AY353" s="38">
        <f>'Publication Table'!AW354/'Publication Table (%)'!AY$350</f>
        <v>1.8062397372742199E-2</v>
      </c>
      <c r="AZ353" s="38">
        <f>'Publication Table'!AX354/'Publication Table (%)'!AZ$350</f>
        <v>1.5267175572519083E-2</v>
      </c>
      <c r="BA353" s="38">
        <f>'Publication Table'!AY354/'Publication Table (%)'!BA$350</f>
        <v>1.2872628726287264E-2</v>
      </c>
      <c r="BB353" s="38">
        <f>'Publication Table'!AZ354/'Publication Table (%)'!BB$350</f>
        <v>6.7650676506765071E-3</v>
      </c>
      <c r="BC353" s="38">
        <f>'Publication Table'!BA354/'Publication Table (%)'!BC$350</f>
        <v>1.0759919300605245E-2</v>
      </c>
      <c r="BD353" s="38">
        <f>'Publication Table'!BB354/'Publication Table (%)'!BD$350</f>
        <v>2.7677496991576414E-2</v>
      </c>
      <c r="BE353" s="38">
        <f>'Publication Table'!BC354/'Publication Table (%)'!BE$350</f>
        <v>1.8843404808317088E-2</v>
      </c>
      <c r="BF353" s="38">
        <f>'Publication Table'!BD354/'Publication Table (%)'!BF$350</f>
        <v>1.1194029850746268E-2</v>
      </c>
      <c r="BG353" s="38">
        <f>'Publication Table'!BE354/'Publication Table (%)'!BG$350</f>
        <v>6.114130434782609E-3</v>
      </c>
      <c r="BH353" s="38">
        <f>'Publication Table'!BF354/'Publication Table (%)'!BH$350</f>
        <v>1.7458100558659217E-2</v>
      </c>
      <c r="BI353" s="38">
        <f>'Publication Table'!BG354/'Publication Table (%)'!BI$350</f>
        <v>1.4296463506395787E-2</v>
      </c>
      <c r="BJ353" s="38">
        <f>'Publication Table'!BH354/'Publication Table (%)'!BJ$350</f>
        <v>2.4369016536118365E-2</v>
      </c>
      <c r="BK353" s="38">
        <f>'Publication Table'!BI354/'Publication Table (%)'!BK$350</f>
        <v>2.4691358024691357E-2</v>
      </c>
      <c r="BL353" s="38">
        <f>'Publication Table'!BJ354/'Publication Table (%)'!BL$350</f>
        <v>0.12887236679058239</v>
      </c>
      <c r="BM353" s="38">
        <f>'Publication Table'!BK354/'Publication Table (%)'!BM$350</f>
        <v>0.12878787878787878</v>
      </c>
      <c r="BN353" s="38">
        <f>'Publication Table'!BL354/'Publication Table (%)'!BN$350</f>
        <v>0</v>
      </c>
      <c r="BO353" s="38">
        <f>'Publication Table'!BM354/'Publication Table (%)'!BO$350</f>
        <v>9.7087378640776691E-3</v>
      </c>
      <c r="BP353" s="38">
        <f>'Publication Table'!BN354/'Publication Table (%)'!BP$350</f>
        <v>2.4570024570024569E-3</v>
      </c>
      <c r="BQ353" s="38">
        <f>'Publication Table'!BO354/'Publication Table (%)'!BQ$350</f>
        <v>6.3025210084033615E-3</v>
      </c>
      <c r="BR353" s="38">
        <f>'Publication Table'!BP354/'Publication Table (%)'!BR$350</f>
        <v>1.2750455373406194E-2</v>
      </c>
      <c r="BS353" s="38">
        <f ca="1">'Publication Table'!BQ354/'Publication Table (%)'!BS$350</f>
        <v>4.1204437400950873E-2</v>
      </c>
    </row>
    <row r="354" spans="2:71" ht="15" hidden="1" customHeight="1" outlineLevel="2" x14ac:dyDescent="0.2">
      <c r="B354" s="84" t="str">
        <f t="shared" si="50"/>
        <v>St John's Hospital At HowdenCancelled by Patient %</v>
      </c>
      <c r="C354" s="87" t="str">
        <f t="shared" si="52"/>
        <v>St John's Hospital At Howden</v>
      </c>
      <c r="D354" s="100"/>
      <c r="E354" s="39" t="s">
        <v>115</v>
      </c>
      <c r="F354" s="38">
        <f>'Publication Table'!D355/'Publication Table (%)'!F$350</f>
        <v>4.7914818101153507E-2</v>
      </c>
      <c r="G354" s="38">
        <f>'Publication Table'!E355/'Publication Table (%)'!G$350</f>
        <v>7.0547945205479454E-2</v>
      </c>
      <c r="H354" s="38">
        <f>'Publication Table'!F355/'Publication Table (%)'!H$350</f>
        <v>7.7954735959765292E-2</v>
      </c>
      <c r="I354" s="38">
        <f>'Publication Table'!G355/'Publication Table (%)'!I$350</f>
        <v>5.5905511811023621E-2</v>
      </c>
      <c r="J354" s="94">
        <f>'Publication Table'!H355/'Publication Table (%)'!J$350</f>
        <v>5.7960381511371971E-2</v>
      </c>
      <c r="K354" s="38">
        <f>'Publication Table'!I355/'Publication Table (%)'!K$350</f>
        <v>5.1806407634628494E-2</v>
      </c>
      <c r="L354" s="38">
        <f>'Publication Table'!J355/'Publication Table (%)'!L$350</f>
        <v>5.3944706675657449E-2</v>
      </c>
      <c r="M354" s="38">
        <f>'Publication Table'!K355/'Publication Table (%)'!M$350</f>
        <v>5.1710421638822592E-2</v>
      </c>
      <c r="N354" s="38">
        <f>'Publication Table'!L355/'Publication Table (%)'!N$350</f>
        <v>8.4843492586490946E-2</v>
      </c>
      <c r="O354" s="38">
        <f>'Publication Table'!M355/'Publication Table (%)'!O$350</f>
        <v>5.2593133674214754E-2</v>
      </c>
      <c r="P354" s="38">
        <f>'Publication Table'!N355/'Publication Table (%)'!P$350</f>
        <v>4.9062049062049064E-2</v>
      </c>
      <c r="Q354" s="38">
        <f>'Publication Table'!O355/'Publication Table (%)'!Q$350</f>
        <v>4.3097151205259317E-2</v>
      </c>
      <c r="R354" s="38">
        <f>'Publication Table'!P355/'Publication Table (%)'!R$350</f>
        <v>4.3214556482183475E-2</v>
      </c>
      <c r="S354" s="38">
        <f>'Publication Table'!Q355/'Publication Table (%)'!S$350</f>
        <v>3.5422343324250684E-2</v>
      </c>
      <c r="T354" s="38">
        <f>'Publication Table'!R355/'Publication Table (%)'!T$350</f>
        <v>4.633529907329402E-2</v>
      </c>
      <c r="U354" s="38">
        <f>'Publication Table'!S355/'Publication Table (%)'!U$350</f>
        <v>4.1903409090909088E-2</v>
      </c>
      <c r="V354" s="38">
        <f>'Publication Table'!T355/'Publication Table (%)'!V$350</f>
        <v>3.6536934074662429E-2</v>
      </c>
      <c r="W354" s="38">
        <f>'Publication Table'!U355/'Publication Table (%)'!W$350</f>
        <v>5.1805337519623233E-2</v>
      </c>
      <c r="X354" s="38">
        <f>'Publication Table'!V355/'Publication Table (%)'!X$350</f>
        <v>3.8589487691284098E-2</v>
      </c>
      <c r="Y354" s="38">
        <f>'Publication Table'!W355/'Publication Table (%)'!Y$350</f>
        <v>5.7839721254355402E-2</v>
      </c>
      <c r="Z354" s="38">
        <f>'Publication Table'!X355/'Publication Table (%)'!Z$350</f>
        <v>6.7865903515944404E-2</v>
      </c>
      <c r="AA354" s="38">
        <f>'Publication Table'!Y355/'Publication Table (%)'!AA$350</f>
        <v>4.7967479674796747E-2</v>
      </c>
      <c r="AB354" s="38">
        <f>'Publication Table'!Z355/'Publication Table (%)'!AB$350</f>
        <v>4.7843665768194071E-2</v>
      </c>
      <c r="AC354" s="38">
        <f>'Publication Table'!AA355/'Publication Table (%)'!AC$350</f>
        <v>2.8380634390651086E-2</v>
      </c>
      <c r="AD354" s="38">
        <f>'Publication Table'!AB355/'Publication Table (%)'!AD$350</f>
        <v>4.24597364568082E-2</v>
      </c>
      <c r="AE354" s="38">
        <f>'Publication Table'!AC355/'Publication Table (%)'!AE$350</f>
        <v>5.5845122859270291E-2</v>
      </c>
      <c r="AF354" s="38">
        <f>'Publication Table'!AD355/'Publication Table (%)'!AF$350</f>
        <v>5.2297939778129951E-2</v>
      </c>
      <c r="AG354" s="38">
        <f>'Publication Table'!AE355/'Publication Table (%)'!AG$350</f>
        <v>4.9969530773918344E-2</v>
      </c>
      <c r="AH354" s="38">
        <f>'Publication Table'!AF355/'Publication Table (%)'!AH$350</f>
        <v>4.6398891966759004E-2</v>
      </c>
      <c r="AI354" s="38">
        <f>'Publication Table'!AG355/'Publication Table (%)'!AI$350</f>
        <v>3.7011173184357544E-2</v>
      </c>
      <c r="AJ354" s="38">
        <f>'Publication Table'!AH355/'Publication Table (%)'!AJ$350</f>
        <v>4.0498442367601244E-2</v>
      </c>
      <c r="AK354" s="38">
        <f>'Publication Table'!AI355/'Publication Table (%)'!AK$350</f>
        <v>5.9817030260380016E-2</v>
      </c>
      <c r="AL354" s="38">
        <f>'Publication Table'!AJ355/'Publication Table (%)'!AL$350</f>
        <v>6.8775790921595595E-2</v>
      </c>
      <c r="AM354" s="38">
        <f>'Publication Table'!AK355/'Publication Table (%)'!AM$350</f>
        <v>4.296296296296296E-2</v>
      </c>
      <c r="AN354" s="38">
        <f>'Publication Table'!AL355/'Publication Table (%)'!AN$350</f>
        <v>6.7796610169491525E-2</v>
      </c>
      <c r="AO354" s="38">
        <f>'Publication Table'!AM355/'Publication Table (%)'!AO$350</f>
        <v>5.4072553045859E-2</v>
      </c>
      <c r="AP354" s="38">
        <f>'Publication Table'!AN355/'Publication Table (%)'!AP$350</f>
        <v>4.9936788874841972E-2</v>
      </c>
      <c r="AQ354" s="38">
        <f>'Publication Table'!AO355/'Publication Table (%)'!AQ$350</f>
        <v>4.4642857142857144E-2</v>
      </c>
      <c r="AR354" s="38">
        <f>'Publication Table'!AP355/'Publication Table (%)'!AR$350</f>
        <v>5.8627581612258492E-2</v>
      </c>
      <c r="AS354" s="38">
        <f>'Publication Table'!AQ355/'Publication Table (%)'!AS$350</f>
        <v>4.1412911084043852E-2</v>
      </c>
      <c r="AT354" s="38">
        <f>'Publication Table'!AR355/'Publication Table (%)'!AT$350</f>
        <v>4.8929663608562692E-2</v>
      </c>
      <c r="AU354" s="38">
        <f>'Publication Table'!AS355/'Publication Table (%)'!AU$350</f>
        <v>5.2664188351920695E-2</v>
      </c>
      <c r="AV354" s="38">
        <f>'Publication Table'!AT355/'Publication Table (%)'!AV$350</f>
        <v>6.4841498559077809E-2</v>
      </c>
      <c r="AW354" s="38">
        <f>'Publication Table'!AU355/'Publication Table (%)'!AW$350</f>
        <v>6.1293031066330814E-2</v>
      </c>
      <c r="AX354" s="38">
        <f>'Publication Table'!AV355/'Publication Table (%)'!AX$350</f>
        <v>6.1283345349675555E-2</v>
      </c>
      <c r="AY354" s="38">
        <f>'Publication Table'!AW355/'Publication Table (%)'!AY$350</f>
        <v>5.5829228243021348E-2</v>
      </c>
      <c r="AZ354" s="38">
        <f>'Publication Table'!AX355/'Publication Table (%)'!AZ$350</f>
        <v>6.1068702290076333E-2</v>
      </c>
      <c r="BA354" s="38">
        <f>'Publication Table'!AY355/'Publication Table (%)'!BA$350</f>
        <v>5.2168021680216801E-2</v>
      </c>
      <c r="BB354" s="38">
        <f>'Publication Table'!AZ355/'Publication Table (%)'!BB$350</f>
        <v>6.0270602706027063E-2</v>
      </c>
      <c r="BC354" s="38">
        <f>'Publication Table'!BA355/'Publication Table (%)'!BC$350</f>
        <v>6.1869535978480161E-2</v>
      </c>
      <c r="BD354" s="38">
        <f>'Publication Table'!BB355/'Publication Table (%)'!BD$350</f>
        <v>4.1516245487364621E-2</v>
      </c>
      <c r="BE354" s="38">
        <f>'Publication Table'!BC355/'Publication Table (%)'!BE$350</f>
        <v>4.8083170890188431E-2</v>
      </c>
      <c r="BF354" s="38">
        <f>'Publication Table'!BD355/'Publication Table (%)'!BF$350</f>
        <v>4.7014925373134328E-2</v>
      </c>
      <c r="BG354" s="38">
        <f>'Publication Table'!BE355/'Publication Table (%)'!BG$350</f>
        <v>5.434782608695652E-2</v>
      </c>
      <c r="BH354" s="38">
        <f>'Publication Table'!BF355/'Publication Table (%)'!BH$350</f>
        <v>3.282122905027933E-2</v>
      </c>
      <c r="BI354" s="38">
        <f>'Publication Table'!BG355/'Publication Table (%)'!BI$350</f>
        <v>4.2136945071482315E-2</v>
      </c>
      <c r="BJ354" s="38">
        <f>'Publication Table'!BH355/'Publication Table (%)'!BJ$350</f>
        <v>5.5700609225413401E-2</v>
      </c>
      <c r="BK354" s="38">
        <f>'Publication Table'!BI355/'Publication Table (%)'!BK$350</f>
        <v>7.5973409306742637E-2</v>
      </c>
      <c r="BL354" s="38">
        <f>'Publication Table'!BJ355/'Publication Table (%)'!BL$350</f>
        <v>6.5675340768277565E-2</v>
      </c>
      <c r="BM354" s="38">
        <f>'Publication Table'!BK355/'Publication Table (%)'!BM$350</f>
        <v>2.2727272727272728E-2</v>
      </c>
      <c r="BN354" s="38">
        <f>'Publication Table'!BL355/'Publication Table (%)'!BN$350</f>
        <v>3.968253968253968E-2</v>
      </c>
      <c r="BO354" s="38">
        <f>'Publication Table'!BM355/'Publication Table (%)'!BO$350</f>
        <v>2.2653721682847898E-2</v>
      </c>
      <c r="BP354" s="38">
        <f>'Publication Table'!BN355/'Publication Table (%)'!BP$350</f>
        <v>2.7027027027027029E-2</v>
      </c>
      <c r="BQ354" s="38">
        <f>'Publication Table'!BO355/'Publication Table (%)'!BQ$350</f>
        <v>4.2016806722689079E-2</v>
      </c>
      <c r="BR354" s="38">
        <f>'Publication Table'!BP355/'Publication Table (%)'!BR$350</f>
        <v>4.1894353369763208E-2</v>
      </c>
      <c r="BS354" s="38">
        <f ca="1">'Publication Table'!BQ355/'Publication Table (%)'!BS$350</f>
        <v>2.8526148969889066E-2</v>
      </c>
    </row>
    <row r="355" spans="2:71" ht="15" hidden="1" customHeight="1" outlineLevel="2" x14ac:dyDescent="0.2">
      <c r="B355" s="84" t="str">
        <f t="shared" si="50"/>
        <v>St John's Hospital At HowdenOther reason %</v>
      </c>
      <c r="C355" s="87" t="str">
        <f t="shared" si="52"/>
        <v>St John's Hospital At Howden</v>
      </c>
      <c r="D355" s="100"/>
      <c r="E355" s="39" t="s">
        <v>116</v>
      </c>
      <c r="F355" s="38">
        <f>'Publication Table'!D356/'Publication Table (%)'!F$350</f>
        <v>5.3238686779059449E-2</v>
      </c>
      <c r="G355" s="38">
        <f>'Publication Table'!E356/'Publication Table (%)'!G$350</f>
        <v>4.1095890410958902E-2</v>
      </c>
      <c r="H355" s="38">
        <f>'Publication Table'!F356/'Publication Table (%)'!H$350</f>
        <v>3.0176026823134954E-2</v>
      </c>
      <c r="I355" s="38">
        <f>'Publication Table'!G356/'Publication Table (%)'!I$350</f>
        <v>9.4488188976377951E-3</v>
      </c>
      <c r="J355" s="94">
        <f>'Publication Table'!H356/'Publication Table (%)'!J$350</f>
        <v>1.4673514306676448E-2</v>
      </c>
      <c r="K355" s="38">
        <f>'Publication Table'!I356/'Publication Table (%)'!K$350</f>
        <v>1.4996591683708248E-2</v>
      </c>
      <c r="L355" s="38">
        <f>'Publication Table'!J356/'Publication Table (%)'!L$350</f>
        <v>2.3600809170600135E-2</v>
      </c>
      <c r="M355" s="38">
        <f>'Publication Table'!K356/'Publication Table (%)'!M$350</f>
        <v>1.0342084327764518E-2</v>
      </c>
      <c r="N355" s="38">
        <f>'Publication Table'!L356/'Publication Table (%)'!N$350</f>
        <v>7.4135090609555188E-3</v>
      </c>
      <c r="O355" s="38">
        <f>'Publication Table'!M356/'Publication Table (%)'!O$350</f>
        <v>1.3878743608473338E-2</v>
      </c>
      <c r="P355" s="38">
        <f>'Publication Table'!N356/'Publication Table (%)'!P$350</f>
        <v>1.7316017316017316E-2</v>
      </c>
      <c r="Q355" s="38">
        <f>'Publication Table'!O356/'Publication Table (%)'!Q$350</f>
        <v>8.7655222790357923E-3</v>
      </c>
      <c r="R355" s="38">
        <f>'Publication Table'!P356/'Publication Table (%)'!R$350</f>
        <v>1.2130401819560273E-2</v>
      </c>
      <c r="S355" s="38">
        <f>'Publication Table'!Q356/'Publication Table (%)'!S$350</f>
        <v>1.9754768392370572E-2</v>
      </c>
      <c r="T355" s="38">
        <f>'Publication Table'!R356/'Publication Table (%)'!T$350</f>
        <v>2.1061499578770009E-2</v>
      </c>
      <c r="U355" s="38">
        <f>'Publication Table'!S356/'Publication Table (%)'!U$350</f>
        <v>1.065340909090909E-2</v>
      </c>
      <c r="V355" s="38">
        <f>'Publication Table'!T356/'Publication Table (%)'!V$350</f>
        <v>3.177124702144559E-3</v>
      </c>
      <c r="W355" s="38">
        <f>'Publication Table'!U356/'Publication Table (%)'!W$350</f>
        <v>8.634222919937205E-3</v>
      </c>
      <c r="X355" s="38">
        <f>'Publication Table'!V356/'Publication Table (%)'!X$350</f>
        <v>1.996007984031936E-3</v>
      </c>
      <c r="Y355" s="38">
        <f>'Publication Table'!W356/'Publication Table (%)'!Y$350</f>
        <v>3.4843205574912892E-3</v>
      </c>
      <c r="Z355" s="38">
        <f>'Publication Table'!X356/'Publication Table (%)'!Z$350</f>
        <v>2.4529844644317253E-3</v>
      </c>
      <c r="AA355" s="38">
        <f>'Publication Table'!Y356/'Publication Table (%)'!AA$350</f>
        <v>4.0650406504065045E-3</v>
      </c>
      <c r="AB355" s="38">
        <f>'Publication Table'!Z356/'Publication Table (%)'!AB$350</f>
        <v>1.2803234501347708E-2</v>
      </c>
      <c r="AC355" s="38">
        <f>'Publication Table'!AA356/'Publication Table (%)'!AC$350</f>
        <v>1.001669449081803E-2</v>
      </c>
      <c r="AD355" s="38">
        <f>'Publication Table'!AB356/'Publication Table (%)'!AD$350</f>
        <v>5.1244509516837483E-3</v>
      </c>
      <c r="AE355" s="38">
        <f>'Publication Table'!AC356/'Publication Table (%)'!AE$350</f>
        <v>2.9784065524944155E-3</v>
      </c>
      <c r="AF355" s="38">
        <f>'Publication Table'!AD356/'Publication Table (%)'!AF$350</f>
        <v>3.9619651347068147E-3</v>
      </c>
      <c r="AG355" s="38">
        <f>'Publication Table'!AE356/'Publication Table (%)'!AG$350</f>
        <v>3.6563071297989031E-3</v>
      </c>
      <c r="AH355" s="38">
        <f>'Publication Table'!AF356/'Publication Table (%)'!AH$350</f>
        <v>6.2326869806094186E-3</v>
      </c>
      <c r="AI355" s="38">
        <f>'Publication Table'!AG356/'Publication Table (%)'!AI$350</f>
        <v>4.8882681564245811E-3</v>
      </c>
      <c r="AJ355" s="38">
        <f>'Publication Table'!AH356/'Publication Table (%)'!AJ$350</f>
        <v>6.2305295950155761E-3</v>
      </c>
      <c r="AK355" s="38">
        <f>'Publication Table'!AI356/'Publication Table (%)'!AK$350</f>
        <v>2.8149190710767065E-3</v>
      </c>
      <c r="AL355" s="38">
        <f>'Publication Table'!AJ356/'Publication Table (%)'!AL$350</f>
        <v>7.5653370013755161E-3</v>
      </c>
      <c r="AM355" s="38">
        <f>'Publication Table'!AK356/'Publication Table (%)'!AM$350</f>
        <v>8.1481481481481474E-3</v>
      </c>
      <c r="AN355" s="38">
        <f>'Publication Table'!AL356/'Publication Table (%)'!AN$350</f>
        <v>2.8248587570621469E-3</v>
      </c>
      <c r="AO355" s="38">
        <f>'Publication Table'!AM356/'Publication Table (%)'!AO$350</f>
        <v>1.3689253935660506E-3</v>
      </c>
      <c r="AP355" s="38">
        <f>'Publication Table'!AN356/'Publication Table (%)'!AP$350</f>
        <v>4.4247787610619468E-3</v>
      </c>
      <c r="AQ355" s="38">
        <f>'Publication Table'!AO356/'Publication Table (%)'!AQ$350</f>
        <v>5.7397959183673472E-3</v>
      </c>
      <c r="AR355" s="38">
        <f>'Publication Table'!AP356/'Publication Table (%)'!AR$350</f>
        <v>1.9986675549633578E-3</v>
      </c>
      <c r="AS355" s="38">
        <f>'Publication Table'!AQ356/'Publication Table (%)'!AS$350</f>
        <v>4.2630937880633376E-3</v>
      </c>
      <c r="AT355" s="38">
        <f>'Publication Table'!AR356/'Publication Table (%)'!AT$350</f>
        <v>3.8226299694189602E-3</v>
      </c>
      <c r="AU355" s="38">
        <f>'Publication Table'!AS356/'Publication Table (%)'!AU$350</f>
        <v>1.2391573729863693E-3</v>
      </c>
      <c r="AV355" s="38">
        <f>'Publication Table'!AT356/'Publication Table (%)'!AV$350</f>
        <v>4.3227665706051877E-3</v>
      </c>
      <c r="AW355" s="38">
        <f>'Publication Table'!AU356/'Publication Table (%)'!AW$350</f>
        <v>5.0377833753148613E-3</v>
      </c>
      <c r="AX355" s="38">
        <f>'Publication Table'!AV356/'Publication Table (%)'!AX$350</f>
        <v>2.1629416005767843E-3</v>
      </c>
      <c r="AY355" s="38">
        <f>'Publication Table'!AW356/'Publication Table (%)'!AY$350</f>
        <v>4.1050903119868639E-3</v>
      </c>
      <c r="AZ355" s="38">
        <f>'Publication Table'!AX356/'Publication Table (%)'!AZ$350</f>
        <v>4.1637751561415682E-3</v>
      </c>
      <c r="BA355" s="38">
        <f>'Publication Table'!AY356/'Publication Table (%)'!BA$350</f>
        <v>2.0325203252032522E-3</v>
      </c>
      <c r="BB355" s="38">
        <f>'Publication Table'!AZ356/'Publication Table (%)'!BB$350</f>
        <v>6.1500615006150063E-4</v>
      </c>
      <c r="BC355" s="38">
        <f>'Publication Table'!BA356/'Publication Table (%)'!BC$350</f>
        <v>0</v>
      </c>
      <c r="BD355" s="38">
        <f>'Publication Table'!BB356/'Publication Table (%)'!BD$350</f>
        <v>1.8050541516245488E-3</v>
      </c>
      <c r="BE355" s="38">
        <f>'Publication Table'!BC356/'Publication Table (%)'!BE$350</f>
        <v>2.5990903183885639E-3</v>
      </c>
      <c r="BF355" s="38">
        <f>'Publication Table'!BD356/'Publication Table (%)'!BF$350</f>
        <v>0</v>
      </c>
      <c r="BG355" s="38">
        <f>'Publication Table'!BE356/'Publication Table (%)'!BG$350</f>
        <v>0</v>
      </c>
      <c r="BH355" s="38">
        <f>'Publication Table'!BF356/'Publication Table (%)'!BH$350</f>
        <v>6.9832402234636874E-4</v>
      </c>
      <c r="BI355" s="38">
        <f>'Publication Table'!BG356/'Publication Table (%)'!BI$350</f>
        <v>1.5048908954100827E-3</v>
      </c>
      <c r="BJ355" s="38">
        <f>'Publication Table'!BH356/'Publication Table (%)'!BJ$350</f>
        <v>4.3516100957354219E-3</v>
      </c>
      <c r="BK355" s="38">
        <f>'Publication Table'!BI356/'Publication Table (%)'!BK$350</f>
        <v>9.4966761633428305E-4</v>
      </c>
      <c r="BL355" s="38">
        <f>'Publication Table'!BJ356/'Publication Table (%)'!BL$350</f>
        <v>1.2391573729863693E-3</v>
      </c>
      <c r="BM355" s="38">
        <f>'Publication Table'!BK356/'Publication Table (%)'!BM$350</f>
        <v>1.5151515151515152E-2</v>
      </c>
      <c r="BN355" s="38">
        <f>'Publication Table'!BL356/'Publication Table (%)'!BN$350</f>
        <v>0</v>
      </c>
      <c r="BO355" s="38">
        <f>'Publication Table'!BM356/'Publication Table (%)'!BO$350</f>
        <v>3.2362459546925568E-3</v>
      </c>
      <c r="BP355" s="38">
        <f>'Publication Table'!BN356/'Publication Table (%)'!BP$350</f>
        <v>2.4570024570024569E-3</v>
      </c>
      <c r="BQ355" s="38">
        <f>'Publication Table'!BO356/'Publication Table (%)'!BQ$350</f>
        <v>0</v>
      </c>
      <c r="BR355" s="38">
        <f>'Publication Table'!BP356/'Publication Table (%)'!BR$350</f>
        <v>0</v>
      </c>
      <c r="BS355" s="38">
        <f ca="1">'Publication Table'!BQ356/'Publication Table (%)'!BS$350</f>
        <v>4.7543581616481777E-3</v>
      </c>
    </row>
    <row r="356" spans="2:71" ht="15" hidden="1" customHeight="1" outlineLevel="1" collapsed="1" x14ac:dyDescent="0.2">
      <c r="B356" s="84" t="str">
        <f t="shared" si="50"/>
        <v>Western General HospitalWestern General Hospital</v>
      </c>
      <c r="C356" s="87" t="str">
        <f>E356</f>
        <v>Western General Hospital</v>
      </c>
      <c r="D356" s="100" t="s">
        <v>84</v>
      </c>
      <c r="E356" s="52" t="s">
        <v>85</v>
      </c>
      <c r="F356" s="14"/>
      <c r="G356" s="14"/>
      <c r="H356" s="14"/>
      <c r="I356" s="14"/>
      <c r="J356" s="14"/>
      <c r="K356" s="14"/>
      <c r="L356" s="14"/>
      <c r="M356" s="14"/>
      <c r="N356" s="14"/>
      <c r="O356" s="14"/>
      <c r="P356" s="14"/>
      <c r="Q356" s="14"/>
      <c r="R356" s="14"/>
      <c r="S356" s="14"/>
      <c r="T356" s="14"/>
      <c r="U356" s="14"/>
      <c r="V356" s="14"/>
      <c r="W356" s="14"/>
      <c r="X356" s="14"/>
      <c r="Y356" s="14"/>
      <c r="Z356" s="14"/>
      <c r="AA356" s="14"/>
      <c r="AB356" s="14"/>
      <c r="AC356" s="14"/>
      <c r="AD356" s="14"/>
      <c r="AE356" s="14"/>
      <c r="AF356" s="14"/>
      <c r="AG356" s="14"/>
      <c r="AH356" s="14"/>
      <c r="AI356" s="14"/>
      <c r="AJ356" s="14"/>
      <c r="AK356" s="14"/>
      <c r="AL356" s="14"/>
      <c r="AM356" s="14"/>
      <c r="AN356" s="14"/>
      <c r="AO356" s="14"/>
      <c r="AP356" s="14"/>
      <c r="AQ356" s="14"/>
      <c r="AR356" s="14"/>
      <c r="AS356" s="14"/>
      <c r="AT356" s="14"/>
      <c r="AU356" s="14"/>
      <c r="AV356" s="14"/>
      <c r="AW356" s="14"/>
      <c r="AX356" s="14"/>
      <c r="AY356" s="14"/>
      <c r="AZ356" s="14"/>
      <c r="BA356" s="14"/>
      <c r="BB356" s="14"/>
      <c r="BC356" s="14"/>
      <c r="BD356" s="14"/>
      <c r="BE356" s="14"/>
      <c r="BF356" s="14"/>
      <c r="BG356" s="14"/>
      <c r="BH356" s="14"/>
      <c r="BI356" s="14"/>
      <c r="BJ356" s="14"/>
      <c r="BK356" s="14"/>
      <c r="BL356" s="14"/>
      <c r="BM356" s="14"/>
      <c r="BN356" s="14"/>
      <c r="BO356" s="14"/>
      <c r="BP356" s="14"/>
      <c r="BQ356" s="14"/>
      <c r="BR356" s="14"/>
      <c r="BS356" s="14"/>
    </row>
    <row r="357" spans="2:71" ht="15" hidden="1" customHeight="1" outlineLevel="2" x14ac:dyDescent="0.2">
      <c r="B357" s="84" t="str">
        <f t="shared" si="50"/>
        <v>Western General HospitalTotal Number of scheduled elective operations in theatre system</v>
      </c>
      <c r="C357" s="87" t="str">
        <f t="shared" ref="C357:C363" si="53">C356</f>
        <v>Western General Hospital</v>
      </c>
      <c r="D357" s="100"/>
      <c r="E357" s="36" t="s">
        <v>3</v>
      </c>
      <c r="F357" s="17">
        <f>'Publication Table'!D358</f>
        <v>1197</v>
      </c>
      <c r="G357" s="17">
        <f>'Publication Table'!E358</f>
        <v>1360</v>
      </c>
      <c r="H357" s="17">
        <f>'Publication Table'!F358</f>
        <v>1143</v>
      </c>
      <c r="I357" s="17">
        <f>'Publication Table'!G358</f>
        <v>1266</v>
      </c>
      <c r="J357" s="93">
        <f>'Publication Table'!H358</f>
        <v>1332</v>
      </c>
      <c r="K357" s="17">
        <f>'Publication Table'!I358</f>
        <v>1359</v>
      </c>
      <c r="L357" s="17">
        <f>'Publication Table'!J358</f>
        <v>1572</v>
      </c>
      <c r="M357" s="17">
        <f>'Publication Table'!K358</f>
        <v>1394</v>
      </c>
      <c r="N357" s="17">
        <f>'Publication Table'!L358</f>
        <v>1350</v>
      </c>
      <c r="O357" s="17">
        <f>'Publication Table'!M358</f>
        <v>1560</v>
      </c>
      <c r="P357" s="17">
        <f>'Publication Table'!N358</f>
        <v>1565</v>
      </c>
      <c r="Q357" s="17">
        <f>'Publication Table'!O358</f>
        <v>1320</v>
      </c>
      <c r="R357" s="17">
        <f>'Publication Table'!P358</f>
        <v>1405</v>
      </c>
      <c r="S357" s="17">
        <f>'Publication Table'!Q358</f>
        <v>1555</v>
      </c>
      <c r="T357" s="17">
        <f>'Publication Table'!R358</f>
        <v>1306</v>
      </c>
      <c r="U357" s="17">
        <f>'Publication Table'!S358</f>
        <v>1398</v>
      </c>
      <c r="V357" s="17">
        <f>'Publication Table'!T358</f>
        <v>1155</v>
      </c>
      <c r="W357" s="17">
        <f>'Publication Table'!U358</f>
        <v>1211</v>
      </c>
      <c r="X357" s="17">
        <f>'Publication Table'!V358</f>
        <v>1296</v>
      </c>
      <c r="Y357" s="17">
        <f>'Publication Table'!W358</f>
        <v>1277</v>
      </c>
      <c r="Z357" s="17">
        <f>'Publication Table'!X358</f>
        <v>1153</v>
      </c>
      <c r="AA357" s="17">
        <f>'Publication Table'!Y358</f>
        <v>1257</v>
      </c>
      <c r="AB357" s="17">
        <f>'Publication Table'!Z358</f>
        <v>1393</v>
      </c>
      <c r="AC357" s="17">
        <f>'Publication Table'!AA358</f>
        <v>1166</v>
      </c>
      <c r="AD357" s="17">
        <f>'Publication Table'!AB358</f>
        <v>1379</v>
      </c>
      <c r="AE357" s="17">
        <f>'Publication Table'!AC358</f>
        <v>1353</v>
      </c>
      <c r="AF357" s="17">
        <f>'Publication Table'!AD358</f>
        <v>1390</v>
      </c>
      <c r="AG357" s="17">
        <f>'Publication Table'!AE358</f>
        <v>1551</v>
      </c>
      <c r="AH357" s="17">
        <f>'Publication Table'!AF358</f>
        <v>1297</v>
      </c>
      <c r="AI357" s="17">
        <f>'Publication Table'!AG358</f>
        <v>1415</v>
      </c>
      <c r="AJ357" s="17">
        <f>'Publication Table'!AH358</f>
        <v>1445</v>
      </c>
      <c r="AK357" s="17">
        <f>'Publication Table'!AI358</f>
        <v>1174</v>
      </c>
      <c r="AL357" s="17">
        <f>'Publication Table'!AJ358</f>
        <v>1461</v>
      </c>
      <c r="AM357" s="17">
        <f>'Publication Table'!AK358</f>
        <v>1179</v>
      </c>
      <c r="AN357" s="17">
        <f>'Publication Table'!AL358</f>
        <v>1391</v>
      </c>
      <c r="AO357" s="17">
        <f>'Publication Table'!AM358</f>
        <v>1346</v>
      </c>
      <c r="AP357" s="17">
        <f>'Publication Table'!AN358</f>
        <v>1569</v>
      </c>
      <c r="AQ357" s="17">
        <f>'Publication Table'!AO358</f>
        <v>1454</v>
      </c>
      <c r="AR357" s="17">
        <f>'Publication Table'!AP358</f>
        <v>1461</v>
      </c>
      <c r="AS357" s="17">
        <f>'Publication Table'!AQ358</f>
        <v>1662</v>
      </c>
      <c r="AT357" s="17">
        <f>'Publication Table'!AR358</f>
        <v>1265</v>
      </c>
      <c r="AU357" s="17">
        <f>'Publication Table'!AS358</f>
        <v>1499</v>
      </c>
      <c r="AV357" s="17">
        <f>'Publication Table'!AT358</f>
        <v>1206</v>
      </c>
      <c r="AW357" s="17">
        <f>'Publication Table'!AU358</f>
        <v>1178</v>
      </c>
      <c r="AX357" s="17">
        <f>'Publication Table'!AV358</f>
        <v>1367</v>
      </c>
      <c r="AY357" s="17">
        <f>'Publication Table'!AW358</f>
        <v>1279</v>
      </c>
      <c r="AZ357" s="17">
        <f>'Publication Table'!AX358</f>
        <v>1386</v>
      </c>
      <c r="BA357" s="17">
        <f>'Publication Table'!AY358</f>
        <v>1321</v>
      </c>
      <c r="BB357" s="17">
        <f>'Publication Table'!AZ358</f>
        <v>1426</v>
      </c>
      <c r="BC357" s="17">
        <f>'Publication Table'!BA358</f>
        <v>1361</v>
      </c>
      <c r="BD357" s="17">
        <f>'Publication Table'!BB358</f>
        <v>1325</v>
      </c>
      <c r="BE357" s="17">
        <f>'Publication Table'!BC358</f>
        <v>1231</v>
      </c>
      <c r="BF357" s="17">
        <f>'Publication Table'!BD358</f>
        <v>1133</v>
      </c>
      <c r="BG357" s="17">
        <f>'Publication Table'!BE358</f>
        <v>1362</v>
      </c>
      <c r="BH357" s="17">
        <f>'Publication Table'!BF358</f>
        <v>1345</v>
      </c>
      <c r="BI357" s="17">
        <f>'Publication Table'!BG358</f>
        <v>1096</v>
      </c>
      <c r="BJ357" s="17">
        <f>'Publication Table'!BH358</f>
        <v>1209</v>
      </c>
      <c r="BK357" s="17">
        <f>'Publication Table'!BI358</f>
        <v>1058</v>
      </c>
      <c r="BL357" s="17">
        <f>'Publication Table'!BJ358</f>
        <v>1017</v>
      </c>
      <c r="BM357" s="17">
        <f>'Publication Table'!BK358</f>
        <v>571</v>
      </c>
      <c r="BN357" s="17">
        <f>'Publication Table'!BL358</f>
        <v>560</v>
      </c>
      <c r="BO357" s="17">
        <f>'Publication Table'!BM358</f>
        <v>540</v>
      </c>
      <c r="BP357" s="17">
        <f>'Publication Table'!BN358</f>
        <v>570</v>
      </c>
      <c r="BQ357" s="17">
        <f>'Publication Table'!BO358</f>
        <v>688</v>
      </c>
      <c r="BR357" s="17">
        <f>'Publication Table'!BP358</f>
        <v>782</v>
      </c>
      <c r="BS357" s="17">
        <f ca="1">'Publication Table'!BQ358</f>
        <v>847</v>
      </c>
    </row>
    <row r="358" spans="2:71" ht="15" hidden="1" customHeight="1" outlineLevel="2" x14ac:dyDescent="0.2">
      <c r="B358" s="84" t="str">
        <f t="shared" si="50"/>
        <v>Western General HospitalPercent of total scheduled elective cancellations in theatre systems</v>
      </c>
      <c r="C358" s="87" t="str">
        <f t="shared" si="53"/>
        <v>Western General Hospital</v>
      </c>
      <c r="D358" s="100"/>
      <c r="E358" s="37" t="s">
        <v>112</v>
      </c>
      <c r="F358" s="38">
        <f>'Publication Table'!D359/'Publication Table (%)'!F$357</f>
        <v>0.15622389306599832</v>
      </c>
      <c r="G358" s="38">
        <f>'Publication Table'!E359/'Publication Table (%)'!G$357</f>
        <v>0.16250000000000001</v>
      </c>
      <c r="H358" s="38">
        <f>'Publication Table'!F359/'Publication Table (%)'!H$357</f>
        <v>0.15398075240594924</v>
      </c>
      <c r="I358" s="38">
        <f>'Publication Table'!G359/'Publication Table (%)'!I$357</f>
        <v>0.14928909952606634</v>
      </c>
      <c r="J358" s="94">
        <f>'Publication Table'!H359/'Publication Table (%)'!J$357</f>
        <v>0.1539039039039039</v>
      </c>
      <c r="K358" s="38">
        <f>'Publication Table'!I359/'Publication Table (%)'!K$357</f>
        <v>0.16777041942604856</v>
      </c>
      <c r="L358" s="38">
        <f>'Publication Table'!J359/'Publication Table (%)'!L$357</f>
        <v>0.20165394402035625</v>
      </c>
      <c r="M358" s="38">
        <f>'Publication Table'!K359/'Publication Table (%)'!M$357</f>
        <v>0.16929698708751795</v>
      </c>
      <c r="N358" s="38">
        <f>'Publication Table'!L359/'Publication Table (%)'!N$357</f>
        <v>0.16592592592592592</v>
      </c>
      <c r="O358" s="38">
        <f>'Publication Table'!M359/'Publication Table (%)'!O$357</f>
        <v>0.16794871794871793</v>
      </c>
      <c r="P358" s="38">
        <f>'Publication Table'!N359/'Publication Table (%)'!P$357</f>
        <v>0.18402555910543131</v>
      </c>
      <c r="Q358" s="38">
        <f>'Publication Table'!O359/'Publication Table (%)'!Q$357</f>
        <v>0.15757575757575756</v>
      </c>
      <c r="R358" s="38">
        <f>'Publication Table'!P359/'Publication Table (%)'!R$357</f>
        <v>0.12740213523131672</v>
      </c>
      <c r="S358" s="38">
        <f>'Publication Table'!Q359/'Publication Table (%)'!S$357</f>
        <v>0.16205787781350484</v>
      </c>
      <c r="T358" s="38">
        <f>'Publication Table'!R359/'Publication Table (%)'!T$357</f>
        <v>0.12633996937212863</v>
      </c>
      <c r="U358" s="38">
        <f>'Publication Table'!S359/'Publication Table (%)'!U$357</f>
        <v>0.12088698140200287</v>
      </c>
      <c r="V358" s="38">
        <f>'Publication Table'!T359/'Publication Table (%)'!V$357</f>
        <v>0.14025974025974025</v>
      </c>
      <c r="W358" s="38">
        <f>'Publication Table'!U359/'Publication Table (%)'!W$357</f>
        <v>0.12964492155243601</v>
      </c>
      <c r="X358" s="38">
        <f>'Publication Table'!V359/'Publication Table (%)'!X$357</f>
        <v>0.13117283950617284</v>
      </c>
      <c r="Y358" s="38">
        <f>'Publication Table'!W359/'Publication Table (%)'!Y$357</f>
        <v>0.14173844949099451</v>
      </c>
      <c r="Z358" s="38">
        <f>'Publication Table'!X359/'Publication Table (%)'!Z$357</f>
        <v>0.11882046834345186</v>
      </c>
      <c r="AA358" s="38">
        <f>'Publication Table'!Y359/'Publication Table (%)'!AA$357</f>
        <v>0.13046937151949084</v>
      </c>
      <c r="AB358" s="38">
        <f>'Publication Table'!Z359/'Publication Table (%)'!AB$357</f>
        <v>0.11270638908829864</v>
      </c>
      <c r="AC358" s="38">
        <f>'Publication Table'!AA359/'Publication Table (%)'!AC$357</f>
        <v>0.12178387650085763</v>
      </c>
      <c r="AD358" s="38">
        <f>'Publication Table'!AB359/'Publication Table (%)'!AD$357</f>
        <v>0.10007251631617115</v>
      </c>
      <c r="AE358" s="38">
        <f>'Publication Table'!AC359/'Publication Table (%)'!AE$357</f>
        <v>0.13155949741315595</v>
      </c>
      <c r="AF358" s="38">
        <f>'Publication Table'!AD359/'Publication Table (%)'!AF$357</f>
        <v>0.12446043165467625</v>
      </c>
      <c r="AG358" s="38">
        <f>'Publication Table'!AE359/'Publication Table (%)'!AG$357</f>
        <v>0.11476466795615732</v>
      </c>
      <c r="AH358" s="38">
        <f>'Publication Table'!AF359/'Publication Table (%)'!AH$357</f>
        <v>0.13878180416345412</v>
      </c>
      <c r="AI358" s="38">
        <f>'Publication Table'!AG359/'Publication Table (%)'!AI$357</f>
        <v>8.4098939929328625E-2</v>
      </c>
      <c r="AJ358" s="38">
        <f>'Publication Table'!AH359/'Publication Table (%)'!AJ$357</f>
        <v>8.5121107266435986E-2</v>
      </c>
      <c r="AK358" s="38">
        <f>'Publication Table'!AI359/'Publication Table (%)'!AK$357</f>
        <v>9.3696763202725727E-2</v>
      </c>
      <c r="AL358" s="38">
        <f>'Publication Table'!AJ359/'Publication Table (%)'!AL$357</f>
        <v>0.16084873374401096</v>
      </c>
      <c r="AM358" s="38">
        <f>'Publication Table'!AK359/'Publication Table (%)'!AM$357</f>
        <v>0.12468193384223919</v>
      </c>
      <c r="AN358" s="38">
        <f>'Publication Table'!AL359/'Publication Table (%)'!AN$357</f>
        <v>0.17685118619698059</v>
      </c>
      <c r="AO358" s="38">
        <f>'Publication Table'!AM359/'Publication Table (%)'!AO$357</f>
        <v>0.11069836552748885</v>
      </c>
      <c r="AP358" s="38">
        <f>'Publication Table'!AN359/'Publication Table (%)'!AP$357</f>
        <v>9.6876991714467814E-2</v>
      </c>
      <c r="AQ358" s="38">
        <f>'Publication Table'!AO359/'Publication Table (%)'!AQ$357</f>
        <v>0.12035763411279229</v>
      </c>
      <c r="AR358" s="38">
        <f>'Publication Table'!AP359/'Publication Table (%)'!AR$357</f>
        <v>0.14852840520191649</v>
      </c>
      <c r="AS358" s="38">
        <f>'Publication Table'!AQ359/'Publication Table (%)'!AS$357</f>
        <v>0.11371841155234658</v>
      </c>
      <c r="AT358" s="38">
        <f>'Publication Table'!AR359/'Publication Table (%)'!AT$357</f>
        <v>0.12569169960474308</v>
      </c>
      <c r="AU358" s="38">
        <f>'Publication Table'!AS359/'Publication Table (%)'!AU$357</f>
        <v>9.4062708472314877E-2</v>
      </c>
      <c r="AV358" s="38">
        <f>'Publication Table'!AT359/'Publication Table (%)'!AV$357</f>
        <v>0.10364842454394693</v>
      </c>
      <c r="AW358" s="38">
        <f>'Publication Table'!AU359/'Publication Table (%)'!AW$357</f>
        <v>0.10101867572156197</v>
      </c>
      <c r="AX358" s="38">
        <f>'Publication Table'!AV359/'Publication Table (%)'!AX$357</f>
        <v>0.1141185076810534</v>
      </c>
      <c r="AY358" s="38">
        <f>'Publication Table'!AW359/'Publication Table (%)'!AY$357</f>
        <v>0.1125879593432369</v>
      </c>
      <c r="AZ358" s="38">
        <f>'Publication Table'!AX359/'Publication Table (%)'!AZ$357</f>
        <v>0.11544011544011544</v>
      </c>
      <c r="BA358" s="38">
        <f>'Publication Table'!AY359/'Publication Table (%)'!BA$357</f>
        <v>0.10900832702498107</v>
      </c>
      <c r="BB358" s="38">
        <f>'Publication Table'!AZ359/'Publication Table (%)'!BB$357</f>
        <v>0.12692847124824685</v>
      </c>
      <c r="BC358" s="38">
        <f>'Publication Table'!BA359/'Publication Table (%)'!BC$357</f>
        <v>0.14033798677443057</v>
      </c>
      <c r="BD358" s="38">
        <f>'Publication Table'!BB359/'Publication Table (%)'!BD$357</f>
        <v>0.11320754716981132</v>
      </c>
      <c r="BE358" s="38">
        <f>'Publication Table'!BC359/'Publication Table (%)'!BE$357</f>
        <v>8.7733549959382609E-2</v>
      </c>
      <c r="BF358" s="38">
        <f>'Publication Table'!BD359/'Publication Table (%)'!BF$357</f>
        <v>9.0026478375992938E-2</v>
      </c>
      <c r="BG358" s="38">
        <f>'Publication Table'!BE359/'Publication Table (%)'!BG$357</f>
        <v>9.544787077826726E-2</v>
      </c>
      <c r="BH358" s="38">
        <f>'Publication Table'!BF359/'Publication Table (%)'!BH$357</f>
        <v>0.12267657992565056</v>
      </c>
      <c r="BI358" s="38">
        <f>'Publication Table'!BG359/'Publication Table (%)'!BI$357</f>
        <v>9.9452554744525551E-2</v>
      </c>
      <c r="BJ358" s="38">
        <f>'Publication Table'!BH359/'Publication Table (%)'!BJ$357</f>
        <v>0.10752688172043011</v>
      </c>
      <c r="BK358" s="38">
        <f>'Publication Table'!BI359/'Publication Table (%)'!BK$357</f>
        <v>9.1682419659735351E-2</v>
      </c>
      <c r="BL358" s="38">
        <f>'Publication Table'!BJ359/'Publication Table (%)'!BL$357</f>
        <v>0.18387413962635202</v>
      </c>
      <c r="BM358" s="38">
        <f>'Publication Table'!BK359/'Publication Table (%)'!BM$357</f>
        <v>0.17513134851138354</v>
      </c>
      <c r="BN358" s="38">
        <f>'Publication Table'!BL359/'Publication Table (%)'!BN$357</f>
        <v>0.15357142857142858</v>
      </c>
      <c r="BO358" s="38">
        <f>'Publication Table'!BM359/'Publication Table (%)'!BO$357</f>
        <v>6.851851851851852E-2</v>
      </c>
      <c r="BP358" s="38">
        <f>'Publication Table'!BN359/'Publication Table (%)'!BP$357</f>
        <v>7.5438596491228069E-2</v>
      </c>
      <c r="BQ358" s="38">
        <f>'Publication Table'!BO359/'Publication Table (%)'!BQ$357</f>
        <v>0.13226744186046513</v>
      </c>
      <c r="BR358" s="38">
        <f>'Publication Table'!BP359/'Publication Table (%)'!BR$357</f>
        <v>0.11381074168797954</v>
      </c>
      <c r="BS358" s="38">
        <f ca="1">'Publication Table'!BQ359/'Publication Table (%)'!BS$357</f>
        <v>0.1192443919716647</v>
      </c>
    </row>
    <row r="359" spans="2:71" ht="15" hidden="1" customHeight="1" outlineLevel="2" x14ac:dyDescent="0.2">
      <c r="B359" s="84" t="str">
        <f t="shared" si="50"/>
        <v>Western General HospitalCancellation based on clinical reason by hospital %</v>
      </c>
      <c r="C359" s="87" t="str">
        <f t="shared" si="53"/>
        <v>Western General Hospital</v>
      </c>
      <c r="D359" s="100"/>
      <c r="E359" s="39" t="s">
        <v>113</v>
      </c>
      <c r="F359" s="38">
        <f>'Publication Table'!D360/'Publication Table (%)'!F$357</f>
        <v>1.5873015873015872E-2</v>
      </c>
      <c r="G359" s="38">
        <f>'Publication Table'!E360/'Publication Table (%)'!G$357</f>
        <v>1.4705882352941176E-2</v>
      </c>
      <c r="H359" s="38">
        <f>'Publication Table'!F360/'Publication Table (%)'!H$357</f>
        <v>2.2747156605424323E-2</v>
      </c>
      <c r="I359" s="38">
        <f>'Publication Table'!G360/'Publication Table (%)'!I$357</f>
        <v>5.1342812006319113E-2</v>
      </c>
      <c r="J359" s="94">
        <f>'Publication Table'!H360/'Publication Table (%)'!J$357</f>
        <v>4.3543543543543541E-2</v>
      </c>
      <c r="K359" s="38">
        <f>'Publication Table'!I360/'Publication Table (%)'!K$357</f>
        <v>3.5320088300220751E-2</v>
      </c>
      <c r="L359" s="38">
        <f>'Publication Table'!J360/'Publication Table (%)'!L$357</f>
        <v>4.0076335877862593E-2</v>
      </c>
      <c r="M359" s="38">
        <f>'Publication Table'!K360/'Publication Table (%)'!M$357</f>
        <v>3.8020086083213771E-2</v>
      </c>
      <c r="N359" s="38">
        <f>'Publication Table'!L360/'Publication Table (%)'!N$357</f>
        <v>3.7037037037037035E-2</v>
      </c>
      <c r="O359" s="38">
        <f>'Publication Table'!M360/'Publication Table (%)'!O$357</f>
        <v>4.1025641025641026E-2</v>
      </c>
      <c r="P359" s="38">
        <f>'Publication Table'!N360/'Publication Table (%)'!P$357</f>
        <v>4.472843450479233E-2</v>
      </c>
      <c r="Q359" s="38">
        <f>'Publication Table'!O360/'Publication Table (%)'!Q$357</f>
        <v>3.6363636363636362E-2</v>
      </c>
      <c r="R359" s="38">
        <f>'Publication Table'!P360/'Publication Table (%)'!R$357</f>
        <v>3.4163701067615661E-2</v>
      </c>
      <c r="S359" s="38">
        <f>'Publication Table'!Q360/'Publication Table (%)'!S$357</f>
        <v>3.215434083601286E-2</v>
      </c>
      <c r="T359" s="38">
        <f>'Publication Table'!R360/'Publication Table (%)'!T$357</f>
        <v>3.139356814701378E-2</v>
      </c>
      <c r="U359" s="38">
        <f>'Publication Table'!S360/'Publication Table (%)'!U$357</f>
        <v>2.8612303290414878E-2</v>
      </c>
      <c r="V359" s="38">
        <f>'Publication Table'!T360/'Publication Table (%)'!V$357</f>
        <v>3.3766233766233764E-2</v>
      </c>
      <c r="W359" s="38">
        <f>'Publication Table'!U360/'Publication Table (%)'!W$357</f>
        <v>5.1197357555739058E-2</v>
      </c>
      <c r="X359" s="38">
        <f>'Publication Table'!V360/'Publication Table (%)'!X$357</f>
        <v>3.7037037037037035E-2</v>
      </c>
      <c r="Y359" s="38">
        <f>'Publication Table'!W360/'Publication Table (%)'!Y$357</f>
        <v>4.4635865309318713E-2</v>
      </c>
      <c r="Z359" s="38">
        <f>'Publication Table'!X360/'Publication Table (%)'!Z$357</f>
        <v>4.0763226366001735E-2</v>
      </c>
      <c r="AA359" s="38">
        <f>'Publication Table'!Y360/'Publication Table (%)'!AA$357</f>
        <v>3.261734287987271E-2</v>
      </c>
      <c r="AB359" s="38">
        <f>'Publication Table'!Z360/'Publication Table (%)'!AB$357</f>
        <v>2.9432878679109833E-2</v>
      </c>
      <c r="AC359" s="38">
        <f>'Publication Table'!AA360/'Publication Table (%)'!AC$357</f>
        <v>3.430531732418525E-2</v>
      </c>
      <c r="AD359" s="38">
        <f>'Publication Table'!AB360/'Publication Table (%)'!AD$357</f>
        <v>2.6831036983321246E-2</v>
      </c>
      <c r="AE359" s="38">
        <f>'Publication Table'!AC360/'Publication Table (%)'!AE$357</f>
        <v>4.7302291204730229E-2</v>
      </c>
      <c r="AF359" s="38">
        <f>'Publication Table'!AD360/'Publication Table (%)'!AF$357</f>
        <v>4.0287769784172658E-2</v>
      </c>
      <c r="AG359" s="38">
        <f>'Publication Table'!AE360/'Publication Table (%)'!AG$357</f>
        <v>3.4171502256608637E-2</v>
      </c>
      <c r="AH359" s="38">
        <f>'Publication Table'!AF360/'Publication Table (%)'!AH$357</f>
        <v>4.0863531225905934E-2</v>
      </c>
      <c r="AI359" s="38">
        <f>'Publication Table'!AG360/'Publication Table (%)'!AI$357</f>
        <v>2.6855123674911659E-2</v>
      </c>
      <c r="AJ359" s="38">
        <f>'Publication Table'!AH360/'Publication Table (%)'!AJ$357</f>
        <v>2.768166089965398E-2</v>
      </c>
      <c r="AK359" s="38">
        <f>'Publication Table'!AI360/'Publication Table (%)'!AK$357</f>
        <v>2.0442930153321975E-2</v>
      </c>
      <c r="AL359" s="38">
        <f>'Publication Table'!AJ360/'Publication Table (%)'!AL$357</f>
        <v>3.7645448323066391E-2</v>
      </c>
      <c r="AM359" s="38">
        <f>'Publication Table'!AK360/'Publication Table (%)'!AM$357</f>
        <v>3.0534351145038167E-2</v>
      </c>
      <c r="AN359" s="38">
        <f>'Publication Table'!AL360/'Publication Table (%)'!AN$357</f>
        <v>1.9410496046010063E-2</v>
      </c>
      <c r="AO359" s="38">
        <f>'Publication Table'!AM360/'Publication Table (%)'!AO$357</f>
        <v>3.3432392273402674E-2</v>
      </c>
      <c r="AP359" s="38">
        <f>'Publication Table'!AN360/'Publication Table (%)'!AP$357</f>
        <v>2.5493945188017845E-2</v>
      </c>
      <c r="AQ359" s="38">
        <f>'Publication Table'!AO360/'Publication Table (%)'!AQ$357</f>
        <v>3.5075653370013754E-2</v>
      </c>
      <c r="AR359" s="38">
        <f>'Publication Table'!AP360/'Publication Table (%)'!AR$357</f>
        <v>3.2854209445585217E-2</v>
      </c>
      <c r="AS359" s="38">
        <f>'Publication Table'!AQ360/'Publication Table (%)'!AS$357</f>
        <v>3.2490974729241874E-2</v>
      </c>
      <c r="AT359" s="38">
        <f>'Publication Table'!AR360/'Publication Table (%)'!AT$357</f>
        <v>3.4782608695652174E-2</v>
      </c>
      <c r="AU359" s="38">
        <f>'Publication Table'!AS360/'Publication Table (%)'!AU$357</f>
        <v>3.3355570380253503E-2</v>
      </c>
      <c r="AV359" s="38">
        <f>'Publication Table'!AT360/'Publication Table (%)'!AV$357</f>
        <v>3.8971807628524049E-2</v>
      </c>
      <c r="AW359" s="38">
        <f>'Publication Table'!AU360/'Publication Table (%)'!AW$357</f>
        <v>3.6502546689303902E-2</v>
      </c>
      <c r="AX359" s="38">
        <f>'Publication Table'!AV360/'Publication Table (%)'!AX$357</f>
        <v>3.5844915874177027E-2</v>
      </c>
      <c r="AY359" s="38">
        <f>'Publication Table'!AW360/'Publication Table (%)'!AY$357</f>
        <v>4.0656763096168884E-2</v>
      </c>
      <c r="AZ359" s="38">
        <f>'Publication Table'!AX360/'Publication Table (%)'!AZ$357</f>
        <v>4.2568542568542568E-2</v>
      </c>
      <c r="BA359" s="38">
        <f>'Publication Table'!AY360/'Publication Table (%)'!BA$357</f>
        <v>3.1037093111279335E-2</v>
      </c>
      <c r="BB359" s="38">
        <f>'Publication Table'!AZ360/'Publication Table (%)'!BB$357</f>
        <v>2.4544179523141654E-2</v>
      </c>
      <c r="BC359" s="38">
        <f>'Publication Table'!BA360/'Publication Table (%)'!BC$357</f>
        <v>3.0124908155767818E-2</v>
      </c>
      <c r="BD359" s="38">
        <f>'Publication Table'!BB360/'Publication Table (%)'!BD$357</f>
        <v>3.9245283018867927E-2</v>
      </c>
      <c r="BE359" s="38">
        <f>'Publication Table'!BC360/'Publication Table (%)'!BE$357</f>
        <v>2.3558082859463852E-2</v>
      </c>
      <c r="BF359" s="38">
        <f>'Publication Table'!BD360/'Publication Table (%)'!BF$357</f>
        <v>2.3830538393645191E-2</v>
      </c>
      <c r="BG359" s="38">
        <f>'Publication Table'!BE360/'Publication Table (%)'!BG$357</f>
        <v>2.4963289280469897E-2</v>
      </c>
      <c r="BH359" s="38">
        <f>'Publication Table'!BF360/'Publication Table (%)'!BH$357</f>
        <v>3.4200743494423792E-2</v>
      </c>
      <c r="BI359" s="38">
        <f>'Publication Table'!BG360/'Publication Table (%)'!BI$357</f>
        <v>2.8284671532846715E-2</v>
      </c>
      <c r="BJ359" s="38">
        <f>'Publication Table'!BH360/'Publication Table (%)'!BJ$357</f>
        <v>3.556658395368073E-2</v>
      </c>
      <c r="BK359" s="38">
        <f>'Publication Table'!BI360/'Publication Table (%)'!BK$357</f>
        <v>3.2136105860113423E-2</v>
      </c>
      <c r="BL359" s="38">
        <f>'Publication Table'!BJ360/'Publication Table (%)'!BL$357</f>
        <v>4.0314650934119962E-2</v>
      </c>
      <c r="BM359" s="38">
        <f>'Publication Table'!BK360/'Publication Table (%)'!BM$357</f>
        <v>5.0788091068301226E-2</v>
      </c>
      <c r="BN359" s="38">
        <f>'Publication Table'!BL360/'Publication Table (%)'!BN$357</f>
        <v>6.25E-2</v>
      </c>
      <c r="BO359" s="38">
        <f>'Publication Table'!BM360/'Publication Table (%)'!BO$357</f>
        <v>2.4074074074074074E-2</v>
      </c>
      <c r="BP359" s="38">
        <f>'Publication Table'!BN360/'Publication Table (%)'!BP$357</f>
        <v>1.7543859649122806E-2</v>
      </c>
      <c r="BQ359" s="38">
        <f>'Publication Table'!BO360/'Publication Table (%)'!BQ$357</f>
        <v>3.0523255813953487E-2</v>
      </c>
      <c r="BR359" s="38">
        <f>'Publication Table'!BP360/'Publication Table (%)'!BR$357</f>
        <v>2.3017902813299233E-2</v>
      </c>
      <c r="BS359" s="38">
        <f ca="1">'Publication Table'!BQ360/'Publication Table (%)'!BS$357</f>
        <v>2.0070838252656435E-2</v>
      </c>
    </row>
    <row r="360" spans="2:71" ht="15" hidden="1" customHeight="1" outlineLevel="2" x14ac:dyDescent="0.2">
      <c r="B360" s="84" t="str">
        <f t="shared" si="50"/>
        <v>Western General HospitalCancellation based on capacity or non-clinical reason by hospital %</v>
      </c>
      <c r="C360" s="87" t="str">
        <f t="shared" si="53"/>
        <v>Western General Hospital</v>
      </c>
      <c r="D360" s="100"/>
      <c r="E360" s="39" t="s">
        <v>114</v>
      </c>
      <c r="F360" s="38">
        <f>'Publication Table'!D361/'Publication Table (%)'!F$357</f>
        <v>2.5062656641604009E-3</v>
      </c>
      <c r="G360" s="38">
        <f>'Publication Table'!E361/'Publication Table (%)'!G$357</f>
        <v>5.1470588235294117E-3</v>
      </c>
      <c r="H360" s="38">
        <f>'Publication Table'!F361/'Publication Table (%)'!H$357</f>
        <v>1.0498687664041995E-2</v>
      </c>
      <c r="I360" s="38">
        <f>'Publication Table'!G361/'Publication Table (%)'!I$357</f>
        <v>9.4786729857819912E-3</v>
      </c>
      <c r="J360" s="94">
        <f>'Publication Table'!H361/'Publication Table (%)'!J$357</f>
        <v>1.7267267267267267E-2</v>
      </c>
      <c r="K360" s="38">
        <f>'Publication Table'!I361/'Publication Table (%)'!K$357</f>
        <v>1.839587932303164E-2</v>
      </c>
      <c r="L360" s="38">
        <f>'Publication Table'!J361/'Publication Table (%)'!L$357</f>
        <v>2.1628498727735368E-2</v>
      </c>
      <c r="M360" s="38">
        <f>'Publication Table'!K361/'Publication Table (%)'!M$357</f>
        <v>1.6499282639885222E-2</v>
      </c>
      <c r="N360" s="38">
        <f>'Publication Table'!L361/'Publication Table (%)'!N$357</f>
        <v>2.8148148148148148E-2</v>
      </c>
      <c r="O360" s="38">
        <f>'Publication Table'!M361/'Publication Table (%)'!O$357</f>
        <v>2.8846153846153848E-2</v>
      </c>
      <c r="P360" s="38">
        <f>'Publication Table'!N361/'Publication Table (%)'!P$357</f>
        <v>1.4696485623003195E-2</v>
      </c>
      <c r="Q360" s="38">
        <f>'Publication Table'!O361/'Publication Table (%)'!Q$357</f>
        <v>9.8484848484848477E-3</v>
      </c>
      <c r="R360" s="38">
        <f>'Publication Table'!P361/'Publication Table (%)'!R$357</f>
        <v>8.5409252669039152E-3</v>
      </c>
      <c r="S360" s="38">
        <f>'Publication Table'!Q361/'Publication Table (%)'!S$357</f>
        <v>1.7363344051446947E-2</v>
      </c>
      <c r="T360" s="38">
        <f>'Publication Table'!R361/'Publication Table (%)'!T$357</f>
        <v>7.656967840735069E-3</v>
      </c>
      <c r="U360" s="38">
        <f>'Publication Table'!S361/'Publication Table (%)'!U$357</f>
        <v>6.4377682403433476E-3</v>
      </c>
      <c r="V360" s="38">
        <f>'Publication Table'!T361/'Publication Table (%)'!V$357</f>
        <v>1.3852813852813853E-2</v>
      </c>
      <c r="W360" s="38">
        <f>'Publication Table'!U361/'Publication Table (%)'!W$357</f>
        <v>2.3947151114781174E-2</v>
      </c>
      <c r="X360" s="38">
        <f>'Publication Table'!V361/'Publication Table (%)'!X$357</f>
        <v>2.0833333333333332E-2</v>
      </c>
      <c r="Y360" s="38">
        <f>'Publication Table'!W361/'Publication Table (%)'!Y$357</f>
        <v>2.1143304620203602E-2</v>
      </c>
      <c r="Z360" s="38">
        <f>'Publication Table'!X361/'Publication Table (%)'!Z$357</f>
        <v>1.9080659150043366E-2</v>
      </c>
      <c r="AA360" s="38">
        <f>'Publication Table'!Y361/'Publication Table (%)'!AA$357</f>
        <v>2.6252983293556086E-2</v>
      </c>
      <c r="AB360" s="38">
        <f>'Publication Table'!Z361/'Publication Table (%)'!AB$357</f>
        <v>1.0050251256281407E-2</v>
      </c>
      <c r="AC360" s="38">
        <f>'Publication Table'!AA361/'Publication Table (%)'!AC$357</f>
        <v>8.5763293310463125E-3</v>
      </c>
      <c r="AD360" s="38">
        <f>'Publication Table'!AB361/'Publication Table (%)'!AD$357</f>
        <v>8.7019579405366206E-3</v>
      </c>
      <c r="AE360" s="38">
        <f>'Publication Table'!AC361/'Publication Table (%)'!AE$357</f>
        <v>4.434589800443459E-3</v>
      </c>
      <c r="AF360" s="38">
        <f>'Publication Table'!AD361/'Publication Table (%)'!AF$357</f>
        <v>1.5107913669064749E-2</v>
      </c>
      <c r="AG360" s="38">
        <f>'Publication Table'!AE361/'Publication Table (%)'!AG$357</f>
        <v>1.0315925209542231E-2</v>
      </c>
      <c r="AH360" s="38">
        <f>'Publication Table'!AF361/'Publication Table (%)'!AH$357</f>
        <v>1.5420200462606014E-2</v>
      </c>
      <c r="AI360" s="38">
        <f>'Publication Table'!AG361/'Publication Table (%)'!AI$357</f>
        <v>1.1307420494699646E-2</v>
      </c>
      <c r="AJ360" s="38">
        <f>'Publication Table'!AH361/'Publication Table (%)'!AJ$357</f>
        <v>5.5363321799307957E-3</v>
      </c>
      <c r="AK360" s="38">
        <f>'Publication Table'!AI361/'Publication Table (%)'!AK$357</f>
        <v>1.2776831345826235E-2</v>
      </c>
      <c r="AL360" s="38">
        <f>'Publication Table'!AJ361/'Publication Table (%)'!AL$357</f>
        <v>4.9281314168377825E-2</v>
      </c>
      <c r="AM360" s="38">
        <f>'Publication Table'!AK361/'Publication Table (%)'!AM$357</f>
        <v>1.9508057675996608E-2</v>
      </c>
      <c r="AN360" s="38">
        <f>'Publication Table'!AL361/'Publication Table (%)'!AN$357</f>
        <v>7.9079798705966931E-2</v>
      </c>
      <c r="AO360" s="38">
        <f>'Publication Table'!AM361/'Publication Table (%)'!AO$357</f>
        <v>3.2689450222882617E-2</v>
      </c>
      <c r="AP360" s="38">
        <f>'Publication Table'!AN361/'Publication Table (%)'!AP$357</f>
        <v>9.5602294455066923E-3</v>
      </c>
      <c r="AQ360" s="38">
        <f>'Publication Table'!AO361/'Publication Table (%)'!AQ$357</f>
        <v>4.8143053645116922E-3</v>
      </c>
      <c r="AR360" s="38">
        <f>'Publication Table'!AP361/'Publication Table (%)'!AR$357</f>
        <v>1.9164955509924708E-2</v>
      </c>
      <c r="AS360" s="38">
        <f>'Publication Table'!AQ361/'Publication Table (%)'!AS$357</f>
        <v>1.022864019253911E-2</v>
      </c>
      <c r="AT360" s="38">
        <f>'Publication Table'!AR361/'Publication Table (%)'!AT$357</f>
        <v>1.4229249011857707E-2</v>
      </c>
      <c r="AU360" s="38">
        <f>'Publication Table'!AS361/'Publication Table (%)'!AU$357</f>
        <v>4.6697798532354907E-3</v>
      </c>
      <c r="AV360" s="38">
        <f>'Publication Table'!AT361/'Publication Table (%)'!AV$357</f>
        <v>6.6334991708126038E-3</v>
      </c>
      <c r="AW360" s="38">
        <f>'Publication Table'!AU361/'Publication Table (%)'!AW$357</f>
        <v>5.0933786078098476E-3</v>
      </c>
      <c r="AX360" s="38">
        <f>'Publication Table'!AV361/'Publication Table (%)'!AX$357</f>
        <v>8.778346744696415E-3</v>
      </c>
      <c r="AY360" s="38">
        <f>'Publication Table'!AW361/'Publication Table (%)'!AY$357</f>
        <v>7.8186082877247844E-3</v>
      </c>
      <c r="AZ360" s="38">
        <f>'Publication Table'!AX361/'Publication Table (%)'!AZ$357</f>
        <v>2.0202020202020204E-2</v>
      </c>
      <c r="BA360" s="38">
        <f>'Publication Table'!AY361/'Publication Table (%)'!BA$357</f>
        <v>1.7411052233156699E-2</v>
      </c>
      <c r="BB360" s="38">
        <f>'Publication Table'!AZ361/'Publication Table (%)'!BB$357</f>
        <v>1.5427769985974754E-2</v>
      </c>
      <c r="BC360" s="38">
        <f>'Publication Table'!BA361/'Publication Table (%)'!BC$357</f>
        <v>2.6451138868479059E-2</v>
      </c>
      <c r="BD360" s="38">
        <f>'Publication Table'!BB361/'Publication Table (%)'!BD$357</f>
        <v>2.339622641509434E-2</v>
      </c>
      <c r="BE360" s="38">
        <f>'Publication Table'!BC361/'Publication Table (%)'!BE$357</f>
        <v>1.5434606011372868E-2</v>
      </c>
      <c r="BF360" s="38">
        <f>'Publication Table'!BD361/'Publication Table (%)'!BF$357</f>
        <v>5.2956751985878204E-3</v>
      </c>
      <c r="BG360" s="38">
        <f>'Publication Table'!BE361/'Publication Table (%)'!BG$357</f>
        <v>1.1013215859030838E-2</v>
      </c>
      <c r="BH360" s="38">
        <f>'Publication Table'!BF361/'Publication Table (%)'!BH$357</f>
        <v>3.7918215613382898E-2</v>
      </c>
      <c r="BI360" s="38">
        <f>'Publication Table'!BG361/'Publication Table (%)'!BI$357</f>
        <v>8.2116788321167887E-3</v>
      </c>
      <c r="BJ360" s="38">
        <f>'Publication Table'!BH361/'Publication Table (%)'!BJ$357</f>
        <v>5.7899090157154673E-3</v>
      </c>
      <c r="BK360" s="38">
        <f>'Publication Table'!BI361/'Publication Table (%)'!BK$357</f>
        <v>1.1342155009451797E-2</v>
      </c>
      <c r="BL360" s="38">
        <f>'Publication Table'!BJ361/'Publication Table (%)'!BL$357</f>
        <v>6.88298918387414E-2</v>
      </c>
      <c r="BM360" s="38">
        <f>'Publication Table'!BK361/'Publication Table (%)'!BM$357</f>
        <v>2.6269702276707531E-2</v>
      </c>
      <c r="BN360" s="38">
        <f>'Publication Table'!BL361/'Publication Table (%)'!BN$357</f>
        <v>3.214285714285714E-2</v>
      </c>
      <c r="BO360" s="38">
        <f>'Publication Table'!BM361/'Publication Table (%)'!BO$357</f>
        <v>1.8518518518518519E-3</v>
      </c>
      <c r="BP360" s="38">
        <f>'Publication Table'!BN361/'Publication Table (%)'!BP$357</f>
        <v>2.1052631578947368E-2</v>
      </c>
      <c r="BQ360" s="38">
        <f>'Publication Table'!BO361/'Publication Table (%)'!BQ$357</f>
        <v>2.9069767441860465E-3</v>
      </c>
      <c r="BR360" s="38">
        <f>'Publication Table'!BP361/'Publication Table (%)'!BR$357</f>
        <v>3.8363171355498722E-3</v>
      </c>
      <c r="BS360" s="38">
        <f ca="1">'Publication Table'!BQ361/'Publication Table (%)'!BS$357</f>
        <v>2.1251475796930343E-2</v>
      </c>
    </row>
    <row r="361" spans="2:71" ht="15" hidden="1" customHeight="1" outlineLevel="2" x14ac:dyDescent="0.2">
      <c r="B361" s="84" t="str">
        <f t="shared" si="50"/>
        <v>Western General HospitalCancelled by Patient %</v>
      </c>
      <c r="C361" s="87" t="str">
        <f t="shared" si="53"/>
        <v>Western General Hospital</v>
      </c>
      <c r="D361" s="100"/>
      <c r="E361" s="39" t="s">
        <v>115</v>
      </c>
      <c r="F361" s="38">
        <f>'Publication Table'!D362/'Publication Table (%)'!F$357</f>
        <v>8.1035923141186295E-2</v>
      </c>
      <c r="G361" s="38">
        <f>'Publication Table'!E362/'Publication Table (%)'!G$357</f>
        <v>7.720588235294118E-2</v>
      </c>
      <c r="H361" s="38">
        <f>'Publication Table'!F362/'Publication Table (%)'!H$357</f>
        <v>7.5240594925634299E-2</v>
      </c>
      <c r="I361" s="38">
        <f>'Publication Table'!G362/'Publication Table (%)'!I$357</f>
        <v>7.7409162717219593E-2</v>
      </c>
      <c r="J361" s="94">
        <f>'Publication Table'!H362/'Publication Table (%)'!J$357</f>
        <v>7.2072072072072071E-2</v>
      </c>
      <c r="K361" s="38">
        <f>'Publication Table'!I362/'Publication Table (%)'!K$357</f>
        <v>8.3885209713024281E-2</v>
      </c>
      <c r="L361" s="38">
        <f>'Publication Table'!J362/'Publication Table (%)'!L$357</f>
        <v>0.13104325699745548</v>
      </c>
      <c r="M361" s="38">
        <f>'Publication Table'!K362/'Publication Table (%)'!M$357</f>
        <v>0.10760401721664276</v>
      </c>
      <c r="N361" s="38">
        <f>'Publication Table'!L362/'Publication Table (%)'!N$357</f>
        <v>8.9629629629629629E-2</v>
      </c>
      <c r="O361" s="38">
        <f>'Publication Table'!M362/'Publication Table (%)'!O$357</f>
        <v>9.0384615384615383E-2</v>
      </c>
      <c r="P361" s="38">
        <f>'Publication Table'!N362/'Publication Table (%)'!P$357</f>
        <v>0.11437699680511182</v>
      </c>
      <c r="Q361" s="38">
        <f>'Publication Table'!O362/'Publication Table (%)'!Q$357</f>
        <v>0.10151515151515152</v>
      </c>
      <c r="R361" s="38">
        <f>'Publication Table'!P362/'Publication Table (%)'!R$357</f>
        <v>7.5444839857651241E-2</v>
      </c>
      <c r="S361" s="38">
        <f>'Publication Table'!Q362/'Publication Table (%)'!S$357</f>
        <v>9.5819935691318331E-2</v>
      </c>
      <c r="T361" s="38">
        <f>'Publication Table'!R362/'Publication Table (%)'!T$357</f>
        <v>8.0398162327718223E-2</v>
      </c>
      <c r="U361" s="38">
        <f>'Publication Table'!S362/'Publication Table (%)'!U$357</f>
        <v>8.0829756795422036E-2</v>
      </c>
      <c r="V361" s="38">
        <f>'Publication Table'!T362/'Publication Table (%)'!V$357</f>
        <v>7.2727272727272724E-2</v>
      </c>
      <c r="W361" s="38">
        <f>'Publication Table'!U362/'Publication Table (%)'!W$357</f>
        <v>4.4591246903385631E-2</v>
      </c>
      <c r="X361" s="38">
        <f>'Publication Table'!V362/'Publication Table (%)'!X$357</f>
        <v>6.7129629629629636E-2</v>
      </c>
      <c r="Y361" s="38">
        <f>'Publication Table'!W362/'Publication Table (%)'!Y$357</f>
        <v>6.7345340642129992E-2</v>
      </c>
      <c r="Z361" s="38">
        <f>'Publication Table'!X362/'Publication Table (%)'!Z$357</f>
        <v>5.3772766695576756E-2</v>
      </c>
      <c r="AA361" s="38">
        <f>'Publication Table'!Y362/'Publication Table (%)'!AA$357</f>
        <v>6.7621320604614163E-2</v>
      </c>
      <c r="AB361" s="38">
        <f>'Publication Table'!Z362/'Publication Table (%)'!AB$357</f>
        <v>6.9633883704235469E-2</v>
      </c>
      <c r="AC361" s="38">
        <f>'Publication Table'!AA362/'Publication Table (%)'!AC$357</f>
        <v>7.2898799313893647E-2</v>
      </c>
      <c r="AD361" s="38">
        <f>'Publication Table'!AB362/'Publication Table (%)'!AD$357</f>
        <v>5.8013052936910808E-2</v>
      </c>
      <c r="AE361" s="38">
        <f>'Publication Table'!AC362/'Publication Table (%)'!AE$357</f>
        <v>7.6127124907612712E-2</v>
      </c>
      <c r="AF361" s="38">
        <f>'Publication Table'!AD362/'Publication Table (%)'!AF$357</f>
        <v>6.4748201438848921E-2</v>
      </c>
      <c r="AG361" s="38">
        <f>'Publication Table'!AE362/'Publication Table (%)'!AG$357</f>
        <v>6.1250805931656993E-2</v>
      </c>
      <c r="AH361" s="38">
        <f>'Publication Table'!AF362/'Publication Table (%)'!AH$357</f>
        <v>6.7077872012336157E-2</v>
      </c>
      <c r="AI361" s="38">
        <f>'Publication Table'!AG362/'Publication Table (%)'!AI$357</f>
        <v>4.1696113074204948E-2</v>
      </c>
      <c r="AJ361" s="38">
        <f>'Publication Table'!AH362/'Publication Table (%)'!AJ$357</f>
        <v>4.3598615916955019E-2</v>
      </c>
      <c r="AK361" s="38">
        <f>'Publication Table'!AI362/'Publication Table (%)'!AK$357</f>
        <v>5.2810902896081771E-2</v>
      </c>
      <c r="AL361" s="38">
        <f>'Publication Table'!AJ362/'Publication Table (%)'!AL$357</f>
        <v>6.913073237508556E-2</v>
      </c>
      <c r="AM361" s="38">
        <f>'Publication Table'!AK362/'Publication Table (%)'!AM$357</f>
        <v>6.3613231552162849E-2</v>
      </c>
      <c r="AN361" s="38">
        <f>'Publication Table'!AL362/'Publication Table (%)'!AN$357</f>
        <v>6.8296189791516901E-2</v>
      </c>
      <c r="AO361" s="38">
        <f>'Publication Table'!AM362/'Publication Table (%)'!AO$357</f>
        <v>4.0861812778603269E-2</v>
      </c>
      <c r="AP361" s="38">
        <f>'Publication Table'!AN362/'Publication Table (%)'!AP$357</f>
        <v>5.4811982154238367E-2</v>
      </c>
      <c r="AQ361" s="38">
        <f>'Publication Table'!AO362/'Publication Table (%)'!AQ$357</f>
        <v>7.0151306740027508E-2</v>
      </c>
      <c r="AR361" s="38">
        <f>'Publication Table'!AP362/'Publication Table (%)'!AR$357</f>
        <v>8.3504449007529083E-2</v>
      </c>
      <c r="AS361" s="38">
        <f>'Publication Table'!AQ362/'Publication Table (%)'!AS$357</f>
        <v>6.0770156438026475E-2</v>
      </c>
      <c r="AT361" s="38">
        <f>'Publication Table'!AR362/'Publication Table (%)'!AT$357</f>
        <v>5.6126482213438737E-2</v>
      </c>
      <c r="AU361" s="38">
        <f>'Publication Table'!AS362/'Publication Table (%)'!AU$357</f>
        <v>5.1367578385590397E-2</v>
      </c>
      <c r="AV361" s="38">
        <f>'Publication Table'!AT362/'Publication Table (%)'!AV$357</f>
        <v>4.5605306799336651E-2</v>
      </c>
      <c r="AW361" s="38">
        <f>'Publication Table'!AU362/'Publication Table (%)'!AW$357</f>
        <v>4.5840407470288627E-2</v>
      </c>
      <c r="AX361" s="38">
        <f>'Publication Table'!AV362/'Publication Table (%)'!AX$357</f>
        <v>5.267008046817849E-2</v>
      </c>
      <c r="AY361" s="38">
        <f>'Publication Table'!AW362/'Publication Table (%)'!AY$357</f>
        <v>4.7693510555121187E-2</v>
      </c>
      <c r="AZ361" s="38">
        <f>'Publication Table'!AX362/'Publication Table (%)'!AZ$357</f>
        <v>3.5353535353535352E-2</v>
      </c>
      <c r="BA361" s="38">
        <f>'Publication Table'!AY362/'Publication Table (%)'!BA$357</f>
        <v>4.7691143073429219E-2</v>
      </c>
      <c r="BB361" s="38">
        <f>'Publication Table'!AZ362/'Publication Table (%)'!BB$357</f>
        <v>7.2931276297335201E-2</v>
      </c>
      <c r="BC361" s="38">
        <f>'Publication Table'!BA362/'Publication Table (%)'!BC$357</f>
        <v>6.5393093313739895E-2</v>
      </c>
      <c r="BD361" s="38">
        <f>'Publication Table'!BB362/'Publication Table (%)'!BD$357</f>
        <v>4.1509433962264149E-2</v>
      </c>
      <c r="BE361" s="38">
        <f>'Publication Table'!BC362/'Publication Table (%)'!BE$357</f>
        <v>3.9805036555645816E-2</v>
      </c>
      <c r="BF361" s="38">
        <f>'Publication Table'!BD362/'Publication Table (%)'!BF$357</f>
        <v>4.4130626654898503E-2</v>
      </c>
      <c r="BG361" s="38">
        <f>'Publication Table'!BE362/'Publication Table (%)'!BG$357</f>
        <v>4.9926578560939794E-2</v>
      </c>
      <c r="BH361" s="38">
        <f>'Publication Table'!BF362/'Publication Table (%)'!BH$357</f>
        <v>4.4609665427509292E-2</v>
      </c>
      <c r="BI361" s="38">
        <f>'Publication Table'!BG362/'Publication Table (%)'!BI$357</f>
        <v>5.5656934306569344E-2</v>
      </c>
      <c r="BJ361" s="38">
        <f>'Publication Table'!BH362/'Publication Table (%)'!BJ$357</f>
        <v>5.7899090157154671E-2</v>
      </c>
      <c r="BK361" s="38">
        <f>'Publication Table'!BI362/'Publication Table (%)'!BK$357</f>
        <v>4.0642722117202268E-2</v>
      </c>
      <c r="BL361" s="38">
        <f>'Publication Table'!BJ362/'Publication Table (%)'!BL$357</f>
        <v>7.1779744346116031E-2</v>
      </c>
      <c r="BM361" s="38">
        <f>'Publication Table'!BK362/'Publication Table (%)'!BM$357</f>
        <v>8.4063047285464099E-2</v>
      </c>
      <c r="BN361" s="38">
        <f>'Publication Table'!BL362/'Publication Table (%)'!BN$357</f>
        <v>5.1785714285714289E-2</v>
      </c>
      <c r="BO361" s="38">
        <f>'Publication Table'!BM362/'Publication Table (%)'!BO$357</f>
        <v>3.1481481481481478E-2</v>
      </c>
      <c r="BP361" s="38">
        <f>'Publication Table'!BN362/'Publication Table (%)'!BP$357</f>
        <v>3.5087719298245612E-2</v>
      </c>
      <c r="BQ361" s="38">
        <f>'Publication Table'!BO362/'Publication Table (%)'!BQ$357</f>
        <v>8.7209302325581398E-2</v>
      </c>
      <c r="BR361" s="38">
        <f>'Publication Table'!BP362/'Publication Table (%)'!BR$357</f>
        <v>6.3938618925831206E-2</v>
      </c>
      <c r="BS361" s="38">
        <f ca="1">'Publication Table'!BQ362/'Publication Table (%)'!BS$357</f>
        <v>6.02125147579693E-2</v>
      </c>
    </row>
    <row r="362" spans="2:71" ht="15" hidden="1" customHeight="1" outlineLevel="2" x14ac:dyDescent="0.2">
      <c r="B362" s="84" t="str">
        <f t="shared" si="50"/>
        <v>Western General HospitalOther reason %</v>
      </c>
      <c r="C362" s="87" t="str">
        <f t="shared" si="53"/>
        <v>Western General Hospital</v>
      </c>
      <c r="D362" s="100"/>
      <c r="E362" s="39" t="s">
        <v>116</v>
      </c>
      <c r="F362" s="38">
        <f>'Publication Table'!D363/'Publication Table (%)'!F$357</f>
        <v>5.6808688387635753E-2</v>
      </c>
      <c r="G362" s="38">
        <f>'Publication Table'!E363/'Publication Table (%)'!G$357</f>
        <v>6.5441176470588239E-2</v>
      </c>
      <c r="H362" s="38">
        <f>'Publication Table'!F363/'Publication Table (%)'!H$357</f>
        <v>4.5494313210848646E-2</v>
      </c>
      <c r="I362" s="38">
        <f>'Publication Table'!G363/'Publication Table (%)'!I$357</f>
        <v>1.1058451816745656E-2</v>
      </c>
      <c r="J362" s="94">
        <f>'Publication Table'!H363/'Publication Table (%)'!J$357</f>
        <v>2.1021021021021023E-2</v>
      </c>
      <c r="K362" s="38">
        <f>'Publication Table'!I363/'Publication Table (%)'!K$357</f>
        <v>3.016924208977189E-2</v>
      </c>
      <c r="L362" s="38">
        <f>'Publication Table'!J363/'Publication Table (%)'!L$357</f>
        <v>8.9058524173027988E-3</v>
      </c>
      <c r="M362" s="38">
        <f>'Publication Table'!K363/'Publication Table (%)'!M$357</f>
        <v>7.1736011477761836E-3</v>
      </c>
      <c r="N362" s="38">
        <f>'Publication Table'!L363/'Publication Table (%)'!N$357</f>
        <v>1.1111111111111112E-2</v>
      </c>
      <c r="O362" s="38">
        <f>'Publication Table'!M363/'Publication Table (%)'!O$357</f>
        <v>7.6923076923076927E-3</v>
      </c>
      <c r="P362" s="38">
        <f>'Publication Table'!N363/'Publication Table (%)'!P$357</f>
        <v>1.0223642172523962E-2</v>
      </c>
      <c r="Q362" s="38">
        <f>'Publication Table'!O363/'Publication Table (%)'!Q$357</f>
        <v>9.8484848484848477E-3</v>
      </c>
      <c r="R362" s="38">
        <f>'Publication Table'!P363/'Publication Table (%)'!R$357</f>
        <v>9.2526690391459068E-3</v>
      </c>
      <c r="S362" s="38">
        <f>'Publication Table'!Q363/'Publication Table (%)'!S$357</f>
        <v>1.6720257234726688E-2</v>
      </c>
      <c r="T362" s="38">
        <f>'Publication Table'!R363/'Publication Table (%)'!T$357</f>
        <v>6.8912710566615618E-3</v>
      </c>
      <c r="U362" s="38">
        <f>'Publication Table'!S363/'Publication Table (%)'!U$357</f>
        <v>5.0071530758226037E-3</v>
      </c>
      <c r="V362" s="38">
        <f>'Publication Table'!T363/'Publication Table (%)'!V$357</f>
        <v>1.9913419913419914E-2</v>
      </c>
      <c r="W362" s="38">
        <f>'Publication Table'!U363/'Publication Table (%)'!W$357</f>
        <v>9.9091659785301399E-3</v>
      </c>
      <c r="X362" s="38">
        <f>'Publication Table'!V363/'Publication Table (%)'!X$357</f>
        <v>6.1728395061728392E-3</v>
      </c>
      <c r="Y362" s="38">
        <f>'Publication Table'!W363/'Publication Table (%)'!Y$357</f>
        <v>8.6139389193422081E-3</v>
      </c>
      <c r="Z362" s="38">
        <f>'Publication Table'!X363/'Publication Table (%)'!Z$357</f>
        <v>5.2038161318300087E-3</v>
      </c>
      <c r="AA362" s="38">
        <f>'Publication Table'!Y363/'Publication Table (%)'!AA$357</f>
        <v>3.977724741447892E-3</v>
      </c>
      <c r="AB362" s="38">
        <f>'Publication Table'!Z363/'Publication Table (%)'!AB$357</f>
        <v>3.5893754486719309E-3</v>
      </c>
      <c r="AC362" s="38">
        <f>'Publication Table'!AA363/'Publication Table (%)'!AC$357</f>
        <v>6.0034305317324182E-3</v>
      </c>
      <c r="AD362" s="38">
        <f>'Publication Table'!AB363/'Publication Table (%)'!AD$357</f>
        <v>6.5264684554024654E-3</v>
      </c>
      <c r="AE362" s="38">
        <f>'Publication Table'!AC363/'Publication Table (%)'!AE$357</f>
        <v>3.6954915003695491E-3</v>
      </c>
      <c r="AF362" s="38">
        <f>'Publication Table'!AD363/'Publication Table (%)'!AF$357</f>
        <v>4.3165467625899279E-3</v>
      </c>
      <c r="AG362" s="38">
        <f>'Publication Table'!AE363/'Publication Table (%)'!AG$357</f>
        <v>9.0264345583494516E-3</v>
      </c>
      <c r="AH362" s="38">
        <f>'Publication Table'!AF363/'Publication Table (%)'!AH$357</f>
        <v>1.5420200462606014E-2</v>
      </c>
      <c r="AI362" s="38">
        <f>'Publication Table'!AG363/'Publication Table (%)'!AI$357</f>
        <v>4.2402826855123671E-3</v>
      </c>
      <c r="AJ362" s="38">
        <f>'Publication Table'!AH363/'Publication Table (%)'!AJ$357</f>
        <v>8.3044982698961944E-3</v>
      </c>
      <c r="AK362" s="38">
        <f>'Publication Table'!AI363/'Publication Table (%)'!AK$357</f>
        <v>7.6660988074957409E-3</v>
      </c>
      <c r="AL362" s="38">
        <f>'Publication Table'!AJ363/'Publication Table (%)'!AL$357</f>
        <v>4.7912388774811769E-3</v>
      </c>
      <c r="AM362" s="38">
        <f>'Publication Table'!AK363/'Publication Table (%)'!AM$357</f>
        <v>1.102629346904156E-2</v>
      </c>
      <c r="AN362" s="38">
        <f>'Publication Table'!AL363/'Publication Table (%)'!AN$357</f>
        <v>1.0064701653486701E-2</v>
      </c>
      <c r="AO362" s="38">
        <f>'Publication Table'!AM363/'Publication Table (%)'!AO$357</f>
        <v>3.714710252600297E-3</v>
      </c>
      <c r="AP362" s="38">
        <f>'Publication Table'!AN363/'Publication Table (%)'!AP$357</f>
        <v>7.0108349267049078E-3</v>
      </c>
      <c r="AQ362" s="38">
        <f>'Publication Table'!AO363/'Publication Table (%)'!AQ$357</f>
        <v>1.0316368638239339E-2</v>
      </c>
      <c r="AR362" s="38">
        <f>'Publication Table'!AP363/'Publication Table (%)'!AR$357</f>
        <v>1.3004791238877482E-2</v>
      </c>
      <c r="AS362" s="38">
        <f>'Publication Table'!AQ363/'Publication Table (%)'!AS$357</f>
        <v>1.022864019253911E-2</v>
      </c>
      <c r="AT362" s="38">
        <f>'Publication Table'!AR363/'Publication Table (%)'!AT$357</f>
        <v>2.0553359683794466E-2</v>
      </c>
      <c r="AU362" s="38">
        <f>'Publication Table'!AS363/'Publication Table (%)'!AU$357</f>
        <v>4.6697798532354907E-3</v>
      </c>
      <c r="AV362" s="38">
        <f>'Publication Table'!AT363/'Publication Table (%)'!AV$357</f>
        <v>1.2437810945273632E-2</v>
      </c>
      <c r="AW362" s="38">
        <f>'Publication Table'!AU363/'Publication Table (%)'!AW$357</f>
        <v>1.3582342954159592E-2</v>
      </c>
      <c r="AX362" s="38">
        <f>'Publication Table'!AV363/'Publication Table (%)'!AX$357</f>
        <v>1.6825164594001463E-2</v>
      </c>
      <c r="AY362" s="38">
        <f>'Publication Table'!AW363/'Publication Table (%)'!AY$357</f>
        <v>1.6419077404222049E-2</v>
      </c>
      <c r="AZ362" s="38">
        <f>'Publication Table'!AX363/'Publication Table (%)'!AZ$357</f>
        <v>1.7316017316017316E-2</v>
      </c>
      <c r="BA362" s="38">
        <f>'Publication Table'!AY363/'Publication Table (%)'!BA$357</f>
        <v>1.2869038607115822E-2</v>
      </c>
      <c r="BB362" s="38">
        <f>'Publication Table'!AZ363/'Publication Table (%)'!BB$357</f>
        <v>1.4025245441795231E-2</v>
      </c>
      <c r="BC362" s="38">
        <f>'Publication Table'!BA363/'Publication Table (%)'!BC$357</f>
        <v>1.8368846436443792E-2</v>
      </c>
      <c r="BD362" s="38">
        <f>'Publication Table'!BB363/'Publication Table (%)'!BD$357</f>
        <v>9.0566037735849061E-3</v>
      </c>
      <c r="BE362" s="38">
        <f>'Publication Table'!BC363/'Publication Table (%)'!BE$357</f>
        <v>8.9358245329000819E-3</v>
      </c>
      <c r="BF362" s="38">
        <f>'Publication Table'!BD363/'Publication Table (%)'!BF$357</f>
        <v>1.6769638128861428E-2</v>
      </c>
      <c r="BG362" s="38">
        <f>'Publication Table'!BE363/'Publication Table (%)'!BG$357</f>
        <v>9.544787077826725E-3</v>
      </c>
      <c r="BH362" s="38">
        <f>'Publication Table'!BF363/'Publication Table (%)'!BH$357</f>
        <v>5.9479553903345724E-3</v>
      </c>
      <c r="BI362" s="38">
        <f>'Publication Table'!BG363/'Publication Table (%)'!BI$357</f>
        <v>7.2992700729927005E-3</v>
      </c>
      <c r="BJ362" s="38">
        <f>'Publication Table'!BH363/'Publication Table (%)'!BJ$357</f>
        <v>8.271298593879239E-3</v>
      </c>
      <c r="BK362" s="38">
        <f>'Publication Table'!BI363/'Publication Table (%)'!BK$357</f>
        <v>7.5614366729678641E-3</v>
      </c>
      <c r="BL362" s="38">
        <f>'Publication Table'!BJ363/'Publication Table (%)'!BL$357</f>
        <v>2.9498525073746312E-3</v>
      </c>
      <c r="BM362" s="38">
        <f>'Publication Table'!BK363/'Publication Table (%)'!BM$357</f>
        <v>1.4010507880910683E-2</v>
      </c>
      <c r="BN362" s="38">
        <f>'Publication Table'!BL363/'Publication Table (%)'!BN$357</f>
        <v>7.1428571428571426E-3</v>
      </c>
      <c r="BO362" s="38">
        <f>'Publication Table'!BM363/'Publication Table (%)'!BO$357</f>
        <v>1.1111111111111112E-2</v>
      </c>
      <c r="BP362" s="38">
        <f>'Publication Table'!BN363/'Publication Table (%)'!BP$357</f>
        <v>1.7543859649122807E-3</v>
      </c>
      <c r="BQ362" s="38">
        <f>'Publication Table'!BO363/'Publication Table (%)'!BQ$357</f>
        <v>1.1627906976744186E-2</v>
      </c>
      <c r="BR362" s="38">
        <f>'Publication Table'!BP363/'Publication Table (%)'!BR$357</f>
        <v>2.3017902813299233E-2</v>
      </c>
      <c r="BS362" s="38">
        <f ca="1">'Publication Table'!BQ363/'Publication Table (%)'!BS$357</f>
        <v>1.770956316410862E-2</v>
      </c>
    </row>
    <row r="363" spans="2:71" ht="15" customHeight="1" x14ac:dyDescent="0.2">
      <c r="B363" s="84" t="str">
        <f t="shared" si="50"/>
        <v>Western General Hospital</v>
      </c>
      <c r="C363" s="87" t="str">
        <f t="shared" si="53"/>
        <v>Western General Hospital</v>
      </c>
      <c r="D363" s="100"/>
      <c r="E363" s="53"/>
      <c r="F363" s="13"/>
      <c r="G363" s="13"/>
      <c r="H363" s="13"/>
      <c r="I363" s="13"/>
      <c r="J363" s="13"/>
      <c r="K363" s="13"/>
      <c r="L363" s="13"/>
      <c r="M363" s="13"/>
      <c r="N363" s="13"/>
      <c r="O363" s="13"/>
      <c r="P363" s="13"/>
      <c r="Q363" s="13"/>
      <c r="R363" s="13"/>
      <c r="S363" s="13"/>
      <c r="T363" s="13"/>
      <c r="U363" s="13"/>
      <c r="V363" s="13"/>
      <c r="W363" s="13"/>
      <c r="X363" s="13"/>
      <c r="Y363" s="13"/>
      <c r="Z363" s="13"/>
      <c r="AA363" s="13"/>
      <c r="AB363" s="13"/>
      <c r="AC363" s="13"/>
      <c r="AD363" s="13"/>
      <c r="AE363" s="13"/>
      <c r="AF363" s="13"/>
      <c r="AG363" s="13"/>
      <c r="AH363" s="13"/>
      <c r="AI363" s="13"/>
      <c r="AJ363" s="13"/>
      <c r="AK363" s="13"/>
      <c r="AL363" s="13"/>
      <c r="AM363" s="13"/>
      <c r="AN363" s="13"/>
      <c r="AO363" s="13"/>
      <c r="AP363" s="13"/>
      <c r="AQ363" s="13"/>
      <c r="AR363" s="13"/>
      <c r="AS363" s="13"/>
      <c r="AT363" s="13"/>
      <c r="AU363" s="13"/>
      <c r="AV363" s="13"/>
      <c r="AW363" s="13"/>
      <c r="AX363" s="13"/>
      <c r="AY363" s="13"/>
      <c r="AZ363" s="13"/>
      <c r="BA363" s="13"/>
      <c r="BB363" s="13"/>
      <c r="BC363" s="13"/>
      <c r="BD363" s="13"/>
      <c r="BE363" s="13"/>
      <c r="BF363" s="13"/>
      <c r="BG363" s="13"/>
      <c r="BH363" s="13"/>
      <c r="BI363" s="13"/>
      <c r="BJ363" s="13"/>
      <c r="BK363" s="13"/>
      <c r="BL363" s="13"/>
      <c r="BM363" s="13"/>
      <c r="BN363" s="13"/>
      <c r="BO363" s="13"/>
      <c r="BP363" s="13"/>
      <c r="BQ363" s="13"/>
      <c r="BR363" s="13"/>
      <c r="BS363" s="13"/>
    </row>
    <row r="364" spans="2:71" ht="15" customHeight="1" x14ac:dyDescent="0.25">
      <c r="B364" s="84" t="str">
        <f t="shared" si="50"/>
        <v>NHS OrkneyNHS Orkney</v>
      </c>
      <c r="C364" s="87" t="str">
        <f>E364</f>
        <v>NHS Orkney</v>
      </c>
      <c r="D364" s="100"/>
      <c r="E364" s="42" t="s">
        <v>86</v>
      </c>
      <c r="F364" s="14"/>
      <c r="G364" s="14"/>
      <c r="H364" s="14"/>
      <c r="I364" s="14"/>
      <c r="J364" s="14"/>
      <c r="K364" s="14"/>
      <c r="L364" s="14"/>
      <c r="M364" s="14"/>
      <c r="N364" s="14"/>
      <c r="O364" s="14"/>
      <c r="P364" s="14"/>
      <c r="Q364" s="14"/>
      <c r="R364" s="14"/>
      <c r="S364" s="14"/>
      <c r="T364" s="14"/>
      <c r="U364" s="14"/>
      <c r="V364" s="14"/>
      <c r="W364" s="14"/>
      <c r="X364" s="14"/>
      <c r="Y364" s="14"/>
      <c r="Z364" s="14"/>
      <c r="AA364" s="14"/>
      <c r="AB364" s="14"/>
      <c r="AC364" s="14"/>
      <c r="AD364" s="14"/>
      <c r="AE364" s="14"/>
      <c r="AF364" s="14"/>
      <c r="AG364" s="14"/>
      <c r="AH364" s="14"/>
      <c r="AI364" s="14"/>
      <c r="AJ364" s="14"/>
      <c r="AK364" s="14"/>
      <c r="AL364" s="14"/>
      <c r="AM364" s="14"/>
      <c r="AN364" s="14"/>
      <c r="AO364" s="14"/>
      <c r="AP364" s="14"/>
      <c r="AQ364" s="14"/>
      <c r="AR364" s="14"/>
      <c r="AS364" s="14"/>
      <c r="AT364" s="14"/>
      <c r="AU364" s="14"/>
      <c r="AV364" s="14"/>
      <c r="AW364" s="14"/>
      <c r="AX364" s="14"/>
      <c r="AY364" s="14"/>
      <c r="AZ364" s="14"/>
      <c r="BA364" s="14"/>
      <c r="BB364" s="14"/>
      <c r="BC364" s="14"/>
      <c r="BD364" s="14"/>
      <c r="BE364" s="14"/>
      <c r="BF364" s="14"/>
      <c r="BG364" s="14"/>
      <c r="BH364" s="14"/>
      <c r="BI364" s="14"/>
      <c r="BJ364" s="14"/>
      <c r="BK364" s="14"/>
      <c r="BL364" s="14"/>
      <c r="BM364" s="14"/>
      <c r="BN364" s="14"/>
      <c r="BO364" s="14"/>
      <c r="BP364" s="14"/>
      <c r="BQ364" s="14"/>
      <c r="BR364" s="14"/>
      <c r="BS364" s="14"/>
    </row>
    <row r="365" spans="2:71" ht="15" customHeight="1" x14ac:dyDescent="0.2">
      <c r="B365" s="84" t="str">
        <f t="shared" si="50"/>
        <v>NHS OrkneyTotal Number of scheduled elective operations in theatre system</v>
      </c>
      <c r="C365" s="87" t="str">
        <f t="shared" ref="C365:C371" si="54">C364</f>
        <v>NHS Orkney</v>
      </c>
      <c r="D365" s="100"/>
      <c r="E365" s="36" t="s">
        <v>3</v>
      </c>
      <c r="F365" s="11">
        <f>'Publication Table'!D366</f>
        <v>182</v>
      </c>
      <c r="G365" s="11">
        <f>'Publication Table'!E366</f>
        <v>165</v>
      </c>
      <c r="H365" s="11">
        <f>'Publication Table'!F366</f>
        <v>168</v>
      </c>
      <c r="I365" s="11">
        <f>'Publication Table'!G366</f>
        <v>182</v>
      </c>
      <c r="J365" s="11">
        <f>'Publication Table'!H366</f>
        <v>162</v>
      </c>
      <c r="K365" s="11">
        <f>'Publication Table'!I366</f>
        <v>247</v>
      </c>
      <c r="L365" s="11">
        <f>'Publication Table'!J366</f>
        <v>206</v>
      </c>
      <c r="M365" s="11">
        <f>'Publication Table'!K366</f>
        <v>199</v>
      </c>
      <c r="N365" s="11">
        <f>'Publication Table'!L366</f>
        <v>152</v>
      </c>
      <c r="O365" s="11">
        <f>'Publication Table'!M366</f>
        <v>205</v>
      </c>
      <c r="P365" s="11">
        <f>'Publication Table'!N366</f>
        <v>237</v>
      </c>
      <c r="Q365" s="11">
        <f>'Publication Table'!O366</f>
        <v>211</v>
      </c>
      <c r="R365" s="11">
        <f>'Publication Table'!P366</f>
        <v>229</v>
      </c>
      <c r="S365" s="11">
        <f>'Publication Table'!Q366</f>
        <v>224</v>
      </c>
      <c r="T365" s="11">
        <f>'Publication Table'!R366</f>
        <v>188</v>
      </c>
      <c r="U365" s="11">
        <f>'Publication Table'!S366</f>
        <v>197</v>
      </c>
      <c r="V365" s="11">
        <f>'Publication Table'!T366</f>
        <v>228</v>
      </c>
      <c r="W365" s="11">
        <f>'Publication Table'!U366</f>
        <v>182</v>
      </c>
      <c r="X365" s="11">
        <f>'Publication Table'!V366</f>
        <v>207</v>
      </c>
      <c r="Y365" s="11">
        <f>'Publication Table'!W366</f>
        <v>178</v>
      </c>
      <c r="Z365" s="11">
        <f>'Publication Table'!X366</f>
        <v>205</v>
      </c>
      <c r="AA365" s="11">
        <f>'Publication Table'!Y366</f>
        <v>176</v>
      </c>
      <c r="AB365" s="11">
        <f>'Publication Table'!Z366</f>
        <v>239</v>
      </c>
      <c r="AC365" s="11">
        <f>'Publication Table'!AA366</f>
        <v>177</v>
      </c>
      <c r="AD365" s="11">
        <f>'Publication Table'!AB366</f>
        <v>192</v>
      </c>
      <c r="AE365" s="11">
        <f>'Publication Table'!AC366</f>
        <v>191</v>
      </c>
      <c r="AF365" s="11">
        <f>'Publication Table'!AD366</f>
        <v>176</v>
      </c>
      <c r="AG365" s="11">
        <f>'Publication Table'!AE366</f>
        <v>175</v>
      </c>
      <c r="AH365" s="11">
        <f>'Publication Table'!AF366</f>
        <v>162</v>
      </c>
      <c r="AI365" s="11">
        <f>'Publication Table'!AG366</f>
        <v>219</v>
      </c>
      <c r="AJ365" s="11">
        <f>'Publication Table'!AH366</f>
        <v>253</v>
      </c>
      <c r="AK365" s="11">
        <f>'Publication Table'!AI366</f>
        <v>209</v>
      </c>
      <c r="AL365" s="11">
        <f>'Publication Table'!AJ366</f>
        <v>227</v>
      </c>
      <c r="AM365" s="11">
        <f>'Publication Table'!AK366</f>
        <v>204</v>
      </c>
      <c r="AN365" s="11">
        <f>'Publication Table'!AL366</f>
        <v>286</v>
      </c>
      <c r="AO365" s="11">
        <f>'Publication Table'!AM366</f>
        <v>215</v>
      </c>
      <c r="AP365" s="11">
        <f>'Publication Table'!AN366</f>
        <v>230</v>
      </c>
      <c r="AQ365" s="11">
        <f>'Publication Table'!AO366</f>
        <v>212</v>
      </c>
      <c r="AR365" s="11">
        <f>'Publication Table'!AP366</f>
        <v>209</v>
      </c>
      <c r="AS365" s="11">
        <f>'Publication Table'!AQ366</f>
        <v>224</v>
      </c>
      <c r="AT365" s="11">
        <f>'Publication Table'!AR366</f>
        <v>224</v>
      </c>
      <c r="AU365" s="11">
        <f>'Publication Table'!AS366</f>
        <v>234</v>
      </c>
      <c r="AV365" s="11">
        <f>'Publication Table'!AT366</f>
        <v>273</v>
      </c>
      <c r="AW365" s="11">
        <f>'Publication Table'!AU366</f>
        <v>211</v>
      </c>
      <c r="AX365" s="11">
        <f>'Publication Table'!AV366</f>
        <v>227</v>
      </c>
      <c r="AY365" s="11">
        <f>'Publication Table'!AW366</f>
        <v>229</v>
      </c>
      <c r="AZ365" s="11">
        <f>'Publication Table'!AX366</f>
        <v>265</v>
      </c>
      <c r="BA365" s="11">
        <f>'Publication Table'!AY366</f>
        <v>252</v>
      </c>
      <c r="BB365" s="11">
        <f>'Publication Table'!AZ366</f>
        <v>315</v>
      </c>
      <c r="BC365" s="11">
        <f>'Publication Table'!BA366</f>
        <v>98</v>
      </c>
      <c r="BD365" s="11">
        <f>'Publication Table'!BB366</f>
        <v>305</v>
      </c>
      <c r="BE365" s="11">
        <f>'Publication Table'!BC366</f>
        <v>305</v>
      </c>
      <c r="BF365" s="11">
        <f>'Publication Table'!BD366</f>
        <v>329</v>
      </c>
      <c r="BG365" s="11">
        <f>'Publication Table'!BE366</f>
        <v>276</v>
      </c>
      <c r="BH365" s="11">
        <f>'Publication Table'!BF366</f>
        <v>318</v>
      </c>
      <c r="BI365" s="11">
        <f>'Publication Table'!BG366</f>
        <v>299</v>
      </c>
      <c r="BJ365" s="11">
        <f>'Publication Table'!BH366</f>
        <v>302</v>
      </c>
      <c r="BK365" s="11">
        <f>'Publication Table'!BI366</f>
        <v>306</v>
      </c>
      <c r="BL365" s="11">
        <f>'Publication Table'!BJ366</f>
        <v>298</v>
      </c>
      <c r="BM365" s="11">
        <f>'Publication Table'!BK366</f>
        <v>73</v>
      </c>
      <c r="BN365" s="11">
        <f>'Publication Table'!BL366</f>
        <v>124</v>
      </c>
      <c r="BO365" s="11">
        <f>'Publication Table'!BM366</f>
        <v>183</v>
      </c>
      <c r="BP365" s="11">
        <f>'Publication Table'!BN366</f>
        <v>281</v>
      </c>
      <c r="BQ365" s="11">
        <f>'Publication Table'!BO366</f>
        <v>279</v>
      </c>
      <c r="BR365" s="11">
        <f>'Publication Table'!BP366</f>
        <v>228</v>
      </c>
      <c r="BS365" s="11">
        <f ca="1">'Publication Table'!BQ366</f>
        <v>239</v>
      </c>
    </row>
    <row r="366" spans="2:71" ht="15" customHeight="1" x14ac:dyDescent="0.2">
      <c r="B366" s="84" t="str">
        <f t="shared" si="50"/>
        <v>NHS OrkneyPercent of total scheduled elective cancellations in theatre systems</v>
      </c>
      <c r="C366" s="87" t="str">
        <f t="shared" si="54"/>
        <v>NHS Orkney</v>
      </c>
      <c r="D366" s="100"/>
      <c r="E366" s="37" t="s">
        <v>112</v>
      </c>
      <c r="F366" s="66">
        <f>'Publication Table'!D367/'Publication Table (%)'!F$365</f>
        <v>0.21978021978021978</v>
      </c>
      <c r="G366" s="66">
        <f>'Publication Table'!E367/'Publication Table (%)'!G$365</f>
        <v>6.6666666666666666E-2</v>
      </c>
      <c r="H366" s="66">
        <f>'Publication Table'!F367/'Publication Table (%)'!H$365</f>
        <v>8.9285714285714288E-2</v>
      </c>
      <c r="I366" s="66">
        <f>'Publication Table'!G367/'Publication Table (%)'!I$365</f>
        <v>6.043956043956044E-2</v>
      </c>
      <c r="J366" s="66">
        <f>'Publication Table'!H367/'Publication Table (%)'!J$365</f>
        <v>8.0246913580246909E-2</v>
      </c>
      <c r="K366" s="66">
        <f>'Publication Table'!I367/'Publication Table (%)'!K$365</f>
        <v>0.1214574898785425</v>
      </c>
      <c r="L366" s="66">
        <f>'Publication Table'!J367/'Publication Table (%)'!L$365</f>
        <v>8.7378640776699032E-2</v>
      </c>
      <c r="M366" s="66">
        <f>'Publication Table'!K367/'Publication Table (%)'!M$365</f>
        <v>8.5427135678391955E-2</v>
      </c>
      <c r="N366" s="66">
        <f>'Publication Table'!L367/'Publication Table (%)'!N$365</f>
        <v>9.8684210526315791E-2</v>
      </c>
      <c r="O366" s="66">
        <f>'Publication Table'!M367/'Publication Table (%)'!O$365</f>
        <v>8.7804878048780483E-2</v>
      </c>
      <c r="P366" s="66">
        <f>'Publication Table'!N367/'Publication Table (%)'!P$365</f>
        <v>9.2827004219409287E-2</v>
      </c>
      <c r="Q366" s="66">
        <f>'Publication Table'!O367/'Publication Table (%)'!Q$365</f>
        <v>0.10426540284360189</v>
      </c>
      <c r="R366" s="66">
        <f>'Publication Table'!P367/'Publication Table (%)'!R$365</f>
        <v>0.1091703056768559</v>
      </c>
      <c r="S366" s="66">
        <f>'Publication Table'!Q367/'Publication Table (%)'!S$365</f>
        <v>9.8214285714285712E-2</v>
      </c>
      <c r="T366" s="66">
        <f>'Publication Table'!R367/'Publication Table (%)'!T$365</f>
        <v>5.3191489361702128E-2</v>
      </c>
      <c r="U366" s="66">
        <f>'Publication Table'!S367/'Publication Table (%)'!U$365</f>
        <v>6.5989847715736044E-2</v>
      </c>
      <c r="V366" s="66">
        <f>'Publication Table'!T367/'Publication Table (%)'!V$365</f>
        <v>4.8245614035087717E-2</v>
      </c>
      <c r="W366" s="66">
        <f>'Publication Table'!U367/'Publication Table (%)'!W$365</f>
        <v>5.4945054945054944E-2</v>
      </c>
      <c r="X366" s="66">
        <f>'Publication Table'!V367/'Publication Table (%)'!X$365</f>
        <v>7.2463768115942032E-2</v>
      </c>
      <c r="Y366" s="66">
        <f>'Publication Table'!W367/'Publication Table (%)'!Y$365</f>
        <v>6.741573033707865E-2</v>
      </c>
      <c r="Z366" s="66">
        <f>'Publication Table'!X367/'Publication Table (%)'!Z$365</f>
        <v>5.8536585365853662E-2</v>
      </c>
      <c r="AA366" s="66">
        <f>'Publication Table'!Y367/'Publication Table (%)'!AA$365</f>
        <v>6.25E-2</v>
      </c>
      <c r="AB366" s="66">
        <f>'Publication Table'!Z367/'Publication Table (%)'!AB$365</f>
        <v>8.7866108786610872E-2</v>
      </c>
      <c r="AC366" s="66">
        <f>'Publication Table'!AA367/'Publication Table (%)'!AC$365</f>
        <v>5.0847457627118647E-2</v>
      </c>
      <c r="AD366" s="66">
        <f>'Publication Table'!AB367/'Publication Table (%)'!AD$365</f>
        <v>5.7291666666666664E-2</v>
      </c>
      <c r="AE366" s="66">
        <f>'Publication Table'!AC367/'Publication Table (%)'!AE$365</f>
        <v>8.3769633507853408E-2</v>
      </c>
      <c r="AF366" s="66">
        <f>'Publication Table'!AD367/'Publication Table (%)'!AF$365</f>
        <v>5.113636363636364E-2</v>
      </c>
      <c r="AG366" s="66">
        <f>'Publication Table'!AE367/'Publication Table (%)'!AG$365</f>
        <v>6.2857142857142861E-2</v>
      </c>
      <c r="AH366" s="66">
        <f>'Publication Table'!AF367/'Publication Table (%)'!AH$365</f>
        <v>4.3209876543209874E-2</v>
      </c>
      <c r="AI366" s="66">
        <f>'Publication Table'!AG367/'Publication Table (%)'!AI$365</f>
        <v>0.1004566210045662</v>
      </c>
      <c r="AJ366" s="66">
        <f>'Publication Table'!AH367/'Publication Table (%)'!AJ$365</f>
        <v>7.1146245059288543E-2</v>
      </c>
      <c r="AK366" s="66">
        <f>'Publication Table'!AI367/'Publication Table (%)'!AK$365</f>
        <v>2.8708133971291867E-2</v>
      </c>
      <c r="AL366" s="66">
        <f>'Publication Table'!AJ367/'Publication Table (%)'!AL$365</f>
        <v>5.2863436123348019E-2</v>
      </c>
      <c r="AM366" s="66">
        <f>'Publication Table'!AK367/'Publication Table (%)'!AM$365</f>
        <v>5.8823529411764705E-2</v>
      </c>
      <c r="AN366" s="66">
        <f>'Publication Table'!AL367/'Publication Table (%)'!AN$365</f>
        <v>5.5944055944055944E-2</v>
      </c>
      <c r="AO366" s="66">
        <f>'Publication Table'!AM367/'Publication Table (%)'!AO$365</f>
        <v>4.1860465116279069E-2</v>
      </c>
      <c r="AP366" s="66">
        <f>'Publication Table'!AN367/'Publication Table (%)'!AP$365</f>
        <v>3.0434782608695653E-2</v>
      </c>
      <c r="AQ366" s="66">
        <f>'Publication Table'!AO367/'Publication Table (%)'!AQ$365</f>
        <v>3.7735849056603772E-2</v>
      </c>
      <c r="AR366" s="66">
        <f>'Publication Table'!AP367/'Publication Table (%)'!AR$365</f>
        <v>5.7416267942583733E-2</v>
      </c>
      <c r="AS366" s="66">
        <f>'Publication Table'!AQ367/'Publication Table (%)'!AS$365</f>
        <v>8.9285714285714288E-2</v>
      </c>
      <c r="AT366" s="66">
        <f>'Publication Table'!AR367/'Publication Table (%)'!AT$365</f>
        <v>4.0178571428571432E-2</v>
      </c>
      <c r="AU366" s="66">
        <f>'Publication Table'!AS367/'Publication Table (%)'!AU$365</f>
        <v>8.5470085470085472E-2</v>
      </c>
      <c r="AV366" s="66">
        <f>'Publication Table'!AT367/'Publication Table (%)'!AV$365</f>
        <v>5.128205128205128E-2</v>
      </c>
      <c r="AW366" s="66">
        <f>'Publication Table'!AU367/'Publication Table (%)'!AW$365</f>
        <v>5.2132701421800945E-2</v>
      </c>
      <c r="AX366" s="66">
        <f>'Publication Table'!AV367/'Publication Table (%)'!AX$365</f>
        <v>9.2511013215859028E-2</v>
      </c>
      <c r="AY366" s="66">
        <f>'Publication Table'!AW367/'Publication Table (%)'!AY$365</f>
        <v>7.4235807860262015E-2</v>
      </c>
      <c r="AZ366" s="66">
        <f>'Publication Table'!AX367/'Publication Table (%)'!AZ$365</f>
        <v>7.5471698113207544E-2</v>
      </c>
      <c r="BA366" s="66">
        <f>'Publication Table'!AY367/'Publication Table (%)'!BA$365</f>
        <v>8.3333333333333329E-2</v>
      </c>
      <c r="BB366" s="66">
        <f>'Publication Table'!AZ367/'Publication Table (%)'!BB$365</f>
        <v>5.0793650793650794E-2</v>
      </c>
      <c r="BC366" s="66">
        <f>'Publication Table'!BA367/'Publication Table (%)'!BC$365</f>
        <v>7.1428571428571425E-2</v>
      </c>
      <c r="BD366" s="66">
        <f>'Publication Table'!BB367/'Publication Table (%)'!BD$365</f>
        <v>5.2459016393442623E-2</v>
      </c>
      <c r="BE366" s="66">
        <f>'Publication Table'!BC367/'Publication Table (%)'!BE$365</f>
        <v>6.2295081967213117E-2</v>
      </c>
      <c r="BF366" s="66">
        <f>'Publication Table'!BD367/'Publication Table (%)'!BF$365</f>
        <v>4.8632218844984802E-2</v>
      </c>
      <c r="BG366" s="66">
        <f>'Publication Table'!BE367/'Publication Table (%)'!BG$365</f>
        <v>5.434782608695652E-2</v>
      </c>
      <c r="BH366" s="66">
        <f>'Publication Table'!BF367/'Publication Table (%)'!BH$365</f>
        <v>5.0314465408805034E-2</v>
      </c>
      <c r="BI366" s="66">
        <f>'Publication Table'!BG367/'Publication Table (%)'!BI$365</f>
        <v>5.3511705685618728E-2</v>
      </c>
      <c r="BJ366" s="66">
        <f>'Publication Table'!BH367/'Publication Table (%)'!BJ$365</f>
        <v>7.2847682119205295E-2</v>
      </c>
      <c r="BK366" s="66">
        <f>'Publication Table'!BI367/'Publication Table (%)'!BK$365</f>
        <v>5.5555555555555552E-2</v>
      </c>
      <c r="BL366" s="66">
        <f>'Publication Table'!BJ367/'Publication Table (%)'!BL$365</f>
        <v>0.16778523489932887</v>
      </c>
      <c r="BM366" s="66">
        <f>'Publication Table'!BK367/'Publication Table (%)'!BM$365</f>
        <v>5.4794520547945202E-2</v>
      </c>
      <c r="BN366" s="66">
        <f>'Publication Table'!BL367/'Publication Table (%)'!BN$365</f>
        <v>4.0322580645161289E-2</v>
      </c>
      <c r="BO366" s="66">
        <f>'Publication Table'!BM367/'Publication Table (%)'!BO$365</f>
        <v>2.7322404371584699E-2</v>
      </c>
      <c r="BP366" s="66">
        <f>'Publication Table'!BN367/'Publication Table (%)'!BP$365</f>
        <v>3.2028469750889681E-2</v>
      </c>
      <c r="BQ366" s="66">
        <f>'Publication Table'!BO367/'Publication Table (%)'!BQ$365</f>
        <v>3.5842293906810034E-2</v>
      </c>
      <c r="BR366" s="66">
        <f>'Publication Table'!BP367/'Publication Table (%)'!BR$365</f>
        <v>3.5087719298245612E-2</v>
      </c>
      <c r="BS366" s="66">
        <f ca="1">'Publication Table'!BQ367/'Publication Table (%)'!BS$365</f>
        <v>5.8577405857740586E-2</v>
      </c>
    </row>
    <row r="367" spans="2:71" ht="15" customHeight="1" x14ac:dyDescent="0.2">
      <c r="B367" s="84" t="str">
        <f t="shared" si="50"/>
        <v>NHS OrkneyCancellation based on clinical reason by hospital %</v>
      </c>
      <c r="C367" s="87" t="str">
        <f t="shared" si="54"/>
        <v>NHS Orkney</v>
      </c>
      <c r="D367" s="100"/>
      <c r="E367" s="39" t="s">
        <v>113</v>
      </c>
      <c r="F367" s="66">
        <f>'Publication Table'!D368/'Publication Table (%)'!F$365</f>
        <v>1.6483516483516484E-2</v>
      </c>
      <c r="G367" s="66">
        <f>'Publication Table'!E368/'Publication Table (%)'!G$365</f>
        <v>0</v>
      </c>
      <c r="H367" s="66">
        <f>'Publication Table'!F368/'Publication Table (%)'!H$365</f>
        <v>2.3809523809523808E-2</v>
      </c>
      <c r="I367" s="66">
        <f>'Publication Table'!G368/'Publication Table (%)'!I$365</f>
        <v>5.4945054945054949E-3</v>
      </c>
      <c r="J367" s="66">
        <f>'Publication Table'!H368/'Publication Table (%)'!J$365</f>
        <v>6.1728395061728392E-3</v>
      </c>
      <c r="K367" s="66">
        <f>'Publication Table'!I368/'Publication Table (%)'!K$365</f>
        <v>3.643724696356275E-2</v>
      </c>
      <c r="L367" s="66">
        <f>'Publication Table'!J368/'Publication Table (%)'!L$365</f>
        <v>3.3980582524271843E-2</v>
      </c>
      <c r="M367" s="66">
        <f>'Publication Table'!K368/'Publication Table (%)'!M$365</f>
        <v>4.0201005025125629E-2</v>
      </c>
      <c r="N367" s="66">
        <f>'Publication Table'!L368/'Publication Table (%)'!N$365</f>
        <v>1.9736842105263157E-2</v>
      </c>
      <c r="O367" s="66">
        <f>'Publication Table'!M368/'Publication Table (%)'!O$365</f>
        <v>4.8780487804878049E-3</v>
      </c>
      <c r="P367" s="66">
        <f>'Publication Table'!N368/'Publication Table (%)'!P$365</f>
        <v>2.5316455696202531E-2</v>
      </c>
      <c r="Q367" s="66">
        <f>'Publication Table'!O368/'Publication Table (%)'!Q$365</f>
        <v>1.4218009478672985E-2</v>
      </c>
      <c r="R367" s="66">
        <f>'Publication Table'!P368/'Publication Table (%)'!R$365</f>
        <v>1.7467248908296942E-2</v>
      </c>
      <c r="S367" s="66">
        <f>'Publication Table'!Q368/'Publication Table (%)'!S$365</f>
        <v>2.2321428571428572E-2</v>
      </c>
      <c r="T367" s="66">
        <f>'Publication Table'!R368/'Publication Table (%)'!T$365</f>
        <v>1.5957446808510637E-2</v>
      </c>
      <c r="U367" s="66">
        <f>'Publication Table'!S368/'Publication Table (%)'!U$365</f>
        <v>2.5380710659898477E-2</v>
      </c>
      <c r="V367" s="66">
        <f>'Publication Table'!T368/'Publication Table (%)'!V$365</f>
        <v>8.771929824561403E-3</v>
      </c>
      <c r="W367" s="66">
        <f>'Publication Table'!U368/'Publication Table (%)'!W$365</f>
        <v>1.098901098901099E-2</v>
      </c>
      <c r="X367" s="66">
        <f>'Publication Table'!V368/'Publication Table (%)'!X$365</f>
        <v>9.6618357487922701E-3</v>
      </c>
      <c r="Y367" s="66">
        <f>'Publication Table'!W368/'Publication Table (%)'!Y$365</f>
        <v>5.6179775280898875E-3</v>
      </c>
      <c r="Z367" s="66">
        <f>'Publication Table'!X368/'Publication Table (%)'!Z$365</f>
        <v>9.7560975609756097E-3</v>
      </c>
      <c r="AA367" s="66">
        <f>'Publication Table'!Y368/'Publication Table (%)'!AA$365</f>
        <v>5.681818181818182E-3</v>
      </c>
      <c r="AB367" s="66">
        <f>'Publication Table'!Z368/'Publication Table (%)'!AB$365</f>
        <v>8.368200836820083E-3</v>
      </c>
      <c r="AC367" s="66">
        <f>'Publication Table'!AA368/'Publication Table (%)'!AC$365</f>
        <v>5.6497175141242938E-3</v>
      </c>
      <c r="AD367" s="66">
        <f>'Publication Table'!AB368/'Publication Table (%)'!AD$365</f>
        <v>5.208333333333333E-3</v>
      </c>
      <c r="AE367" s="66">
        <f>'Publication Table'!AC368/'Publication Table (%)'!AE$365</f>
        <v>2.6178010471204188E-2</v>
      </c>
      <c r="AF367" s="66">
        <f>'Publication Table'!AD368/'Publication Table (%)'!AF$365</f>
        <v>5.681818181818182E-3</v>
      </c>
      <c r="AG367" s="66">
        <f>'Publication Table'!AE368/'Publication Table (%)'!AG$365</f>
        <v>1.1428571428571429E-2</v>
      </c>
      <c r="AH367" s="66">
        <f>'Publication Table'!AF368/'Publication Table (%)'!AH$365</f>
        <v>6.1728395061728392E-3</v>
      </c>
      <c r="AI367" s="66">
        <f>'Publication Table'!AG368/'Publication Table (%)'!AI$365</f>
        <v>4.1095890410958902E-2</v>
      </c>
      <c r="AJ367" s="66">
        <f>'Publication Table'!AH368/'Publication Table (%)'!AJ$365</f>
        <v>7.9051383399209481E-3</v>
      </c>
      <c r="AK367" s="66">
        <f>'Publication Table'!AI368/'Publication Table (%)'!AK$365</f>
        <v>0</v>
      </c>
      <c r="AL367" s="66">
        <f>'Publication Table'!AJ368/'Publication Table (%)'!AL$365</f>
        <v>1.3215859030837005E-2</v>
      </c>
      <c r="AM367" s="66">
        <f>'Publication Table'!AK368/'Publication Table (%)'!AM$365</f>
        <v>1.9607843137254902E-2</v>
      </c>
      <c r="AN367" s="66">
        <f>'Publication Table'!AL368/'Publication Table (%)'!AN$365</f>
        <v>3.4965034965034965E-3</v>
      </c>
      <c r="AO367" s="66">
        <f>'Publication Table'!AM368/'Publication Table (%)'!AO$365</f>
        <v>1.3953488372093023E-2</v>
      </c>
      <c r="AP367" s="66">
        <f>'Publication Table'!AN368/'Publication Table (%)'!AP$365</f>
        <v>8.6956521739130436E-3</v>
      </c>
      <c r="AQ367" s="66">
        <f>'Publication Table'!AO368/'Publication Table (%)'!AQ$365</f>
        <v>4.7169811320754715E-3</v>
      </c>
      <c r="AR367" s="66">
        <f>'Publication Table'!AP368/'Publication Table (%)'!AR$365</f>
        <v>9.5693779904306216E-3</v>
      </c>
      <c r="AS367" s="66">
        <f>'Publication Table'!AQ368/'Publication Table (%)'!AS$365</f>
        <v>1.3392857142857142E-2</v>
      </c>
      <c r="AT367" s="66">
        <f>'Publication Table'!AR368/'Publication Table (%)'!AT$365</f>
        <v>1.7857142857142856E-2</v>
      </c>
      <c r="AU367" s="66">
        <f>'Publication Table'!AS368/'Publication Table (%)'!AU$365</f>
        <v>2.9914529914529916E-2</v>
      </c>
      <c r="AV367" s="66">
        <f>'Publication Table'!AT368/'Publication Table (%)'!AV$365</f>
        <v>1.4652014652014652E-2</v>
      </c>
      <c r="AW367" s="66">
        <f>'Publication Table'!AU368/'Publication Table (%)'!AW$365</f>
        <v>0</v>
      </c>
      <c r="AX367" s="66">
        <f>'Publication Table'!AV368/'Publication Table (%)'!AX$365</f>
        <v>1.3215859030837005E-2</v>
      </c>
      <c r="AY367" s="66">
        <f>'Publication Table'!AW368/'Publication Table (%)'!AY$365</f>
        <v>2.6200873362445413E-2</v>
      </c>
      <c r="AZ367" s="66">
        <f>'Publication Table'!AX368/'Publication Table (%)'!AZ$365</f>
        <v>1.1320754716981131E-2</v>
      </c>
      <c r="BA367" s="66">
        <f>'Publication Table'!AY368/'Publication Table (%)'!BA$365</f>
        <v>2.3809523809523808E-2</v>
      </c>
      <c r="BB367" s="66">
        <f>'Publication Table'!AZ368/'Publication Table (%)'!BB$365</f>
        <v>1.5873015873015872E-2</v>
      </c>
      <c r="BC367" s="66">
        <f>'Publication Table'!BA368/'Publication Table (%)'!BC$365</f>
        <v>1.020408163265306E-2</v>
      </c>
      <c r="BD367" s="66">
        <f>'Publication Table'!BB368/'Publication Table (%)'!BD$365</f>
        <v>9.8360655737704927E-3</v>
      </c>
      <c r="BE367" s="66">
        <f>'Publication Table'!BC368/'Publication Table (%)'!BE$365</f>
        <v>1.6393442622950821E-2</v>
      </c>
      <c r="BF367" s="66">
        <f>'Publication Table'!BD368/'Publication Table (%)'!BF$365</f>
        <v>1.2158054711246201E-2</v>
      </c>
      <c r="BG367" s="66">
        <f>'Publication Table'!BE368/'Publication Table (%)'!BG$365</f>
        <v>3.6231884057971015E-3</v>
      </c>
      <c r="BH367" s="66">
        <f>'Publication Table'!BF368/'Publication Table (%)'!BH$365</f>
        <v>6.2893081761006293E-3</v>
      </c>
      <c r="BI367" s="66">
        <f>'Publication Table'!BG368/'Publication Table (%)'!BI$365</f>
        <v>6.688963210702341E-3</v>
      </c>
      <c r="BJ367" s="66">
        <f>'Publication Table'!BH368/'Publication Table (%)'!BJ$365</f>
        <v>1.6556291390728478E-2</v>
      </c>
      <c r="BK367" s="66">
        <f>'Publication Table'!BI368/'Publication Table (%)'!BK$365</f>
        <v>6.5359477124183009E-3</v>
      </c>
      <c r="BL367" s="66">
        <f>'Publication Table'!BJ368/'Publication Table (%)'!BL$365</f>
        <v>3.3557046979865771E-3</v>
      </c>
      <c r="BM367" s="66">
        <f>'Publication Table'!BK368/'Publication Table (%)'!BM$365</f>
        <v>0</v>
      </c>
      <c r="BN367" s="66">
        <f>'Publication Table'!BL368/'Publication Table (%)'!BN$365</f>
        <v>0</v>
      </c>
      <c r="BO367" s="66">
        <f>'Publication Table'!BM368/'Publication Table (%)'!BO$365</f>
        <v>0</v>
      </c>
      <c r="BP367" s="66">
        <f>'Publication Table'!BN368/'Publication Table (%)'!BP$365</f>
        <v>3.5587188612099642E-3</v>
      </c>
      <c r="BQ367" s="66">
        <f>'Publication Table'!BO368/'Publication Table (%)'!BQ$365</f>
        <v>1.0752688172043012E-2</v>
      </c>
      <c r="BR367" s="66">
        <f>'Publication Table'!BP368/'Publication Table (%)'!BR$365</f>
        <v>4.3859649122807015E-3</v>
      </c>
      <c r="BS367" s="66">
        <f ca="1">'Publication Table'!BQ368/'Publication Table (%)'!BS$365</f>
        <v>1.6736401673640166E-2</v>
      </c>
    </row>
    <row r="368" spans="2:71" ht="15" customHeight="1" x14ac:dyDescent="0.2">
      <c r="B368" s="84" t="str">
        <f t="shared" si="50"/>
        <v>NHS OrkneyCancellation based on capacity or non-clinical reason by hospital %</v>
      </c>
      <c r="C368" s="87" t="str">
        <f t="shared" si="54"/>
        <v>NHS Orkney</v>
      </c>
      <c r="D368" s="100"/>
      <c r="E368" s="39" t="s">
        <v>114</v>
      </c>
      <c r="F368" s="66">
        <f>'Publication Table'!D369/'Publication Table (%)'!F$365</f>
        <v>2.7472527472527472E-2</v>
      </c>
      <c r="G368" s="66">
        <f>'Publication Table'!E369/'Publication Table (%)'!G$365</f>
        <v>4.2424242424242427E-2</v>
      </c>
      <c r="H368" s="66">
        <f>'Publication Table'!F369/'Publication Table (%)'!H$365</f>
        <v>4.7619047619047616E-2</v>
      </c>
      <c r="I368" s="66">
        <f>'Publication Table'!G369/'Publication Table (%)'!I$365</f>
        <v>3.2967032967032968E-2</v>
      </c>
      <c r="J368" s="66">
        <f>'Publication Table'!H369/'Publication Table (%)'!J$365</f>
        <v>1.8518518518518517E-2</v>
      </c>
      <c r="K368" s="66">
        <f>'Publication Table'!I369/'Publication Table (%)'!K$365</f>
        <v>4.4534412955465584E-2</v>
      </c>
      <c r="L368" s="66">
        <f>'Publication Table'!J369/'Publication Table (%)'!L$365</f>
        <v>1.4563106796116505E-2</v>
      </c>
      <c r="M368" s="66">
        <f>'Publication Table'!K369/'Publication Table (%)'!M$365</f>
        <v>0</v>
      </c>
      <c r="N368" s="66">
        <f>'Publication Table'!L369/'Publication Table (%)'!N$365</f>
        <v>0</v>
      </c>
      <c r="O368" s="66">
        <f>'Publication Table'!M369/'Publication Table (%)'!O$365</f>
        <v>4.3902439024390241E-2</v>
      </c>
      <c r="P368" s="66">
        <f>'Publication Table'!N369/'Publication Table (%)'!P$365</f>
        <v>4.2194092827004218E-2</v>
      </c>
      <c r="Q368" s="66">
        <f>'Publication Table'!O369/'Publication Table (%)'!Q$365</f>
        <v>7.582938388625593E-2</v>
      </c>
      <c r="R368" s="66">
        <f>'Publication Table'!P369/'Publication Table (%)'!R$365</f>
        <v>5.2401746724890827E-2</v>
      </c>
      <c r="S368" s="66">
        <f>'Publication Table'!Q369/'Publication Table (%)'!S$365</f>
        <v>4.0178571428571432E-2</v>
      </c>
      <c r="T368" s="66">
        <f>'Publication Table'!R369/'Publication Table (%)'!T$365</f>
        <v>3.7234042553191488E-2</v>
      </c>
      <c r="U368" s="66">
        <f>'Publication Table'!S369/'Publication Table (%)'!U$365</f>
        <v>1.5228426395939087E-2</v>
      </c>
      <c r="V368" s="66">
        <f>'Publication Table'!T369/'Publication Table (%)'!V$365</f>
        <v>4.3859649122807015E-3</v>
      </c>
      <c r="W368" s="66">
        <f>'Publication Table'!U369/'Publication Table (%)'!W$365</f>
        <v>0</v>
      </c>
      <c r="X368" s="66">
        <f>'Publication Table'!V369/'Publication Table (%)'!X$365</f>
        <v>1.4492753623188406E-2</v>
      </c>
      <c r="Y368" s="66">
        <f>'Publication Table'!W369/'Publication Table (%)'!Y$365</f>
        <v>5.6179775280898875E-3</v>
      </c>
      <c r="Z368" s="66">
        <f>'Publication Table'!X369/'Publication Table (%)'!Z$365</f>
        <v>4.8780487804878049E-3</v>
      </c>
      <c r="AA368" s="66">
        <f>'Publication Table'!Y369/'Publication Table (%)'!AA$365</f>
        <v>0</v>
      </c>
      <c r="AB368" s="66">
        <f>'Publication Table'!Z369/'Publication Table (%)'!AB$365</f>
        <v>4.1841004184100415E-3</v>
      </c>
      <c r="AC368" s="66">
        <f>'Publication Table'!AA369/'Publication Table (%)'!AC$365</f>
        <v>1.1299435028248588E-2</v>
      </c>
      <c r="AD368" s="66">
        <f>'Publication Table'!AB369/'Publication Table (%)'!AD$365</f>
        <v>1.0416666666666666E-2</v>
      </c>
      <c r="AE368" s="66">
        <f>'Publication Table'!AC369/'Publication Table (%)'!AE$365</f>
        <v>5.235602094240838E-3</v>
      </c>
      <c r="AF368" s="66">
        <f>'Publication Table'!AD369/'Publication Table (%)'!AF$365</f>
        <v>5.681818181818182E-3</v>
      </c>
      <c r="AG368" s="66">
        <f>'Publication Table'!AE369/'Publication Table (%)'!AG$365</f>
        <v>1.1428571428571429E-2</v>
      </c>
      <c r="AH368" s="66">
        <f>'Publication Table'!AF369/'Publication Table (%)'!AH$365</f>
        <v>0</v>
      </c>
      <c r="AI368" s="66">
        <f>'Publication Table'!AG369/'Publication Table (%)'!AI$365</f>
        <v>4.5662100456621002E-3</v>
      </c>
      <c r="AJ368" s="66">
        <f>'Publication Table'!AH369/'Publication Table (%)'!AJ$365</f>
        <v>1.1857707509881422E-2</v>
      </c>
      <c r="AK368" s="66">
        <f>'Publication Table'!AI369/'Publication Table (%)'!AK$365</f>
        <v>0</v>
      </c>
      <c r="AL368" s="66">
        <f>'Publication Table'!AJ369/'Publication Table (%)'!AL$365</f>
        <v>4.4052863436123352E-3</v>
      </c>
      <c r="AM368" s="66">
        <f>'Publication Table'!AK369/'Publication Table (%)'!AM$365</f>
        <v>0</v>
      </c>
      <c r="AN368" s="66">
        <f>'Publication Table'!AL369/'Publication Table (%)'!AN$365</f>
        <v>6.993006993006993E-3</v>
      </c>
      <c r="AO368" s="66">
        <f>'Publication Table'!AM369/'Publication Table (%)'!AO$365</f>
        <v>0</v>
      </c>
      <c r="AP368" s="66">
        <f>'Publication Table'!AN369/'Publication Table (%)'!AP$365</f>
        <v>8.6956521739130436E-3</v>
      </c>
      <c r="AQ368" s="66">
        <f>'Publication Table'!AO369/'Publication Table (%)'!AQ$365</f>
        <v>4.7169811320754715E-3</v>
      </c>
      <c r="AR368" s="66">
        <f>'Publication Table'!AP369/'Publication Table (%)'!AR$365</f>
        <v>0</v>
      </c>
      <c r="AS368" s="66">
        <f>'Publication Table'!AQ369/'Publication Table (%)'!AS$365</f>
        <v>3.5714285714285712E-2</v>
      </c>
      <c r="AT368" s="66">
        <f>'Publication Table'!AR369/'Publication Table (%)'!AT$365</f>
        <v>0</v>
      </c>
      <c r="AU368" s="66">
        <f>'Publication Table'!AS369/'Publication Table (%)'!AU$365</f>
        <v>2.1367521367521368E-2</v>
      </c>
      <c r="AV368" s="66">
        <f>'Publication Table'!AT369/'Publication Table (%)'!AV$365</f>
        <v>1.8315018315018316E-2</v>
      </c>
      <c r="AW368" s="66">
        <f>'Publication Table'!AU369/'Publication Table (%)'!AW$365</f>
        <v>9.4786729857819912E-3</v>
      </c>
      <c r="AX368" s="66">
        <f>'Publication Table'!AV369/'Publication Table (%)'!AX$365</f>
        <v>2.643171806167401E-2</v>
      </c>
      <c r="AY368" s="66">
        <f>'Publication Table'!AW369/'Publication Table (%)'!AY$365</f>
        <v>2.1834061135371178E-2</v>
      </c>
      <c r="AZ368" s="66">
        <f>'Publication Table'!AX369/'Publication Table (%)'!AZ$365</f>
        <v>1.1320754716981131E-2</v>
      </c>
      <c r="BA368" s="66">
        <f>'Publication Table'!AY369/'Publication Table (%)'!BA$365</f>
        <v>3.1746031746031744E-2</v>
      </c>
      <c r="BB368" s="66">
        <f>'Publication Table'!AZ369/'Publication Table (%)'!BB$365</f>
        <v>9.5238095238095247E-3</v>
      </c>
      <c r="BC368" s="66">
        <f>'Publication Table'!BA369/'Publication Table (%)'!BC$365</f>
        <v>2.0408163265306121E-2</v>
      </c>
      <c r="BD368" s="66">
        <f>'Publication Table'!BB369/'Publication Table (%)'!BD$365</f>
        <v>1.9672131147540985E-2</v>
      </c>
      <c r="BE368" s="66">
        <f>'Publication Table'!BC369/'Publication Table (%)'!BE$365</f>
        <v>3.2786885245901639E-3</v>
      </c>
      <c r="BF368" s="66">
        <f>'Publication Table'!BD369/'Publication Table (%)'!BF$365</f>
        <v>2.1276595744680851E-2</v>
      </c>
      <c r="BG368" s="66">
        <f>'Publication Table'!BE369/'Publication Table (%)'!BG$365</f>
        <v>1.8115942028985508E-2</v>
      </c>
      <c r="BH368" s="66">
        <f>'Publication Table'!BF369/'Publication Table (%)'!BH$365</f>
        <v>9.433962264150943E-3</v>
      </c>
      <c r="BI368" s="66">
        <f>'Publication Table'!BG369/'Publication Table (%)'!BI$365</f>
        <v>1.0033444816053512E-2</v>
      </c>
      <c r="BJ368" s="66">
        <f>'Publication Table'!BH369/'Publication Table (%)'!BJ$365</f>
        <v>2.3178807947019868E-2</v>
      </c>
      <c r="BK368" s="66">
        <f>'Publication Table'!BI369/'Publication Table (%)'!BK$365</f>
        <v>6.5359477124183009E-3</v>
      </c>
      <c r="BL368" s="66">
        <f>'Publication Table'!BJ369/'Publication Table (%)'!BL$365</f>
        <v>0.12416107382550336</v>
      </c>
      <c r="BM368" s="66">
        <f>'Publication Table'!BK369/'Publication Table (%)'!BM$365</f>
        <v>5.4794520547945202E-2</v>
      </c>
      <c r="BN368" s="66">
        <f>'Publication Table'!BL369/'Publication Table (%)'!BN$365</f>
        <v>4.0322580645161289E-2</v>
      </c>
      <c r="BO368" s="66">
        <f>'Publication Table'!BM369/'Publication Table (%)'!BO$365</f>
        <v>1.6393442622950821E-2</v>
      </c>
      <c r="BP368" s="66">
        <f>'Publication Table'!BN369/'Publication Table (%)'!BP$365</f>
        <v>2.1352313167259787E-2</v>
      </c>
      <c r="BQ368" s="66">
        <f>'Publication Table'!BO369/'Publication Table (%)'!BQ$365</f>
        <v>1.0752688172043012E-2</v>
      </c>
      <c r="BR368" s="66">
        <f>'Publication Table'!BP369/'Publication Table (%)'!BR$365</f>
        <v>2.1929824561403508E-2</v>
      </c>
      <c r="BS368" s="66">
        <f ca="1">'Publication Table'!BQ369/'Publication Table (%)'!BS$365</f>
        <v>2.5104602510460251E-2</v>
      </c>
    </row>
    <row r="369" spans="2:71" ht="15" customHeight="1" x14ac:dyDescent="0.2">
      <c r="B369" s="84" t="str">
        <f t="shared" si="50"/>
        <v>NHS OrkneyCancelled by Patient %</v>
      </c>
      <c r="C369" s="87" t="str">
        <f t="shared" si="54"/>
        <v>NHS Orkney</v>
      </c>
      <c r="D369" s="100"/>
      <c r="E369" s="39" t="s">
        <v>115</v>
      </c>
      <c r="F369" s="66">
        <f>'Publication Table'!D370/'Publication Table (%)'!F$365</f>
        <v>0.16483516483516483</v>
      </c>
      <c r="G369" s="66">
        <f>'Publication Table'!E370/'Publication Table (%)'!G$365</f>
        <v>2.4242424242424242E-2</v>
      </c>
      <c r="H369" s="66">
        <f>'Publication Table'!F370/'Publication Table (%)'!H$365</f>
        <v>1.7857142857142856E-2</v>
      </c>
      <c r="I369" s="66">
        <f>'Publication Table'!G370/'Publication Table (%)'!I$365</f>
        <v>5.4945054945054949E-3</v>
      </c>
      <c r="J369" s="66">
        <f>'Publication Table'!H370/'Publication Table (%)'!J$365</f>
        <v>5.5555555555555552E-2</v>
      </c>
      <c r="K369" s="66">
        <f>'Publication Table'!I370/'Publication Table (%)'!K$365</f>
        <v>2.0242914979757085E-2</v>
      </c>
      <c r="L369" s="66">
        <f>'Publication Table'!J370/'Publication Table (%)'!L$365</f>
        <v>2.9126213592233011E-2</v>
      </c>
      <c r="M369" s="66">
        <f>'Publication Table'!K370/'Publication Table (%)'!M$365</f>
        <v>4.0201005025125629E-2</v>
      </c>
      <c r="N369" s="66">
        <f>'Publication Table'!L370/'Publication Table (%)'!N$365</f>
        <v>5.921052631578947E-2</v>
      </c>
      <c r="O369" s="66">
        <f>'Publication Table'!M370/'Publication Table (%)'!O$365</f>
        <v>3.9024390243902439E-2</v>
      </c>
      <c r="P369" s="66">
        <f>'Publication Table'!N370/'Publication Table (%)'!P$365</f>
        <v>2.5316455696202531E-2</v>
      </c>
      <c r="Q369" s="66">
        <f>'Publication Table'!O370/'Publication Table (%)'!Q$365</f>
        <v>1.4218009478672985E-2</v>
      </c>
      <c r="R369" s="66">
        <f>'Publication Table'!P370/'Publication Table (%)'!R$365</f>
        <v>3.9301310043668124E-2</v>
      </c>
      <c r="S369" s="66">
        <f>'Publication Table'!Q370/'Publication Table (%)'!S$365</f>
        <v>3.5714285714285712E-2</v>
      </c>
      <c r="T369" s="66">
        <f>'Publication Table'!R370/'Publication Table (%)'!T$365</f>
        <v>0</v>
      </c>
      <c r="U369" s="66">
        <f>'Publication Table'!S370/'Publication Table (%)'!U$365</f>
        <v>2.030456852791878E-2</v>
      </c>
      <c r="V369" s="66">
        <f>'Publication Table'!T370/'Publication Table (%)'!V$365</f>
        <v>2.1929824561403508E-2</v>
      </c>
      <c r="W369" s="66">
        <f>'Publication Table'!U370/'Publication Table (%)'!W$365</f>
        <v>3.2967032967032968E-2</v>
      </c>
      <c r="X369" s="66">
        <f>'Publication Table'!V370/'Publication Table (%)'!X$365</f>
        <v>2.8985507246376812E-2</v>
      </c>
      <c r="Y369" s="66">
        <f>'Publication Table'!W370/'Publication Table (%)'!Y$365</f>
        <v>5.0561797752808987E-2</v>
      </c>
      <c r="Z369" s="66">
        <f>'Publication Table'!X370/'Publication Table (%)'!Z$365</f>
        <v>3.9024390243902439E-2</v>
      </c>
      <c r="AA369" s="66">
        <f>'Publication Table'!Y370/'Publication Table (%)'!AA$365</f>
        <v>3.4090909090909088E-2</v>
      </c>
      <c r="AB369" s="66">
        <f>'Publication Table'!Z370/'Publication Table (%)'!AB$365</f>
        <v>6.6945606694560664E-2</v>
      </c>
      <c r="AC369" s="66">
        <f>'Publication Table'!AA370/'Publication Table (%)'!AC$365</f>
        <v>1.6949152542372881E-2</v>
      </c>
      <c r="AD369" s="66">
        <f>'Publication Table'!AB370/'Publication Table (%)'!AD$365</f>
        <v>3.6458333333333336E-2</v>
      </c>
      <c r="AE369" s="66">
        <f>'Publication Table'!AC370/'Publication Table (%)'!AE$365</f>
        <v>4.1884816753926704E-2</v>
      </c>
      <c r="AF369" s="66">
        <f>'Publication Table'!AD370/'Publication Table (%)'!AF$365</f>
        <v>2.2727272727272728E-2</v>
      </c>
      <c r="AG369" s="66">
        <f>'Publication Table'!AE370/'Publication Table (%)'!AG$365</f>
        <v>1.1428571428571429E-2</v>
      </c>
      <c r="AH369" s="66">
        <f>'Publication Table'!AF370/'Publication Table (%)'!AH$365</f>
        <v>2.4691358024691357E-2</v>
      </c>
      <c r="AI369" s="66">
        <f>'Publication Table'!AG370/'Publication Table (%)'!AI$365</f>
        <v>5.0228310502283102E-2</v>
      </c>
      <c r="AJ369" s="66">
        <f>'Publication Table'!AH370/'Publication Table (%)'!AJ$365</f>
        <v>4.7430830039525688E-2</v>
      </c>
      <c r="AK369" s="66">
        <f>'Publication Table'!AI370/'Publication Table (%)'!AK$365</f>
        <v>1.9138755980861243E-2</v>
      </c>
      <c r="AL369" s="66">
        <f>'Publication Table'!AJ370/'Publication Table (%)'!AL$365</f>
        <v>2.2026431718061675E-2</v>
      </c>
      <c r="AM369" s="66">
        <f>'Publication Table'!AK370/'Publication Table (%)'!AM$365</f>
        <v>3.4313725490196081E-2</v>
      </c>
      <c r="AN369" s="66">
        <f>'Publication Table'!AL370/'Publication Table (%)'!AN$365</f>
        <v>3.4965034965034968E-2</v>
      </c>
      <c r="AO369" s="66">
        <f>'Publication Table'!AM370/'Publication Table (%)'!AO$365</f>
        <v>2.7906976744186046E-2</v>
      </c>
      <c r="AP369" s="66">
        <f>'Publication Table'!AN370/'Publication Table (%)'!AP$365</f>
        <v>1.3043478260869565E-2</v>
      </c>
      <c r="AQ369" s="66">
        <f>'Publication Table'!AO370/'Publication Table (%)'!AQ$365</f>
        <v>2.358490566037736E-2</v>
      </c>
      <c r="AR369" s="66">
        <f>'Publication Table'!AP370/'Publication Table (%)'!AR$365</f>
        <v>3.8277511961722487E-2</v>
      </c>
      <c r="AS369" s="66">
        <f>'Publication Table'!AQ370/'Publication Table (%)'!AS$365</f>
        <v>4.0178571428571432E-2</v>
      </c>
      <c r="AT369" s="66">
        <f>'Publication Table'!AR370/'Publication Table (%)'!AT$365</f>
        <v>2.2321428571428572E-2</v>
      </c>
      <c r="AU369" s="66">
        <f>'Publication Table'!AS370/'Publication Table (%)'!AU$365</f>
        <v>3.4188034188034191E-2</v>
      </c>
      <c r="AV369" s="66">
        <f>'Publication Table'!AT370/'Publication Table (%)'!AV$365</f>
        <v>1.8315018315018316E-2</v>
      </c>
      <c r="AW369" s="66">
        <f>'Publication Table'!AU370/'Publication Table (%)'!AW$365</f>
        <v>4.2654028436018961E-2</v>
      </c>
      <c r="AX369" s="66">
        <f>'Publication Table'!AV370/'Publication Table (%)'!AX$365</f>
        <v>3.0837004405286344E-2</v>
      </c>
      <c r="AY369" s="66">
        <f>'Publication Table'!AW370/'Publication Table (%)'!AY$365</f>
        <v>1.7467248908296942E-2</v>
      </c>
      <c r="AZ369" s="66">
        <f>'Publication Table'!AX370/'Publication Table (%)'!AZ$365</f>
        <v>4.5283018867924525E-2</v>
      </c>
      <c r="BA369" s="66">
        <f>'Publication Table'!AY370/'Publication Table (%)'!BA$365</f>
        <v>2.7777777777777776E-2</v>
      </c>
      <c r="BB369" s="66">
        <f>'Publication Table'!AZ370/'Publication Table (%)'!BB$365</f>
        <v>2.5396825396825397E-2</v>
      </c>
      <c r="BC369" s="66">
        <f>'Publication Table'!BA370/'Publication Table (%)'!BC$365</f>
        <v>4.0816326530612242E-2</v>
      </c>
      <c r="BD369" s="66">
        <f>'Publication Table'!BB370/'Publication Table (%)'!BD$365</f>
        <v>2.2950819672131147E-2</v>
      </c>
      <c r="BE369" s="66">
        <f>'Publication Table'!BC370/'Publication Table (%)'!BE$365</f>
        <v>4.2622950819672129E-2</v>
      </c>
      <c r="BF369" s="66">
        <f>'Publication Table'!BD370/'Publication Table (%)'!BF$365</f>
        <v>1.5197568389057751E-2</v>
      </c>
      <c r="BG369" s="66">
        <f>'Publication Table'!BE370/'Publication Table (%)'!BG$365</f>
        <v>3.2608695652173912E-2</v>
      </c>
      <c r="BH369" s="66">
        <f>'Publication Table'!BF370/'Publication Table (%)'!BH$365</f>
        <v>3.4591194968553458E-2</v>
      </c>
      <c r="BI369" s="66">
        <f>'Publication Table'!BG370/'Publication Table (%)'!BI$365</f>
        <v>3.678929765886288E-2</v>
      </c>
      <c r="BJ369" s="66">
        <f>'Publication Table'!BH370/'Publication Table (%)'!BJ$365</f>
        <v>3.3112582781456956E-2</v>
      </c>
      <c r="BK369" s="66">
        <f>'Publication Table'!BI370/'Publication Table (%)'!BK$365</f>
        <v>4.2483660130718956E-2</v>
      </c>
      <c r="BL369" s="66">
        <f>'Publication Table'!BJ370/'Publication Table (%)'!BL$365</f>
        <v>2.6845637583892617E-2</v>
      </c>
      <c r="BM369" s="66">
        <f>'Publication Table'!BK370/'Publication Table (%)'!BM$365</f>
        <v>0</v>
      </c>
      <c r="BN369" s="66">
        <f>'Publication Table'!BL370/'Publication Table (%)'!BN$365</f>
        <v>0</v>
      </c>
      <c r="BO369" s="66">
        <f>'Publication Table'!BM370/'Publication Table (%)'!BO$365</f>
        <v>1.092896174863388E-2</v>
      </c>
      <c r="BP369" s="66">
        <f>'Publication Table'!BN370/'Publication Table (%)'!BP$365</f>
        <v>7.1174377224199285E-3</v>
      </c>
      <c r="BQ369" s="66">
        <f>'Publication Table'!BO370/'Publication Table (%)'!BQ$365</f>
        <v>1.4336917562724014E-2</v>
      </c>
      <c r="BR369" s="66">
        <f>'Publication Table'!BP370/'Publication Table (%)'!BR$365</f>
        <v>8.771929824561403E-3</v>
      </c>
      <c r="BS369" s="66">
        <f ca="1">'Publication Table'!BQ370/'Publication Table (%)'!BS$365</f>
        <v>1.6736401673640166E-2</v>
      </c>
    </row>
    <row r="370" spans="2:71" ht="15" customHeight="1" x14ac:dyDescent="0.2">
      <c r="B370" s="84" t="str">
        <f t="shared" si="50"/>
        <v>NHS OrkneyOther reason %</v>
      </c>
      <c r="C370" s="87" t="str">
        <f t="shared" si="54"/>
        <v>NHS Orkney</v>
      </c>
      <c r="D370" s="100"/>
      <c r="E370" s="39" t="s">
        <v>116</v>
      </c>
      <c r="F370" s="66">
        <f>'Publication Table'!D371/'Publication Table (%)'!F$365</f>
        <v>1.098901098901099E-2</v>
      </c>
      <c r="G370" s="66">
        <f>'Publication Table'!E371/'Publication Table (%)'!G$365</f>
        <v>0</v>
      </c>
      <c r="H370" s="66">
        <f>'Publication Table'!F371/'Publication Table (%)'!H$365</f>
        <v>0</v>
      </c>
      <c r="I370" s="66">
        <f>'Publication Table'!G371/'Publication Table (%)'!I$365</f>
        <v>1.6483516483516484E-2</v>
      </c>
      <c r="J370" s="66">
        <f>'Publication Table'!H371/'Publication Table (%)'!J$365</f>
        <v>0</v>
      </c>
      <c r="K370" s="66">
        <f>'Publication Table'!I371/'Publication Table (%)'!K$365</f>
        <v>2.0242914979757085E-2</v>
      </c>
      <c r="L370" s="66">
        <f>'Publication Table'!J371/'Publication Table (%)'!L$365</f>
        <v>9.7087378640776691E-3</v>
      </c>
      <c r="M370" s="66">
        <f>'Publication Table'!K371/'Publication Table (%)'!M$365</f>
        <v>5.0251256281407036E-3</v>
      </c>
      <c r="N370" s="66">
        <f>'Publication Table'!L371/'Publication Table (%)'!N$365</f>
        <v>1.9736842105263157E-2</v>
      </c>
      <c r="O370" s="66">
        <f>'Publication Table'!M371/'Publication Table (%)'!O$365</f>
        <v>0</v>
      </c>
      <c r="P370" s="66">
        <f>'Publication Table'!N371/'Publication Table (%)'!P$365</f>
        <v>0</v>
      </c>
      <c r="Q370" s="66">
        <f>'Publication Table'!O371/'Publication Table (%)'!Q$365</f>
        <v>0</v>
      </c>
      <c r="R370" s="66">
        <f>'Publication Table'!P371/'Publication Table (%)'!R$365</f>
        <v>0</v>
      </c>
      <c r="S370" s="66">
        <f>'Publication Table'!Q371/'Publication Table (%)'!S$365</f>
        <v>0</v>
      </c>
      <c r="T370" s="66">
        <f>'Publication Table'!R371/'Publication Table (%)'!T$365</f>
        <v>0</v>
      </c>
      <c r="U370" s="66">
        <f>'Publication Table'!S371/'Publication Table (%)'!U$365</f>
        <v>5.076142131979695E-3</v>
      </c>
      <c r="V370" s="66">
        <f>'Publication Table'!T371/'Publication Table (%)'!V$365</f>
        <v>1.3157894736842105E-2</v>
      </c>
      <c r="W370" s="66">
        <f>'Publication Table'!U371/'Publication Table (%)'!W$365</f>
        <v>1.098901098901099E-2</v>
      </c>
      <c r="X370" s="66">
        <f>'Publication Table'!V371/'Publication Table (%)'!X$365</f>
        <v>1.932367149758454E-2</v>
      </c>
      <c r="Y370" s="66">
        <f>'Publication Table'!W371/'Publication Table (%)'!Y$365</f>
        <v>5.6179775280898875E-3</v>
      </c>
      <c r="Z370" s="66">
        <f>'Publication Table'!X371/'Publication Table (%)'!Z$365</f>
        <v>4.8780487804878049E-3</v>
      </c>
      <c r="AA370" s="66">
        <f>'Publication Table'!Y371/'Publication Table (%)'!AA$365</f>
        <v>2.2727272727272728E-2</v>
      </c>
      <c r="AB370" s="66">
        <f>'Publication Table'!Z371/'Publication Table (%)'!AB$365</f>
        <v>8.368200836820083E-3</v>
      </c>
      <c r="AC370" s="66">
        <f>'Publication Table'!AA371/'Publication Table (%)'!AC$365</f>
        <v>1.6949152542372881E-2</v>
      </c>
      <c r="AD370" s="66">
        <f>'Publication Table'!AB371/'Publication Table (%)'!AD$365</f>
        <v>5.208333333333333E-3</v>
      </c>
      <c r="AE370" s="66">
        <f>'Publication Table'!AC371/'Publication Table (%)'!AE$365</f>
        <v>1.0471204188481676E-2</v>
      </c>
      <c r="AF370" s="66">
        <f>'Publication Table'!AD371/'Publication Table (%)'!AF$365</f>
        <v>1.7045454545454544E-2</v>
      </c>
      <c r="AG370" s="66">
        <f>'Publication Table'!AE371/'Publication Table (%)'!AG$365</f>
        <v>2.8571428571428571E-2</v>
      </c>
      <c r="AH370" s="66">
        <f>'Publication Table'!AF371/'Publication Table (%)'!AH$365</f>
        <v>1.2345679012345678E-2</v>
      </c>
      <c r="AI370" s="66">
        <f>'Publication Table'!AG371/'Publication Table (%)'!AI$365</f>
        <v>4.5662100456621002E-3</v>
      </c>
      <c r="AJ370" s="66">
        <f>'Publication Table'!AH371/'Publication Table (%)'!AJ$365</f>
        <v>3.952569169960474E-3</v>
      </c>
      <c r="AK370" s="66">
        <f>'Publication Table'!AI371/'Publication Table (%)'!AK$365</f>
        <v>9.5693779904306216E-3</v>
      </c>
      <c r="AL370" s="66">
        <f>'Publication Table'!AJ371/'Publication Table (%)'!AL$365</f>
        <v>1.3215859030837005E-2</v>
      </c>
      <c r="AM370" s="66">
        <f>'Publication Table'!AK371/'Publication Table (%)'!AM$365</f>
        <v>4.9019607843137254E-3</v>
      </c>
      <c r="AN370" s="66">
        <f>'Publication Table'!AL371/'Publication Table (%)'!AN$365</f>
        <v>1.048951048951049E-2</v>
      </c>
      <c r="AO370" s="66">
        <f>'Publication Table'!AM371/'Publication Table (%)'!AO$365</f>
        <v>0</v>
      </c>
      <c r="AP370" s="66">
        <f>'Publication Table'!AN371/'Publication Table (%)'!AP$365</f>
        <v>0</v>
      </c>
      <c r="AQ370" s="66">
        <f>'Publication Table'!AO371/'Publication Table (%)'!AQ$365</f>
        <v>4.7169811320754715E-3</v>
      </c>
      <c r="AR370" s="66">
        <f>'Publication Table'!AP371/'Publication Table (%)'!AR$365</f>
        <v>9.5693779904306216E-3</v>
      </c>
      <c r="AS370" s="66">
        <f>'Publication Table'!AQ371/'Publication Table (%)'!AS$365</f>
        <v>0</v>
      </c>
      <c r="AT370" s="66">
        <f>'Publication Table'!AR371/'Publication Table (%)'!AT$365</f>
        <v>0</v>
      </c>
      <c r="AU370" s="66">
        <f>'Publication Table'!AS371/'Publication Table (%)'!AU$365</f>
        <v>0</v>
      </c>
      <c r="AV370" s="66">
        <f>'Publication Table'!AT371/'Publication Table (%)'!AV$365</f>
        <v>0</v>
      </c>
      <c r="AW370" s="66">
        <f>'Publication Table'!AU371/'Publication Table (%)'!AW$365</f>
        <v>0</v>
      </c>
      <c r="AX370" s="66">
        <f>'Publication Table'!AV371/'Publication Table (%)'!AX$365</f>
        <v>2.2026431718061675E-2</v>
      </c>
      <c r="AY370" s="66">
        <f>'Publication Table'!AW371/'Publication Table (%)'!AY$365</f>
        <v>8.7336244541484712E-3</v>
      </c>
      <c r="AZ370" s="66">
        <f>'Publication Table'!AX371/'Publication Table (%)'!AZ$365</f>
        <v>7.5471698113207548E-3</v>
      </c>
      <c r="BA370" s="66">
        <f>'Publication Table'!AY371/'Publication Table (%)'!BA$365</f>
        <v>0</v>
      </c>
      <c r="BB370" s="66">
        <f>'Publication Table'!AZ371/'Publication Table (%)'!BB$365</f>
        <v>0</v>
      </c>
      <c r="BC370" s="66">
        <f>'Publication Table'!BA371/'Publication Table (%)'!BC$365</f>
        <v>0</v>
      </c>
      <c r="BD370" s="66">
        <f>'Publication Table'!BB371/'Publication Table (%)'!BD$365</f>
        <v>0</v>
      </c>
      <c r="BE370" s="66">
        <f>'Publication Table'!BC371/'Publication Table (%)'!BE$365</f>
        <v>0</v>
      </c>
      <c r="BF370" s="66">
        <f>'Publication Table'!BD371/'Publication Table (%)'!BF$365</f>
        <v>0</v>
      </c>
      <c r="BG370" s="66">
        <f>'Publication Table'!BE371/'Publication Table (%)'!BG$365</f>
        <v>0</v>
      </c>
      <c r="BH370" s="66">
        <f>'Publication Table'!BF371/'Publication Table (%)'!BH$365</f>
        <v>0</v>
      </c>
      <c r="BI370" s="66">
        <f>'Publication Table'!BG371/'Publication Table (%)'!BI$365</f>
        <v>0</v>
      </c>
      <c r="BJ370" s="66">
        <f>'Publication Table'!BH371/'Publication Table (%)'!BJ$365</f>
        <v>0</v>
      </c>
      <c r="BK370" s="66">
        <f>'Publication Table'!BI371/'Publication Table (%)'!BK$365</f>
        <v>0</v>
      </c>
      <c r="BL370" s="66">
        <f>'Publication Table'!BJ371/'Publication Table (%)'!BL$365</f>
        <v>1.3422818791946308E-2</v>
      </c>
      <c r="BM370" s="66">
        <f>'Publication Table'!BK371/'Publication Table (%)'!BM$365</f>
        <v>0</v>
      </c>
      <c r="BN370" s="66">
        <f>'Publication Table'!BL371/'Publication Table (%)'!BN$365</f>
        <v>0</v>
      </c>
      <c r="BO370" s="66">
        <f>'Publication Table'!BM371/'Publication Table (%)'!BO$365</f>
        <v>0</v>
      </c>
      <c r="BP370" s="66">
        <f>'Publication Table'!BN371/'Publication Table (%)'!BP$365</f>
        <v>0</v>
      </c>
      <c r="BQ370" s="66">
        <f>'Publication Table'!BO371/'Publication Table (%)'!BQ$365</f>
        <v>0</v>
      </c>
      <c r="BR370" s="66">
        <f>'Publication Table'!BP371/'Publication Table (%)'!BR$365</f>
        <v>0</v>
      </c>
      <c r="BS370" s="66">
        <f ca="1">'Publication Table'!BQ371/'Publication Table (%)'!BS$365</f>
        <v>0</v>
      </c>
    </row>
    <row r="371" spans="2:71" ht="15" customHeight="1" collapsed="1" x14ac:dyDescent="0.25">
      <c r="B371" s="84" t="str">
        <f t="shared" si="50"/>
        <v>NHS OrkneyHospital Level</v>
      </c>
      <c r="C371" s="87" t="str">
        <f t="shared" si="54"/>
        <v>NHS Orkney</v>
      </c>
      <c r="D371" s="100"/>
      <c r="E371" s="44" t="s">
        <v>10</v>
      </c>
      <c r="F371" s="14"/>
      <c r="G371" s="14"/>
      <c r="H371" s="14"/>
      <c r="I371" s="14"/>
      <c r="J371" s="14"/>
      <c r="K371" s="14"/>
      <c r="L371" s="14"/>
      <c r="M371" s="14"/>
      <c r="N371" s="14"/>
      <c r="O371" s="14"/>
      <c r="P371" s="14"/>
      <c r="Q371" s="14"/>
      <c r="R371" s="14"/>
      <c r="S371" s="14"/>
      <c r="T371" s="14"/>
      <c r="U371" s="14"/>
      <c r="V371" s="14"/>
      <c r="W371" s="14"/>
      <c r="X371" s="14"/>
      <c r="Y371" s="14"/>
      <c r="Z371" s="14"/>
      <c r="AA371" s="14"/>
      <c r="AB371" s="14"/>
      <c r="AC371" s="14"/>
      <c r="AD371" s="14"/>
      <c r="AE371" s="14"/>
      <c r="AF371" s="14"/>
      <c r="AG371" s="14"/>
      <c r="AH371" s="14"/>
      <c r="AI371" s="14"/>
      <c r="AJ371" s="14"/>
      <c r="AK371" s="14"/>
      <c r="AL371" s="14"/>
      <c r="AM371" s="14"/>
      <c r="AN371" s="14"/>
      <c r="AO371" s="14"/>
      <c r="AP371" s="14"/>
      <c r="AQ371" s="14"/>
      <c r="AR371" s="14"/>
      <c r="AS371" s="14"/>
      <c r="AT371" s="14"/>
      <c r="AU371" s="14"/>
      <c r="AV371" s="14"/>
      <c r="AW371" s="14"/>
      <c r="AX371" s="14"/>
      <c r="AY371" s="14"/>
      <c r="AZ371" s="14"/>
      <c r="BA371" s="14"/>
      <c r="BB371" s="14"/>
      <c r="BC371" s="14"/>
      <c r="BD371" s="14"/>
      <c r="BE371" s="14"/>
      <c r="BF371" s="14"/>
      <c r="BG371" s="14"/>
      <c r="BH371" s="14"/>
      <c r="BI371" s="14"/>
      <c r="BJ371" s="14"/>
      <c r="BK371" s="14"/>
      <c r="BL371" s="14"/>
      <c r="BM371" s="14"/>
      <c r="BN371" s="14"/>
      <c r="BO371" s="14"/>
      <c r="BP371" s="14"/>
      <c r="BQ371" s="14"/>
      <c r="BR371" s="14"/>
      <c r="BS371" s="14"/>
    </row>
    <row r="372" spans="2:71" ht="15" hidden="1" customHeight="1" outlineLevel="1" collapsed="1" x14ac:dyDescent="0.2">
      <c r="B372" s="84" t="str">
        <f t="shared" si="50"/>
        <v>Balfour HospitalBalfour Hospital</v>
      </c>
      <c r="C372" s="87" t="str">
        <f>E372</f>
        <v>Balfour Hospital</v>
      </c>
      <c r="D372" s="100" t="s">
        <v>87</v>
      </c>
      <c r="E372" s="43" t="s">
        <v>88</v>
      </c>
      <c r="F372" s="14"/>
      <c r="G372" s="14"/>
      <c r="H372" s="14"/>
      <c r="I372" s="14"/>
      <c r="J372" s="14"/>
      <c r="K372" s="14"/>
      <c r="L372" s="14"/>
      <c r="M372" s="14"/>
      <c r="N372" s="14"/>
      <c r="O372" s="14"/>
      <c r="P372" s="14"/>
      <c r="Q372" s="14"/>
      <c r="R372" s="14"/>
      <c r="S372" s="14"/>
      <c r="T372" s="14"/>
      <c r="U372" s="14"/>
      <c r="V372" s="14"/>
      <c r="W372" s="14"/>
      <c r="X372" s="14"/>
      <c r="Y372" s="14"/>
      <c r="Z372" s="14"/>
      <c r="AA372" s="14"/>
      <c r="AB372" s="14"/>
      <c r="AC372" s="14"/>
      <c r="AD372" s="14"/>
      <c r="AE372" s="14"/>
      <c r="AF372" s="14"/>
      <c r="AG372" s="14"/>
      <c r="AH372" s="14"/>
      <c r="AI372" s="14"/>
      <c r="AJ372" s="14"/>
      <c r="AK372" s="14"/>
      <c r="AL372" s="14"/>
      <c r="AM372" s="14"/>
      <c r="AN372" s="14"/>
      <c r="AO372" s="14"/>
      <c r="AP372" s="14"/>
      <c r="AQ372" s="14"/>
      <c r="AR372" s="14"/>
      <c r="AS372" s="14"/>
      <c r="AT372" s="14"/>
      <c r="AU372" s="14"/>
      <c r="AV372" s="14"/>
      <c r="AW372" s="14"/>
      <c r="AX372" s="14"/>
      <c r="AY372" s="14"/>
      <c r="AZ372" s="14"/>
      <c r="BA372" s="14"/>
      <c r="BB372" s="14"/>
      <c r="BC372" s="14"/>
      <c r="BD372" s="14"/>
      <c r="BE372" s="14"/>
      <c r="BF372" s="14"/>
      <c r="BG372" s="14"/>
      <c r="BH372" s="14"/>
      <c r="BI372" s="14"/>
      <c r="BJ372" s="14"/>
      <c r="BK372" s="14"/>
      <c r="BL372" s="14"/>
      <c r="BM372" s="14"/>
      <c r="BN372" s="14"/>
      <c r="BO372" s="14"/>
      <c r="BP372" s="14"/>
      <c r="BQ372" s="14"/>
      <c r="BR372" s="14"/>
      <c r="BS372" s="14"/>
    </row>
    <row r="373" spans="2:71" ht="15" hidden="1" customHeight="1" outlineLevel="2" x14ac:dyDescent="0.2">
      <c r="B373" s="84" t="str">
        <f t="shared" si="50"/>
        <v>Balfour HospitalTotal Number of scheduled elective operations in theatre system</v>
      </c>
      <c r="C373" s="87" t="str">
        <f t="shared" ref="C373:C379" si="55">C372</f>
        <v>Balfour Hospital</v>
      </c>
      <c r="D373" s="100"/>
      <c r="E373" s="36" t="s">
        <v>3</v>
      </c>
      <c r="F373" s="17">
        <f>'Publication Table'!D374</f>
        <v>182</v>
      </c>
      <c r="G373" s="17">
        <f>'Publication Table'!E374</f>
        <v>165</v>
      </c>
      <c r="H373" s="17">
        <f>'Publication Table'!F374</f>
        <v>168</v>
      </c>
      <c r="I373" s="17">
        <f>'Publication Table'!G374</f>
        <v>182</v>
      </c>
      <c r="J373" s="93">
        <f>'Publication Table'!H374</f>
        <v>162</v>
      </c>
      <c r="K373" s="17">
        <f>'Publication Table'!I374</f>
        <v>247</v>
      </c>
      <c r="L373" s="17">
        <f>'Publication Table'!J374</f>
        <v>206</v>
      </c>
      <c r="M373" s="17">
        <f>'Publication Table'!K374</f>
        <v>199</v>
      </c>
      <c r="N373" s="17">
        <f>'Publication Table'!L374</f>
        <v>152</v>
      </c>
      <c r="O373" s="17">
        <f>'Publication Table'!M374</f>
        <v>205</v>
      </c>
      <c r="P373" s="17">
        <f>'Publication Table'!N374</f>
        <v>237</v>
      </c>
      <c r="Q373" s="17">
        <f>'Publication Table'!O374</f>
        <v>211</v>
      </c>
      <c r="R373" s="17">
        <f>'Publication Table'!P374</f>
        <v>229</v>
      </c>
      <c r="S373" s="17">
        <f>'Publication Table'!Q374</f>
        <v>224</v>
      </c>
      <c r="T373" s="17">
        <f>'Publication Table'!R374</f>
        <v>188</v>
      </c>
      <c r="U373" s="17">
        <f>'Publication Table'!S374</f>
        <v>197</v>
      </c>
      <c r="V373" s="17">
        <f>'Publication Table'!T374</f>
        <v>228</v>
      </c>
      <c r="W373" s="17">
        <f>'Publication Table'!U374</f>
        <v>182</v>
      </c>
      <c r="X373" s="17">
        <f>'Publication Table'!V374</f>
        <v>207</v>
      </c>
      <c r="Y373" s="17">
        <f>'Publication Table'!W374</f>
        <v>178</v>
      </c>
      <c r="Z373" s="17">
        <f>'Publication Table'!X374</f>
        <v>205</v>
      </c>
      <c r="AA373" s="17">
        <f>'Publication Table'!Y374</f>
        <v>176</v>
      </c>
      <c r="AB373" s="17">
        <f>'Publication Table'!Z374</f>
        <v>239</v>
      </c>
      <c r="AC373" s="17">
        <f>'Publication Table'!AA374</f>
        <v>177</v>
      </c>
      <c r="AD373" s="17">
        <f>'Publication Table'!AB374</f>
        <v>192</v>
      </c>
      <c r="AE373" s="17">
        <f>'Publication Table'!AC374</f>
        <v>191</v>
      </c>
      <c r="AF373" s="17">
        <f>'Publication Table'!AD374</f>
        <v>176</v>
      </c>
      <c r="AG373" s="17">
        <f>'Publication Table'!AE374</f>
        <v>175</v>
      </c>
      <c r="AH373" s="17">
        <f>'Publication Table'!AF374</f>
        <v>162</v>
      </c>
      <c r="AI373" s="17">
        <f>'Publication Table'!AG374</f>
        <v>219</v>
      </c>
      <c r="AJ373" s="17">
        <f>'Publication Table'!AH374</f>
        <v>253</v>
      </c>
      <c r="AK373" s="17">
        <f>'Publication Table'!AI374</f>
        <v>209</v>
      </c>
      <c r="AL373" s="17">
        <f>'Publication Table'!AJ374</f>
        <v>227</v>
      </c>
      <c r="AM373" s="17">
        <f>'Publication Table'!AK374</f>
        <v>204</v>
      </c>
      <c r="AN373" s="17">
        <f>'Publication Table'!AL374</f>
        <v>286</v>
      </c>
      <c r="AO373" s="17">
        <f>'Publication Table'!AM374</f>
        <v>215</v>
      </c>
      <c r="AP373" s="17">
        <f>'Publication Table'!AN374</f>
        <v>230</v>
      </c>
      <c r="AQ373" s="17">
        <f>'Publication Table'!AO374</f>
        <v>212</v>
      </c>
      <c r="AR373" s="17">
        <f>'Publication Table'!AP374</f>
        <v>209</v>
      </c>
      <c r="AS373" s="17">
        <f>'Publication Table'!AQ374</f>
        <v>224</v>
      </c>
      <c r="AT373" s="17">
        <f>'Publication Table'!AR374</f>
        <v>224</v>
      </c>
      <c r="AU373" s="17">
        <f>'Publication Table'!AS374</f>
        <v>234</v>
      </c>
      <c r="AV373" s="17">
        <f>'Publication Table'!AT374</f>
        <v>273</v>
      </c>
      <c r="AW373" s="17">
        <f>'Publication Table'!AU374</f>
        <v>211</v>
      </c>
      <c r="AX373" s="17">
        <f>'Publication Table'!AV374</f>
        <v>227</v>
      </c>
      <c r="AY373" s="17">
        <f>'Publication Table'!AW374</f>
        <v>229</v>
      </c>
      <c r="AZ373" s="17">
        <f>'Publication Table'!AX374</f>
        <v>265</v>
      </c>
      <c r="BA373" s="17">
        <f>'Publication Table'!AY374</f>
        <v>252</v>
      </c>
      <c r="BB373" s="17">
        <f>'Publication Table'!AZ374</f>
        <v>315</v>
      </c>
      <c r="BC373" s="17">
        <f>'Publication Table'!BA374</f>
        <v>98</v>
      </c>
      <c r="BD373" s="17">
        <f>'Publication Table'!BB374</f>
        <v>305</v>
      </c>
      <c r="BE373" s="17">
        <f>'Publication Table'!BC374</f>
        <v>305</v>
      </c>
      <c r="BF373" s="17">
        <f>'Publication Table'!BD374</f>
        <v>329</v>
      </c>
      <c r="BG373" s="17">
        <f>'Publication Table'!BE374</f>
        <v>276</v>
      </c>
      <c r="BH373" s="17">
        <f>'Publication Table'!BF374</f>
        <v>318</v>
      </c>
      <c r="BI373" s="17">
        <f>'Publication Table'!BG374</f>
        <v>299</v>
      </c>
      <c r="BJ373" s="17">
        <f>'Publication Table'!BH374</f>
        <v>302</v>
      </c>
      <c r="BK373" s="17">
        <f>'Publication Table'!BI374</f>
        <v>306</v>
      </c>
      <c r="BL373" s="17">
        <f>'Publication Table'!BJ374</f>
        <v>298</v>
      </c>
      <c r="BM373" s="17">
        <f>'Publication Table'!BK374</f>
        <v>73</v>
      </c>
      <c r="BN373" s="17">
        <f>'Publication Table'!BL374</f>
        <v>124</v>
      </c>
      <c r="BO373" s="17">
        <f>'Publication Table'!BM374</f>
        <v>183</v>
      </c>
      <c r="BP373" s="17">
        <f>'Publication Table'!BN374</f>
        <v>281</v>
      </c>
      <c r="BQ373" s="17">
        <f>'Publication Table'!BO374</f>
        <v>279</v>
      </c>
      <c r="BR373" s="17">
        <f>'Publication Table'!BP374</f>
        <v>228</v>
      </c>
      <c r="BS373" s="17">
        <f ca="1">'Publication Table'!BQ374</f>
        <v>239</v>
      </c>
    </row>
    <row r="374" spans="2:71" ht="15" hidden="1" customHeight="1" outlineLevel="2" x14ac:dyDescent="0.2">
      <c r="B374" s="84" t="str">
        <f t="shared" si="50"/>
        <v>Balfour HospitalPercent of total scheduled elective cancellations in theatre systems</v>
      </c>
      <c r="C374" s="87" t="str">
        <f t="shared" si="55"/>
        <v>Balfour Hospital</v>
      </c>
      <c r="D374" s="100"/>
      <c r="E374" s="37" t="s">
        <v>112</v>
      </c>
      <c r="F374" s="38">
        <f>'Publication Table'!D375/'Publication Table (%)'!F$373</f>
        <v>0.21978021978021978</v>
      </c>
      <c r="G374" s="38">
        <f>'Publication Table'!E375/'Publication Table (%)'!G$373</f>
        <v>6.6666666666666666E-2</v>
      </c>
      <c r="H374" s="38">
        <f>'Publication Table'!F375/'Publication Table (%)'!H$373</f>
        <v>8.9285714285714288E-2</v>
      </c>
      <c r="I374" s="38">
        <f>'Publication Table'!G375/'Publication Table (%)'!I$373</f>
        <v>6.043956043956044E-2</v>
      </c>
      <c r="J374" s="94">
        <f>'Publication Table'!H375/'Publication Table (%)'!J$373</f>
        <v>8.0246913580246909E-2</v>
      </c>
      <c r="K374" s="38">
        <f>'Publication Table'!I375/'Publication Table (%)'!K$373</f>
        <v>0.1214574898785425</v>
      </c>
      <c r="L374" s="38">
        <f>'Publication Table'!J375/'Publication Table (%)'!L$373</f>
        <v>8.7378640776699032E-2</v>
      </c>
      <c r="M374" s="38">
        <f>'Publication Table'!K375/'Publication Table (%)'!M$373</f>
        <v>8.5427135678391955E-2</v>
      </c>
      <c r="N374" s="38">
        <f>'Publication Table'!L375/'Publication Table (%)'!N$373</f>
        <v>9.8684210526315791E-2</v>
      </c>
      <c r="O374" s="38">
        <f>'Publication Table'!M375/'Publication Table (%)'!O$373</f>
        <v>8.7804878048780483E-2</v>
      </c>
      <c r="P374" s="38">
        <f>'Publication Table'!N375/'Publication Table (%)'!P$373</f>
        <v>9.2827004219409287E-2</v>
      </c>
      <c r="Q374" s="38">
        <f>'Publication Table'!O375/'Publication Table (%)'!Q$373</f>
        <v>0.10426540284360189</v>
      </c>
      <c r="R374" s="38">
        <f>'Publication Table'!P375/'Publication Table (%)'!R$373</f>
        <v>0.1091703056768559</v>
      </c>
      <c r="S374" s="38">
        <f>'Publication Table'!Q375/'Publication Table (%)'!S$373</f>
        <v>9.8214285714285712E-2</v>
      </c>
      <c r="T374" s="38">
        <f>'Publication Table'!R375/'Publication Table (%)'!T$373</f>
        <v>5.3191489361702128E-2</v>
      </c>
      <c r="U374" s="38">
        <f>'Publication Table'!S375/'Publication Table (%)'!U$373</f>
        <v>6.5989847715736044E-2</v>
      </c>
      <c r="V374" s="38">
        <f>'Publication Table'!T375/'Publication Table (%)'!V$373</f>
        <v>4.8245614035087717E-2</v>
      </c>
      <c r="W374" s="38">
        <f>'Publication Table'!U375/'Publication Table (%)'!W$373</f>
        <v>5.4945054945054944E-2</v>
      </c>
      <c r="X374" s="38">
        <f>'Publication Table'!V375/'Publication Table (%)'!X$373</f>
        <v>7.2463768115942032E-2</v>
      </c>
      <c r="Y374" s="38">
        <f>'Publication Table'!W375/'Publication Table (%)'!Y$373</f>
        <v>6.741573033707865E-2</v>
      </c>
      <c r="Z374" s="38">
        <f>'Publication Table'!X375/'Publication Table (%)'!Z$373</f>
        <v>5.8536585365853662E-2</v>
      </c>
      <c r="AA374" s="38">
        <f>'Publication Table'!Y375/'Publication Table (%)'!AA$373</f>
        <v>6.25E-2</v>
      </c>
      <c r="AB374" s="38">
        <f>'Publication Table'!Z375/'Publication Table (%)'!AB$373</f>
        <v>8.7866108786610872E-2</v>
      </c>
      <c r="AC374" s="38">
        <f>'Publication Table'!AA375/'Publication Table (%)'!AC$373</f>
        <v>5.0847457627118647E-2</v>
      </c>
      <c r="AD374" s="38">
        <f>'Publication Table'!AB375/'Publication Table (%)'!AD$373</f>
        <v>5.7291666666666664E-2</v>
      </c>
      <c r="AE374" s="38">
        <f>'Publication Table'!AC375/'Publication Table (%)'!AE$373</f>
        <v>8.3769633507853408E-2</v>
      </c>
      <c r="AF374" s="38">
        <f>'Publication Table'!AD375/'Publication Table (%)'!AF$373</f>
        <v>5.113636363636364E-2</v>
      </c>
      <c r="AG374" s="38">
        <f>'Publication Table'!AE375/'Publication Table (%)'!AG$373</f>
        <v>6.2857142857142861E-2</v>
      </c>
      <c r="AH374" s="38">
        <f>'Publication Table'!AF375/'Publication Table (%)'!AH$373</f>
        <v>4.3209876543209874E-2</v>
      </c>
      <c r="AI374" s="38">
        <f>'Publication Table'!AG375/'Publication Table (%)'!AI$373</f>
        <v>0.1004566210045662</v>
      </c>
      <c r="AJ374" s="38">
        <f>'Publication Table'!AH375/'Publication Table (%)'!AJ$373</f>
        <v>7.1146245059288543E-2</v>
      </c>
      <c r="AK374" s="38">
        <f>'Publication Table'!AI375/'Publication Table (%)'!AK$373</f>
        <v>2.8708133971291867E-2</v>
      </c>
      <c r="AL374" s="38">
        <f>'Publication Table'!AJ375/'Publication Table (%)'!AL$373</f>
        <v>5.2863436123348019E-2</v>
      </c>
      <c r="AM374" s="38">
        <f>'Publication Table'!AK375/'Publication Table (%)'!AM$373</f>
        <v>5.8823529411764705E-2</v>
      </c>
      <c r="AN374" s="38">
        <f>'Publication Table'!AL375/'Publication Table (%)'!AN$373</f>
        <v>5.5944055944055944E-2</v>
      </c>
      <c r="AO374" s="38">
        <f>'Publication Table'!AM375/'Publication Table (%)'!AO$373</f>
        <v>4.1860465116279069E-2</v>
      </c>
      <c r="AP374" s="38">
        <f>'Publication Table'!AN375/'Publication Table (%)'!AP$373</f>
        <v>3.0434782608695653E-2</v>
      </c>
      <c r="AQ374" s="38">
        <f>'Publication Table'!AO375/'Publication Table (%)'!AQ$373</f>
        <v>3.7735849056603772E-2</v>
      </c>
      <c r="AR374" s="38">
        <f>'Publication Table'!AP375/'Publication Table (%)'!AR$373</f>
        <v>5.7416267942583733E-2</v>
      </c>
      <c r="AS374" s="38">
        <f>'Publication Table'!AQ375/'Publication Table (%)'!AS$373</f>
        <v>8.9285714285714288E-2</v>
      </c>
      <c r="AT374" s="38">
        <f>'Publication Table'!AR375/'Publication Table (%)'!AT$373</f>
        <v>4.0178571428571432E-2</v>
      </c>
      <c r="AU374" s="38">
        <f>'Publication Table'!AS375/'Publication Table (%)'!AU$373</f>
        <v>8.5470085470085472E-2</v>
      </c>
      <c r="AV374" s="38">
        <f>'Publication Table'!AT375/'Publication Table (%)'!AV$373</f>
        <v>5.128205128205128E-2</v>
      </c>
      <c r="AW374" s="38">
        <f>'Publication Table'!AU375/'Publication Table (%)'!AW$373</f>
        <v>5.2132701421800945E-2</v>
      </c>
      <c r="AX374" s="38">
        <f>'Publication Table'!AV375/'Publication Table (%)'!AX$373</f>
        <v>9.2511013215859028E-2</v>
      </c>
      <c r="AY374" s="38">
        <f>'Publication Table'!AW375/'Publication Table (%)'!AY$373</f>
        <v>7.4235807860262015E-2</v>
      </c>
      <c r="AZ374" s="38">
        <f>'Publication Table'!AX375/'Publication Table (%)'!AZ$373</f>
        <v>7.5471698113207544E-2</v>
      </c>
      <c r="BA374" s="38">
        <f>'Publication Table'!AY375/'Publication Table (%)'!BA$373</f>
        <v>8.3333333333333329E-2</v>
      </c>
      <c r="BB374" s="38">
        <f>'Publication Table'!AZ375/'Publication Table (%)'!BB$373</f>
        <v>5.0793650793650794E-2</v>
      </c>
      <c r="BC374" s="38">
        <f>'Publication Table'!BA375/'Publication Table (%)'!BC$373</f>
        <v>7.1428571428571425E-2</v>
      </c>
      <c r="BD374" s="38">
        <f>'Publication Table'!BB375/'Publication Table (%)'!BD$373</f>
        <v>5.2459016393442623E-2</v>
      </c>
      <c r="BE374" s="38">
        <f>'Publication Table'!BC375/'Publication Table (%)'!BE$373</f>
        <v>6.2295081967213117E-2</v>
      </c>
      <c r="BF374" s="38">
        <f>'Publication Table'!BD375/'Publication Table (%)'!BF$373</f>
        <v>4.8632218844984802E-2</v>
      </c>
      <c r="BG374" s="38">
        <f>'Publication Table'!BE375/'Publication Table (%)'!BG$373</f>
        <v>5.434782608695652E-2</v>
      </c>
      <c r="BH374" s="38">
        <f>'Publication Table'!BF375/'Publication Table (%)'!BH$373</f>
        <v>5.0314465408805034E-2</v>
      </c>
      <c r="BI374" s="38">
        <f>'Publication Table'!BG375/'Publication Table (%)'!BI$373</f>
        <v>5.3511705685618728E-2</v>
      </c>
      <c r="BJ374" s="38">
        <f>'Publication Table'!BH375/'Publication Table (%)'!BJ$373</f>
        <v>7.2847682119205295E-2</v>
      </c>
      <c r="BK374" s="38">
        <f>'Publication Table'!BI375/'Publication Table (%)'!BK$373</f>
        <v>5.5555555555555552E-2</v>
      </c>
      <c r="BL374" s="38">
        <f>'Publication Table'!BJ375/'Publication Table (%)'!BL$373</f>
        <v>0.16778523489932887</v>
      </c>
      <c r="BM374" s="38">
        <f>'Publication Table'!BK375/'Publication Table (%)'!BM$373</f>
        <v>5.4794520547945202E-2</v>
      </c>
      <c r="BN374" s="38">
        <f>'Publication Table'!BL375/'Publication Table (%)'!BN$373</f>
        <v>4.0322580645161289E-2</v>
      </c>
      <c r="BO374" s="38">
        <f>'Publication Table'!BM375/'Publication Table (%)'!BO$373</f>
        <v>2.7322404371584699E-2</v>
      </c>
      <c r="BP374" s="38">
        <f>'Publication Table'!BN375/'Publication Table (%)'!BP$373</f>
        <v>3.2028469750889681E-2</v>
      </c>
      <c r="BQ374" s="38">
        <f>'Publication Table'!BO375/'Publication Table (%)'!BQ$373</f>
        <v>3.5842293906810034E-2</v>
      </c>
      <c r="BR374" s="38">
        <f>'Publication Table'!BP375/'Publication Table (%)'!BR$373</f>
        <v>3.5087719298245612E-2</v>
      </c>
      <c r="BS374" s="38">
        <f ca="1">'Publication Table'!BQ375/'Publication Table (%)'!BS$373</f>
        <v>5.8577405857740586E-2</v>
      </c>
    </row>
    <row r="375" spans="2:71" ht="15" hidden="1" customHeight="1" outlineLevel="2" x14ac:dyDescent="0.2">
      <c r="B375" s="84" t="str">
        <f t="shared" si="50"/>
        <v>Balfour HospitalCancellation based on clinical reason by hospital %</v>
      </c>
      <c r="C375" s="87" t="str">
        <f t="shared" si="55"/>
        <v>Balfour Hospital</v>
      </c>
      <c r="D375" s="100"/>
      <c r="E375" s="39" t="s">
        <v>113</v>
      </c>
      <c r="F375" s="38">
        <f>'Publication Table'!D376/'Publication Table (%)'!F$373</f>
        <v>1.6483516483516484E-2</v>
      </c>
      <c r="G375" s="38">
        <f>'Publication Table'!E376/'Publication Table (%)'!G$373</f>
        <v>0</v>
      </c>
      <c r="H375" s="38">
        <f>'Publication Table'!F376/'Publication Table (%)'!H$373</f>
        <v>2.3809523809523808E-2</v>
      </c>
      <c r="I375" s="38">
        <f>'Publication Table'!G376/'Publication Table (%)'!I$373</f>
        <v>5.4945054945054949E-3</v>
      </c>
      <c r="J375" s="94">
        <f>'Publication Table'!H376/'Publication Table (%)'!J$373</f>
        <v>6.1728395061728392E-3</v>
      </c>
      <c r="K375" s="38">
        <f>'Publication Table'!I376/'Publication Table (%)'!K$373</f>
        <v>3.643724696356275E-2</v>
      </c>
      <c r="L375" s="38">
        <f>'Publication Table'!J376/'Publication Table (%)'!L$373</f>
        <v>3.3980582524271843E-2</v>
      </c>
      <c r="M375" s="38">
        <f>'Publication Table'!K376/'Publication Table (%)'!M$373</f>
        <v>4.0201005025125629E-2</v>
      </c>
      <c r="N375" s="38">
        <f>'Publication Table'!L376/'Publication Table (%)'!N$373</f>
        <v>1.9736842105263157E-2</v>
      </c>
      <c r="O375" s="38">
        <f>'Publication Table'!M376/'Publication Table (%)'!O$373</f>
        <v>4.8780487804878049E-3</v>
      </c>
      <c r="P375" s="38">
        <f>'Publication Table'!N376/'Publication Table (%)'!P$373</f>
        <v>2.5316455696202531E-2</v>
      </c>
      <c r="Q375" s="38">
        <f>'Publication Table'!O376/'Publication Table (%)'!Q$373</f>
        <v>1.4218009478672985E-2</v>
      </c>
      <c r="R375" s="38">
        <f>'Publication Table'!P376/'Publication Table (%)'!R$373</f>
        <v>1.7467248908296942E-2</v>
      </c>
      <c r="S375" s="38">
        <f>'Publication Table'!Q376/'Publication Table (%)'!S$373</f>
        <v>2.2321428571428572E-2</v>
      </c>
      <c r="T375" s="38">
        <f>'Publication Table'!R376/'Publication Table (%)'!T$373</f>
        <v>1.5957446808510637E-2</v>
      </c>
      <c r="U375" s="38">
        <f>'Publication Table'!S376/'Publication Table (%)'!U$373</f>
        <v>2.5380710659898477E-2</v>
      </c>
      <c r="V375" s="38">
        <f>'Publication Table'!T376/'Publication Table (%)'!V$373</f>
        <v>8.771929824561403E-3</v>
      </c>
      <c r="W375" s="38">
        <f>'Publication Table'!U376/'Publication Table (%)'!W$373</f>
        <v>1.098901098901099E-2</v>
      </c>
      <c r="X375" s="38">
        <f>'Publication Table'!V376/'Publication Table (%)'!X$373</f>
        <v>9.6618357487922701E-3</v>
      </c>
      <c r="Y375" s="38">
        <f>'Publication Table'!W376/'Publication Table (%)'!Y$373</f>
        <v>5.6179775280898875E-3</v>
      </c>
      <c r="Z375" s="38">
        <f>'Publication Table'!X376/'Publication Table (%)'!Z$373</f>
        <v>9.7560975609756097E-3</v>
      </c>
      <c r="AA375" s="38">
        <f>'Publication Table'!Y376/'Publication Table (%)'!AA$373</f>
        <v>5.681818181818182E-3</v>
      </c>
      <c r="AB375" s="38">
        <f>'Publication Table'!Z376/'Publication Table (%)'!AB$373</f>
        <v>8.368200836820083E-3</v>
      </c>
      <c r="AC375" s="38">
        <f>'Publication Table'!AA376/'Publication Table (%)'!AC$373</f>
        <v>5.6497175141242938E-3</v>
      </c>
      <c r="AD375" s="38">
        <f>'Publication Table'!AB376/'Publication Table (%)'!AD$373</f>
        <v>5.208333333333333E-3</v>
      </c>
      <c r="AE375" s="38">
        <f>'Publication Table'!AC376/'Publication Table (%)'!AE$373</f>
        <v>2.6178010471204188E-2</v>
      </c>
      <c r="AF375" s="38">
        <f>'Publication Table'!AD376/'Publication Table (%)'!AF$373</f>
        <v>5.681818181818182E-3</v>
      </c>
      <c r="AG375" s="38">
        <f>'Publication Table'!AE376/'Publication Table (%)'!AG$373</f>
        <v>1.1428571428571429E-2</v>
      </c>
      <c r="AH375" s="38">
        <f>'Publication Table'!AF376/'Publication Table (%)'!AH$373</f>
        <v>6.1728395061728392E-3</v>
      </c>
      <c r="AI375" s="38">
        <f>'Publication Table'!AG376/'Publication Table (%)'!AI$373</f>
        <v>4.1095890410958902E-2</v>
      </c>
      <c r="AJ375" s="38">
        <f>'Publication Table'!AH376/'Publication Table (%)'!AJ$373</f>
        <v>7.9051383399209481E-3</v>
      </c>
      <c r="AK375" s="38">
        <f>'Publication Table'!AI376/'Publication Table (%)'!AK$373</f>
        <v>0</v>
      </c>
      <c r="AL375" s="38">
        <f>'Publication Table'!AJ376/'Publication Table (%)'!AL$373</f>
        <v>1.3215859030837005E-2</v>
      </c>
      <c r="AM375" s="38">
        <f>'Publication Table'!AK376/'Publication Table (%)'!AM$373</f>
        <v>1.9607843137254902E-2</v>
      </c>
      <c r="AN375" s="38">
        <f>'Publication Table'!AL376/'Publication Table (%)'!AN$373</f>
        <v>3.4965034965034965E-3</v>
      </c>
      <c r="AO375" s="38">
        <f>'Publication Table'!AM376/'Publication Table (%)'!AO$373</f>
        <v>1.3953488372093023E-2</v>
      </c>
      <c r="AP375" s="38">
        <f>'Publication Table'!AN376/'Publication Table (%)'!AP$373</f>
        <v>8.6956521739130436E-3</v>
      </c>
      <c r="AQ375" s="38">
        <f>'Publication Table'!AO376/'Publication Table (%)'!AQ$373</f>
        <v>4.7169811320754715E-3</v>
      </c>
      <c r="AR375" s="38">
        <f>'Publication Table'!AP376/'Publication Table (%)'!AR$373</f>
        <v>9.5693779904306216E-3</v>
      </c>
      <c r="AS375" s="38">
        <f>'Publication Table'!AQ376/'Publication Table (%)'!AS$373</f>
        <v>1.3392857142857142E-2</v>
      </c>
      <c r="AT375" s="38">
        <f>'Publication Table'!AR376/'Publication Table (%)'!AT$373</f>
        <v>1.7857142857142856E-2</v>
      </c>
      <c r="AU375" s="38">
        <f>'Publication Table'!AS376/'Publication Table (%)'!AU$373</f>
        <v>2.9914529914529916E-2</v>
      </c>
      <c r="AV375" s="38">
        <f>'Publication Table'!AT376/'Publication Table (%)'!AV$373</f>
        <v>1.4652014652014652E-2</v>
      </c>
      <c r="AW375" s="38">
        <f>'Publication Table'!AU376/'Publication Table (%)'!AW$373</f>
        <v>0</v>
      </c>
      <c r="AX375" s="38">
        <f>'Publication Table'!AV376/'Publication Table (%)'!AX$373</f>
        <v>1.3215859030837005E-2</v>
      </c>
      <c r="AY375" s="38">
        <f>'Publication Table'!AW376/'Publication Table (%)'!AY$373</f>
        <v>2.6200873362445413E-2</v>
      </c>
      <c r="AZ375" s="38">
        <f>'Publication Table'!AX376/'Publication Table (%)'!AZ$373</f>
        <v>1.1320754716981131E-2</v>
      </c>
      <c r="BA375" s="38">
        <f>'Publication Table'!AY376/'Publication Table (%)'!BA$373</f>
        <v>2.3809523809523808E-2</v>
      </c>
      <c r="BB375" s="38">
        <f>'Publication Table'!AZ376/'Publication Table (%)'!BB$373</f>
        <v>1.5873015873015872E-2</v>
      </c>
      <c r="BC375" s="38">
        <f>'Publication Table'!BA376/'Publication Table (%)'!BC$373</f>
        <v>1.020408163265306E-2</v>
      </c>
      <c r="BD375" s="38">
        <f>'Publication Table'!BB376/'Publication Table (%)'!BD$373</f>
        <v>9.8360655737704927E-3</v>
      </c>
      <c r="BE375" s="38">
        <f>'Publication Table'!BC376/'Publication Table (%)'!BE$373</f>
        <v>1.6393442622950821E-2</v>
      </c>
      <c r="BF375" s="38">
        <f>'Publication Table'!BD376/'Publication Table (%)'!BF$373</f>
        <v>1.2158054711246201E-2</v>
      </c>
      <c r="BG375" s="38">
        <f>'Publication Table'!BE376/'Publication Table (%)'!BG$373</f>
        <v>3.6231884057971015E-3</v>
      </c>
      <c r="BH375" s="38">
        <f>'Publication Table'!BF376/'Publication Table (%)'!BH$373</f>
        <v>6.2893081761006293E-3</v>
      </c>
      <c r="BI375" s="38">
        <f>'Publication Table'!BG376/'Publication Table (%)'!BI$373</f>
        <v>6.688963210702341E-3</v>
      </c>
      <c r="BJ375" s="38">
        <f>'Publication Table'!BH376/'Publication Table (%)'!BJ$373</f>
        <v>1.6556291390728478E-2</v>
      </c>
      <c r="BK375" s="38">
        <f>'Publication Table'!BI376/'Publication Table (%)'!BK$373</f>
        <v>6.5359477124183009E-3</v>
      </c>
      <c r="BL375" s="38">
        <f>'Publication Table'!BJ376/'Publication Table (%)'!BL$373</f>
        <v>3.3557046979865771E-3</v>
      </c>
      <c r="BM375" s="38">
        <f>'Publication Table'!BK376/'Publication Table (%)'!BM$373</f>
        <v>0</v>
      </c>
      <c r="BN375" s="38">
        <f>'Publication Table'!BL376/'Publication Table (%)'!BN$373</f>
        <v>0</v>
      </c>
      <c r="BO375" s="38">
        <f>'Publication Table'!BM376/'Publication Table (%)'!BO$373</f>
        <v>0</v>
      </c>
      <c r="BP375" s="38">
        <f>'Publication Table'!BN376/'Publication Table (%)'!BP$373</f>
        <v>3.5587188612099642E-3</v>
      </c>
      <c r="BQ375" s="38">
        <f>'Publication Table'!BO376/'Publication Table (%)'!BQ$373</f>
        <v>1.0752688172043012E-2</v>
      </c>
      <c r="BR375" s="38">
        <f>'Publication Table'!BP376/'Publication Table (%)'!BR$373</f>
        <v>4.3859649122807015E-3</v>
      </c>
      <c r="BS375" s="38">
        <f ca="1">'Publication Table'!BQ376/'Publication Table (%)'!BS$373</f>
        <v>1.6736401673640166E-2</v>
      </c>
    </row>
    <row r="376" spans="2:71" ht="15" hidden="1" customHeight="1" outlineLevel="2" x14ac:dyDescent="0.2">
      <c r="B376" s="84" t="str">
        <f t="shared" si="50"/>
        <v>Balfour HospitalCancellation based on capacity or non-clinical reason by hospital %</v>
      </c>
      <c r="C376" s="87" t="str">
        <f t="shared" si="55"/>
        <v>Balfour Hospital</v>
      </c>
      <c r="D376" s="100"/>
      <c r="E376" s="39" t="s">
        <v>114</v>
      </c>
      <c r="F376" s="38">
        <f>'Publication Table'!D377/'Publication Table (%)'!F$373</f>
        <v>2.7472527472527472E-2</v>
      </c>
      <c r="G376" s="38">
        <f>'Publication Table'!E377/'Publication Table (%)'!G$373</f>
        <v>4.2424242424242427E-2</v>
      </c>
      <c r="H376" s="38">
        <f>'Publication Table'!F377/'Publication Table (%)'!H$373</f>
        <v>4.7619047619047616E-2</v>
      </c>
      <c r="I376" s="38">
        <f>'Publication Table'!G377/'Publication Table (%)'!I$373</f>
        <v>3.2967032967032968E-2</v>
      </c>
      <c r="J376" s="94">
        <f>'Publication Table'!H377/'Publication Table (%)'!J$373</f>
        <v>1.8518518518518517E-2</v>
      </c>
      <c r="K376" s="38">
        <f>'Publication Table'!I377/'Publication Table (%)'!K$373</f>
        <v>4.4534412955465584E-2</v>
      </c>
      <c r="L376" s="38">
        <f>'Publication Table'!J377/'Publication Table (%)'!L$373</f>
        <v>1.4563106796116505E-2</v>
      </c>
      <c r="M376" s="38">
        <f>'Publication Table'!K377/'Publication Table (%)'!M$373</f>
        <v>0</v>
      </c>
      <c r="N376" s="38">
        <f>'Publication Table'!L377/'Publication Table (%)'!N$373</f>
        <v>0</v>
      </c>
      <c r="O376" s="38">
        <f>'Publication Table'!M377/'Publication Table (%)'!O$373</f>
        <v>4.3902439024390241E-2</v>
      </c>
      <c r="P376" s="38">
        <f>'Publication Table'!N377/'Publication Table (%)'!P$373</f>
        <v>4.2194092827004218E-2</v>
      </c>
      <c r="Q376" s="38">
        <f>'Publication Table'!O377/'Publication Table (%)'!Q$373</f>
        <v>7.582938388625593E-2</v>
      </c>
      <c r="R376" s="38">
        <f>'Publication Table'!P377/'Publication Table (%)'!R$373</f>
        <v>5.2401746724890827E-2</v>
      </c>
      <c r="S376" s="38">
        <f>'Publication Table'!Q377/'Publication Table (%)'!S$373</f>
        <v>4.0178571428571432E-2</v>
      </c>
      <c r="T376" s="38">
        <f>'Publication Table'!R377/'Publication Table (%)'!T$373</f>
        <v>3.7234042553191488E-2</v>
      </c>
      <c r="U376" s="38">
        <f>'Publication Table'!S377/'Publication Table (%)'!U$373</f>
        <v>1.5228426395939087E-2</v>
      </c>
      <c r="V376" s="38">
        <f>'Publication Table'!T377/'Publication Table (%)'!V$373</f>
        <v>4.3859649122807015E-3</v>
      </c>
      <c r="W376" s="38">
        <f>'Publication Table'!U377/'Publication Table (%)'!W$373</f>
        <v>0</v>
      </c>
      <c r="X376" s="38">
        <f>'Publication Table'!V377/'Publication Table (%)'!X$373</f>
        <v>1.4492753623188406E-2</v>
      </c>
      <c r="Y376" s="38">
        <f>'Publication Table'!W377/'Publication Table (%)'!Y$373</f>
        <v>5.6179775280898875E-3</v>
      </c>
      <c r="Z376" s="38">
        <f>'Publication Table'!X377/'Publication Table (%)'!Z$373</f>
        <v>4.8780487804878049E-3</v>
      </c>
      <c r="AA376" s="38">
        <f>'Publication Table'!Y377/'Publication Table (%)'!AA$373</f>
        <v>0</v>
      </c>
      <c r="AB376" s="38">
        <f>'Publication Table'!Z377/'Publication Table (%)'!AB$373</f>
        <v>4.1841004184100415E-3</v>
      </c>
      <c r="AC376" s="38">
        <f>'Publication Table'!AA377/'Publication Table (%)'!AC$373</f>
        <v>1.1299435028248588E-2</v>
      </c>
      <c r="AD376" s="38">
        <f>'Publication Table'!AB377/'Publication Table (%)'!AD$373</f>
        <v>1.0416666666666666E-2</v>
      </c>
      <c r="AE376" s="38">
        <f>'Publication Table'!AC377/'Publication Table (%)'!AE$373</f>
        <v>5.235602094240838E-3</v>
      </c>
      <c r="AF376" s="38">
        <f>'Publication Table'!AD377/'Publication Table (%)'!AF$373</f>
        <v>5.681818181818182E-3</v>
      </c>
      <c r="AG376" s="38">
        <f>'Publication Table'!AE377/'Publication Table (%)'!AG$373</f>
        <v>1.1428571428571429E-2</v>
      </c>
      <c r="AH376" s="38">
        <f>'Publication Table'!AF377/'Publication Table (%)'!AH$373</f>
        <v>0</v>
      </c>
      <c r="AI376" s="38">
        <f>'Publication Table'!AG377/'Publication Table (%)'!AI$373</f>
        <v>4.5662100456621002E-3</v>
      </c>
      <c r="AJ376" s="38">
        <f>'Publication Table'!AH377/'Publication Table (%)'!AJ$373</f>
        <v>1.1857707509881422E-2</v>
      </c>
      <c r="AK376" s="38">
        <f>'Publication Table'!AI377/'Publication Table (%)'!AK$373</f>
        <v>0</v>
      </c>
      <c r="AL376" s="38">
        <f>'Publication Table'!AJ377/'Publication Table (%)'!AL$373</f>
        <v>4.4052863436123352E-3</v>
      </c>
      <c r="AM376" s="38">
        <f>'Publication Table'!AK377/'Publication Table (%)'!AM$373</f>
        <v>0</v>
      </c>
      <c r="AN376" s="38">
        <f>'Publication Table'!AL377/'Publication Table (%)'!AN$373</f>
        <v>6.993006993006993E-3</v>
      </c>
      <c r="AO376" s="38">
        <f>'Publication Table'!AM377/'Publication Table (%)'!AO$373</f>
        <v>0</v>
      </c>
      <c r="AP376" s="38">
        <f>'Publication Table'!AN377/'Publication Table (%)'!AP$373</f>
        <v>8.6956521739130436E-3</v>
      </c>
      <c r="AQ376" s="38">
        <f>'Publication Table'!AO377/'Publication Table (%)'!AQ$373</f>
        <v>4.7169811320754715E-3</v>
      </c>
      <c r="AR376" s="38">
        <f>'Publication Table'!AP377/'Publication Table (%)'!AR$373</f>
        <v>0</v>
      </c>
      <c r="AS376" s="38">
        <f>'Publication Table'!AQ377/'Publication Table (%)'!AS$373</f>
        <v>3.5714285714285712E-2</v>
      </c>
      <c r="AT376" s="38">
        <f>'Publication Table'!AR377/'Publication Table (%)'!AT$373</f>
        <v>0</v>
      </c>
      <c r="AU376" s="38">
        <f>'Publication Table'!AS377/'Publication Table (%)'!AU$373</f>
        <v>2.1367521367521368E-2</v>
      </c>
      <c r="AV376" s="38">
        <f>'Publication Table'!AT377/'Publication Table (%)'!AV$373</f>
        <v>1.8315018315018316E-2</v>
      </c>
      <c r="AW376" s="38">
        <f>'Publication Table'!AU377/'Publication Table (%)'!AW$373</f>
        <v>9.4786729857819912E-3</v>
      </c>
      <c r="AX376" s="38">
        <f>'Publication Table'!AV377/'Publication Table (%)'!AX$373</f>
        <v>2.643171806167401E-2</v>
      </c>
      <c r="AY376" s="38">
        <f>'Publication Table'!AW377/'Publication Table (%)'!AY$373</f>
        <v>2.1834061135371178E-2</v>
      </c>
      <c r="AZ376" s="38">
        <f>'Publication Table'!AX377/'Publication Table (%)'!AZ$373</f>
        <v>1.1320754716981131E-2</v>
      </c>
      <c r="BA376" s="38">
        <f>'Publication Table'!AY377/'Publication Table (%)'!BA$373</f>
        <v>3.1746031746031744E-2</v>
      </c>
      <c r="BB376" s="38">
        <f>'Publication Table'!AZ377/'Publication Table (%)'!BB$373</f>
        <v>9.5238095238095247E-3</v>
      </c>
      <c r="BC376" s="38">
        <f>'Publication Table'!BA377/'Publication Table (%)'!BC$373</f>
        <v>2.0408163265306121E-2</v>
      </c>
      <c r="BD376" s="38">
        <f>'Publication Table'!BB377/'Publication Table (%)'!BD$373</f>
        <v>1.9672131147540985E-2</v>
      </c>
      <c r="BE376" s="38">
        <f>'Publication Table'!BC377/'Publication Table (%)'!BE$373</f>
        <v>3.2786885245901639E-3</v>
      </c>
      <c r="BF376" s="38">
        <f>'Publication Table'!BD377/'Publication Table (%)'!BF$373</f>
        <v>2.1276595744680851E-2</v>
      </c>
      <c r="BG376" s="38">
        <f>'Publication Table'!BE377/'Publication Table (%)'!BG$373</f>
        <v>1.8115942028985508E-2</v>
      </c>
      <c r="BH376" s="38">
        <f>'Publication Table'!BF377/'Publication Table (%)'!BH$373</f>
        <v>9.433962264150943E-3</v>
      </c>
      <c r="BI376" s="38">
        <f>'Publication Table'!BG377/'Publication Table (%)'!BI$373</f>
        <v>1.0033444816053512E-2</v>
      </c>
      <c r="BJ376" s="38">
        <f>'Publication Table'!BH377/'Publication Table (%)'!BJ$373</f>
        <v>2.3178807947019868E-2</v>
      </c>
      <c r="BK376" s="38">
        <f>'Publication Table'!BI377/'Publication Table (%)'!BK$373</f>
        <v>6.5359477124183009E-3</v>
      </c>
      <c r="BL376" s="38">
        <f>'Publication Table'!BJ377/'Publication Table (%)'!BL$373</f>
        <v>0.12416107382550336</v>
      </c>
      <c r="BM376" s="38">
        <f>'Publication Table'!BK377/'Publication Table (%)'!BM$373</f>
        <v>5.4794520547945202E-2</v>
      </c>
      <c r="BN376" s="38">
        <f>'Publication Table'!BL377/'Publication Table (%)'!BN$373</f>
        <v>4.0322580645161289E-2</v>
      </c>
      <c r="BO376" s="38">
        <f>'Publication Table'!BM377/'Publication Table (%)'!BO$373</f>
        <v>1.6393442622950821E-2</v>
      </c>
      <c r="BP376" s="38">
        <f>'Publication Table'!BN377/'Publication Table (%)'!BP$373</f>
        <v>2.1352313167259787E-2</v>
      </c>
      <c r="BQ376" s="38">
        <f>'Publication Table'!BO377/'Publication Table (%)'!BQ$373</f>
        <v>1.0752688172043012E-2</v>
      </c>
      <c r="BR376" s="38">
        <f>'Publication Table'!BP377/'Publication Table (%)'!BR$373</f>
        <v>2.1929824561403508E-2</v>
      </c>
      <c r="BS376" s="38">
        <f ca="1">'Publication Table'!BQ377/'Publication Table (%)'!BS$373</f>
        <v>2.5104602510460251E-2</v>
      </c>
    </row>
    <row r="377" spans="2:71" ht="15" hidden="1" customHeight="1" outlineLevel="2" x14ac:dyDescent="0.2">
      <c r="B377" s="84" t="str">
        <f t="shared" si="50"/>
        <v>Balfour HospitalCancelled by Patient %</v>
      </c>
      <c r="C377" s="87" t="str">
        <f t="shared" si="55"/>
        <v>Balfour Hospital</v>
      </c>
      <c r="D377" s="100"/>
      <c r="E377" s="39" t="s">
        <v>115</v>
      </c>
      <c r="F377" s="38">
        <f>'Publication Table'!D378/'Publication Table (%)'!F$373</f>
        <v>0.16483516483516483</v>
      </c>
      <c r="G377" s="38">
        <f>'Publication Table'!E378/'Publication Table (%)'!G$373</f>
        <v>2.4242424242424242E-2</v>
      </c>
      <c r="H377" s="38">
        <f>'Publication Table'!F378/'Publication Table (%)'!H$373</f>
        <v>1.7857142857142856E-2</v>
      </c>
      <c r="I377" s="38">
        <f>'Publication Table'!G378/'Publication Table (%)'!I$373</f>
        <v>5.4945054945054949E-3</v>
      </c>
      <c r="J377" s="94">
        <f>'Publication Table'!H378/'Publication Table (%)'!J$373</f>
        <v>5.5555555555555552E-2</v>
      </c>
      <c r="K377" s="38">
        <f>'Publication Table'!I378/'Publication Table (%)'!K$373</f>
        <v>2.0242914979757085E-2</v>
      </c>
      <c r="L377" s="38">
        <f>'Publication Table'!J378/'Publication Table (%)'!L$373</f>
        <v>2.9126213592233011E-2</v>
      </c>
      <c r="M377" s="38">
        <f>'Publication Table'!K378/'Publication Table (%)'!M$373</f>
        <v>4.0201005025125629E-2</v>
      </c>
      <c r="N377" s="38">
        <f>'Publication Table'!L378/'Publication Table (%)'!N$373</f>
        <v>5.921052631578947E-2</v>
      </c>
      <c r="O377" s="38">
        <f>'Publication Table'!M378/'Publication Table (%)'!O$373</f>
        <v>3.9024390243902439E-2</v>
      </c>
      <c r="P377" s="38">
        <f>'Publication Table'!N378/'Publication Table (%)'!P$373</f>
        <v>2.5316455696202531E-2</v>
      </c>
      <c r="Q377" s="38">
        <f>'Publication Table'!O378/'Publication Table (%)'!Q$373</f>
        <v>1.4218009478672985E-2</v>
      </c>
      <c r="R377" s="38">
        <f>'Publication Table'!P378/'Publication Table (%)'!R$373</f>
        <v>3.9301310043668124E-2</v>
      </c>
      <c r="S377" s="38">
        <f>'Publication Table'!Q378/'Publication Table (%)'!S$373</f>
        <v>3.5714285714285712E-2</v>
      </c>
      <c r="T377" s="38">
        <f>'Publication Table'!R378/'Publication Table (%)'!T$373</f>
        <v>0</v>
      </c>
      <c r="U377" s="38">
        <f>'Publication Table'!S378/'Publication Table (%)'!U$373</f>
        <v>2.030456852791878E-2</v>
      </c>
      <c r="V377" s="38">
        <f>'Publication Table'!T378/'Publication Table (%)'!V$373</f>
        <v>2.1929824561403508E-2</v>
      </c>
      <c r="W377" s="38">
        <f>'Publication Table'!U378/'Publication Table (%)'!W$373</f>
        <v>3.2967032967032968E-2</v>
      </c>
      <c r="X377" s="38">
        <f>'Publication Table'!V378/'Publication Table (%)'!X$373</f>
        <v>2.8985507246376812E-2</v>
      </c>
      <c r="Y377" s="38">
        <f>'Publication Table'!W378/'Publication Table (%)'!Y$373</f>
        <v>5.0561797752808987E-2</v>
      </c>
      <c r="Z377" s="38">
        <f>'Publication Table'!X378/'Publication Table (%)'!Z$373</f>
        <v>3.9024390243902439E-2</v>
      </c>
      <c r="AA377" s="38">
        <f>'Publication Table'!Y378/'Publication Table (%)'!AA$373</f>
        <v>3.4090909090909088E-2</v>
      </c>
      <c r="AB377" s="38">
        <f>'Publication Table'!Z378/'Publication Table (%)'!AB$373</f>
        <v>6.6945606694560664E-2</v>
      </c>
      <c r="AC377" s="38">
        <f>'Publication Table'!AA378/'Publication Table (%)'!AC$373</f>
        <v>1.6949152542372881E-2</v>
      </c>
      <c r="AD377" s="38">
        <f>'Publication Table'!AB378/'Publication Table (%)'!AD$373</f>
        <v>3.6458333333333336E-2</v>
      </c>
      <c r="AE377" s="38">
        <f>'Publication Table'!AC378/'Publication Table (%)'!AE$373</f>
        <v>4.1884816753926704E-2</v>
      </c>
      <c r="AF377" s="38">
        <f>'Publication Table'!AD378/'Publication Table (%)'!AF$373</f>
        <v>2.2727272727272728E-2</v>
      </c>
      <c r="AG377" s="38">
        <f>'Publication Table'!AE378/'Publication Table (%)'!AG$373</f>
        <v>1.1428571428571429E-2</v>
      </c>
      <c r="AH377" s="38">
        <f>'Publication Table'!AF378/'Publication Table (%)'!AH$373</f>
        <v>2.4691358024691357E-2</v>
      </c>
      <c r="AI377" s="38">
        <f>'Publication Table'!AG378/'Publication Table (%)'!AI$373</f>
        <v>5.0228310502283102E-2</v>
      </c>
      <c r="AJ377" s="38">
        <f>'Publication Table'!AH378/'Publication Table (%)'!AJ$373</f>
        <v>4.7430830039525688E-2</v>
      </c>
      <c r="AK377" s="38">
        <f>'Publication Table'!AI378/'Publication Table (%)'!AK$373</f>
        <v>1.9138755980861243E-2</v>
      </c>
      <c r="AL377" s="38">
        <f>'Publication Table'!AJ378/'Publication Table (%)'!AL$373</f>
        <v>2.2026431718061675E-2</v>
      </c>
      <c r="AM377" s="38">
        <f>'Publication Table'!AK378/'Publication Table (%)'!AM$373</f>
        <v>3.4313725490196081E-2</v>
      </c>
      <c r="AN377" s="38">
        <f>'Publication Table'!AL378/'Publication Table (%)'!AN$373</f>
        <v>3.4965034965034968E-2</v>
      </c>
      <c r="AO377" s="38">
        <f>'Publication Table'!AM378/'Publication Table (%)'!AO$373</f>
        <v>2.7906976744186046E-2</v>
      </c>
      <c r="AP377" s="38">
        <f>'Publication Table'!AN378/'Publication Table (%)'!AP$373</f>
        <v>1.3043478260869565E-2</v>
      </c>
      <c r="AQ377" s="38">
        <f>'Publication Table'!AO378/'Publication Table (%)'!AQ$373</f>
        <v>2.358490566037736E-2</v>
      </c>
      <c r="AR377" s="38">
        <f>'Publication Table'!AP378/'Publication Table (%)'!AR$373</f>
        <v>3.8277511961722487E-2</v>
      </c>
      <c r="AS377" s="38">
        <f>'Publication Table'!AQ378/'Publication Table (%)'!AS$373</f>
        <v>4.0178571428571432E-2</v>
      </c>
      <c r="AT377" s="38">
        <f>'Publication Table'!AR378/'Publication Table (%)'!AT$373</f>
        <v>2.2321428571428572E-2</v>
      </c>
      <c r="AU377" s="38">
        <f>'Publication Table'!AS378/'Publication Table (%)'!AU$373</f>
        <v>3.4188034188034191E-2</v>
      </c>
      <c r="AV377" s="38">
        <f>'Publication Table'!AT378/'Publication Table (%)'!AV$373</f>
        <v>1.8315018315018316E-2</v>
      </c>
      <c r="AW377" s="38">
        <f>'Publication Table'!AU378/'Publication Table (%)'!AW$373</f>
        <v>4.2654028436018961E-2</v>
      </c>
      <c r="AX377" s="38">
        <f>'Publication Table'!AV378/'Publication Table (%)'!AX$373</f>
        <v>3.0837004405286344E-2</v>
      </c>
      <c r="AY377" s="38">
        <f>'Publication Table'!AW378/'Publication Table (%)'!AY$373</f>
        <v>1.7467248908296942E-2</v>
      </c>
      <c r="AZ377" s="38">
        <f>'Publication Table'!AX378/'Publication Table (%)'!AZ$373</f>
        <v>4.5283018867924525E-2</v>
      </c>
      <c r="BA377" s="38">
        <f>'Publication Table'!AY378/'Publication Table (%)'!BA$373</f>
        <v>2.7777777777777776E-2</v>
      </c>
      <c r="BB377" s="38">
        <f>'Publication Table'!AZ378/'Publication Table (%)'!BB$373</f>
        <v>2.5396825396825397E-2</v>
      </c>
      <c r="BC377" s="38">
        <f>'Publication Table'!BA378/'Publication Table (%)'!BC$373</f>
        <v>4.0816326530612242E-2</v>
      </c>
      <c r="BD377" s="38">
        <f>'Publication Table'!BB378/'Publication Table (%)'!BD$373</f>
        <v>2.2950819672131147E-2</v>
      </c>
      <c r="BE377" s="38">
        <f>'Publication Table'!BC378/'Publication Table (%)'!BE$373</f>
        <v>4.2622950819672129E-2</v>
      </c>
      <c r="BF377" s="38">
        <f>'Publication Table'!BD378/'Publication Table (%)'!BF$373</f>
        <v>1.5197568389057751E-2</v>
      </c>
      <c r="BG377" s="38">
        <f>'Publication Table'!BE378/'Publication Table (%)'!BG$373</f>
        <v>3.2608695652173912E-2</v>
      </c>
      <c r="BH377" s="38">
        <f>'Publication Table'!BF378/'Publication Table (%)'!BH$373</f>
        <v>3.4591194968553458E-2</v>
      </c>
      <c r="BI377" s="38">
        <f>'Publication Table'!BG378/'Publication Table (%)'!BI$373</f>
        <v>3.678929765886288E-2</v>
      </c>
      <c r="BJ377" s="38">
        <f>'Publication Table'!BH378/'Publication Table (%)'!BJ$373</f>
        <v>3.3112582781456956E-2</v>
      </c>
      <c r="BK377" s="38">
        <f>'Publication Table'!BI378/'Publication Table (%)'!BK$373</f>
        <v>4.2483660130718956E-2</v>
      </c>
      <c r="BL377" s="38">
        <f>'Publication Table'!BJ378/'Publication Table (%)'!BL$373</f>
        <v>2.6845637583892617E-2</v>
      </c>
      <c r="BM377" s="38">
        <f>'Publication Table'!BK378/'Publication Table (%)'!BM$373</f>
        <v>0</v>
      </c>
      <c r="BN377" s="38">
        <f>'Publication Table'!BL378/'Publication Table (%)'!BN$373</f>
        <v>0</v>
      </c>
      <c r="BO377" s="38">
        <f>'Publication Table'!BM378/'Publication Table (%)'!BO$373</f>
        <v>1.092896174863388E-2</v>
      </c>
      <c r="BP377" s="38">
        <f>'Publication Table'!BN378/'Publication Table (%)'!BP$373</f>
        <v>7.1174377224199285E-3</v>
      </c>
      <c r="BQ377" s="38">
        <f>'Publication Table'!BO378/'Publication Table (%)'!BQ$373</f>
        <v>1.4336917562724014E-2</v>
      </c>
      <c r="BR377" s="38">
        <f>'Publication Table'!BP378/'Publication Table (%)'!BR$373</f>
        <v>8.771929824561403E-3</v>
      </c>
      <c r="BS377" s="38">
        <f ca="1">'Publication Table'!BQ378/'Publication Table (%)'!BS$373</f>
        <v>1.6736401673640166E-2</v>
      </c>
    </row>
    <row r="378" spans="2:71" ht="15" hidden="1" customHeight="1" outlineLevel="2" x14ac:dyDescent="0.2">
      <c r="B378" s="84" t="str">
        <f t="shared" si="50"/>
        <v>Balfour HospitalOther reason %</v>
      </c>
      <c r="C378" s="87" t="str">
        <f t="shared" si="55"/>
        <v>Balfour Hospital</v>
      </c>
      <c r="D378" s="100"/>
      <c r="E378" s="39" t="s">
        <v>116</v>
      </c>
      <c r="F378" s="38">
        <f>'Publication Table'!D379/'Publication Table (%)'!F$373</f>
        <v>1.098901098901099E-2</v>
      </c>
      <c r="G378" s="38">
        <f>'Publication Table'!E379/'Publication Table (%)'!G$373</f>
        <v>0</v>
      </c>
      <c r="H378" s="38">
        <f>'Publication Table'!F379/'Publication Table (%)'!H$373</f>
        <v>0</v>
      </c>
      <c r="I378" s="38">
        <f>'Publication Table'!G379/'Publication Table (%)'!I$373</f>
        <v>1.6483516483516484E-2</v>
      </c>
      <c r="J378" s="94">
        <f>'Publication Table'!H379/'Publication Table (%)'!J$373</f>
        <v>0</v>
      </c>
      <c r="K378" s="38">
        <f>'Publication Table'!I379/'Publication Table (%)'!K$373</f>
        <v>2.0242914979757085E-2</v>
      </c>
      <c r="L378" s="38">
        <f>'Publication Table'!J379/'Publication Table (%)'!L$373</f>
        <v>9.7087378640776691E-3</v>
      </c>
      <c r="M378" s="38">
        <f>'Publication Table'!K379/'Publication Table (%)'!M$373</f>
        <v>5.0251256281407036E-3</v>
      </c>
      <c r="N378" s="38">
        <f>'Publication Table'!L379/'Publication Table (%)'!N$373</f>
        <v>1.9736842105263157E-2</v>
      </c>
      <c r="O378" s="38">
        <f>'Publication Table'!M379/'Publication Table (%)'!O$373</f>
        <v>0</v>
      </c>
      <c r="P378" s="38">
        <f>'Publication Table'!N379/'Publication Table (%)'!P$373</f>
        <v>0</v>
      </c>
      <c r="Q378" s="38">
        <f>'Publication Table'!O379/'Publication Table (%)'!Q$373</f>
        <v>0</v>
      </c>
      <c r="R378" s="38">
        <f>'Publication Table'!P379/'Publication Table (%)'!R$373</f>
        <v>0</v>
      </c>
      <c r="S378" s="38">
        <f>'Publication Table'!Q379/'Publication Table (%)'!S$373</f>
        <v>0</v>
      </c>
      <c r="T378" s="38">
        <f>'Publication Table'!R379/'Publication Table (%)'!T$373</f>
        <v>0</v>
      </c>
      <c r="U378" s="38">
        <f>'Publication Table'!S379/'Publication Table (%)'!U$373</f>
        <v>5.076142131979695E-3</v>
      </c>
      <c r="V378" s="38">
        <f>'Publication Table'!T379/'Publication Table (%)'!V$373</f>
        <v>1.3157894736842105E-2</v>
      </c>
      <c r="W378" s="38">
        <f>'Publication Table'!U379/'Publication Table (%)'!W$373</f>
        <v>1.098901098901099E-2</v>
      </c>
      <c r="X378" s="38">
        <f>'Publication Table'!V379/'Publication Table (%)'!X$373</f>
        <v>1.932367149758454E-2</v>
      </c>
      <c r="Y378" s="38">
        <f>'Publication Table'!W379/'Publication Table (%)'!Y$373</f>
        <v>5.6179775280898875E-3</v>
      </c>
      <c r="Z378" s="38">
        <f>'Publication Table'!X379/'Publication Table (%)'!Z$373</f>
        <v>4.8780487804878049E-3</v>
      </c>
      <c r="AA378" s="38">
        <f>'Publication Table'!Y379/'Publication Table (%)'!AA$373</f>
        <v>2.2727272727272728E-2</v>
      </c>
      <c r="AB378" s="38">
        <f>'Publication Table'!Z379/'Publication Table (%)'!AB$373</f>
        <v>8.368200836820083E-3</v>
      </c>
      <c r="AC378" s="38">
        <f>'Publication Table'!AA379/'Publication Table (%)'!AC$373</f>
        <v>1.6949152542372881E-2</v>
      </c>
      <c r="AD378" s="38">
        <f>'Publication Table'!AB379/'Publication Table (%)'!AD$373</f>
        <v>5.208333333333333E-3</v>
      </c>
      <c r="AE378" s="38">
        <f>'Publication Table'!AC379/'Publication Table (%)'!AE$373</f>
        <v>1.0471204188481676E-2</v>
      </c>
      <c r="AF378" s="38">
        <f>'Publication Table'!AD379/'Publication Table (%)'!AF$373</f>
        <v>1.7045454545454544E-2</v>
      </c>
      <c r="AG378" s="38">
        <f>'Publication Table'!AE379/'Publication Table (%)'!AG$373</f>
        <v>2.8571428571428571E-2</v>
      </c>
      <c r="AH378" s="38">
        <f>'Publication Table'!AF379/'Publication Table (%)'!AH$373</f>
        <v>1.2345679012345678E-2</v>
      </c>
      <c r="AI378" s="38">
        <f>'Publication Table'!AG379/'Publication Table (%)'!AI$373</f>
        <v>4.5662100456621002E-3</v>
      </c>
      <c r="AJ378" s="38">
        <f>'Publication Table'!AH379/'Publication Table (%)'!AJ$373</f>
        <v>3.952569169960474E-3</v>
      </c>
      <c r="AK378" s="38">
        <f>'Publication Table'!AI379/'Publication Table (%)'!AK$373</f>
        <v>9.5693779904306216E-3</v>
      </c>
      <c r="AL378" s="38">
        <f>'Publication Table'!AJ379/'Publication Table (%)'!AL$373</f>
        <v>1.3215859030837005E-2</v>
      </c>
      <c r="AM378" s="38">
        <f>'Publication Table'!AK379/'Publication Table (%)'!AM$373</f>
        <v>4.9019607843137254E-3</v>
      </c>
      <c r="AN378" s="38">
        <f>'Publication Table'!AL379/'Publication Table (%)'!AN$373</f>
        <v>1.048951048951049E-2</v>
      </c>
      <c r="AO378" s="38">
        <f>'Publication Table'!AM379/'Publication Table (%)'!AO$373</f>
        <v>0</v>
      </c>
      <c r="AP378" s="38">
        <f>'Publication Table'!AN379/'Publication Table (%)'!AP$373</f>
        <v>0</v>
      </c>
      <c r="AQ378" s="38">
        <f>'Publication Table'!AO379/'Publication Table (%)'!AQ$373</f>
        <v>4.7169811320754715E-3</v>
      </c>
      <c r="AR378" s="38">
        <f>'Publication Table'!AP379/'Publication Table (%)'!AR$373</f>
        <v>9.5693779904306216E-3</v>
      </c>
      <c r="AS378" s="38">
        <f>'Publication Table'!AQ379/'Publication Table (%)'!AS$373</f>
        <v>0</v>
      </c>
      <c r="AT378" s="38">
        <f>'Publication Table'!AR379/'Publication Table (%)'!AT$373</f>
        <v>0</v>
      </c>
      <c r="AU378" s="38">
        <f>'Publication Table'!AS379/'Publication Table (%)'!AU$373</f>
        <v>0</v>
      </c>
      <c r="AV378" s="38">
        <f>'Publication Table'!AT379/'Publication Table (%)'!AV$373</f>
        <v>0</v>
      </c>
      <c r="AW378" s="38">
        <f>'Publication Table'!AU379/'Publication Table (%)'!AW$373</f>
        <v>0</v>
      </c>
      <c r="AX378" s="38">
        <f>'Publication Table'!AV379/'Publication Table (%)'!AX$373</f>
        <v>2.2026431718061675E-2</v>
      </c>
      <c r="AY378" s="38">
        <f>'Publication Table'!AW379/'Publication Table (%)'!AY$373</f>
        <v>8.7336244541484712E-3</v>
      </c>
      <c r="AZ378" s="38">
        <f>'Publication Table'!AX379/'Publication Table (%)'!AZ$373</f>
        <v>7.5471698113207548E-3</v>
      </c>
      <c r="BA378" s="38">
        <f>'Publication Table'!AY379/'Publication Table (%)'!BA$373</f>
        <v>0</v>
      </c>
      <c r="BB378" s="38">
        <f>'Publication Table'!AZ379/'Publication Table (%)'!BB$373</f>
        <v>0</v>
      </c>
      <c r="BC378" s="38">
        <f>'Publication Table'!BA379/'Publication Table (%)'!BC$373</f>
        <v>0</v>
      </c>
      <c r="BD378" s="38">
        <f>'Publication Table'!BB379/'Publication Table (%)'!BD$373</f>
        <v>0</v>
      </c>
      <c r="BE378" s="38">
        <f>'Publication Table'!BC379/'Publication Table (%)'!BE$373</f>
        <v>0</v>
      </c>
      <c r="BF378" s="38">
        <f>'Publication Table'!BD379/'Publication Table (%)'!BF$373</f>
        <v>0</v>
      </c>
      <c r="BG378" s="38">
        <f>'Publication Table'!BE379/'Publication Table (%)'!BG$373</f>
        <v>0</v>
      </c>
      <c r="BH378" s="38">
        <f>'Publication Table'!BF379/'Publication Table (%)'!BH$373</f>
        <v>0</v>
      </c>
      <c r="BI378" s="38">
        <f>'Publication Table'!BG379/'Publication Table (%)'!BI$373</f>
        <v>0</v>
      </c>
      <c r="BJ378" s="38">
        <f>'Publication Table'!BH379/'Publication Table (%)'!BJ$373</f>
        <v>0</v>
      </c>
      <c r="BK378" s="38">
        <f>'Publication Table'!BI379/'Publication Table (%)'!BK$373</f>
        <v>0</v>
      </c>
      <c r="BL378" s="38">
        <f>'Publication Table'!BJ379/'Publication Table (%)'!BL$373</f>
        <v>1.3422818791946308E-2</v>
      </c>
      <c r="BM378" s="38">
        <f>'Publication Table'!BK379/'Publication Table (%)'!BM$373</f>
        <v>0</v>
      </c>
      <c r="BN378" s="38">
        <f>'Publication Table'!BL379/'Publication Table (%)'!BN$373</f>
        <v>0</v>
      </c>
      <c r="BO378" s="38">
        <f>'Publication Table'!BM379/'Publication Table (%)'!BO$373</f>
        <v>0</v>
      </c>
      <c r="BP378" s="38">
        <f>'Publication Table'!BN379/'Publication Table (%)'!BP$373</f>
        <v>0</v>
      </c>
      <c r="BQ378" s="38">
        <f>'Publication Table'!BO379/'Publication Table (%)'!BQ$373</f>
        <v>0</v>
      </c>
      <c r="BR378" s="38">
        <f>'Publication Table'!BP379/'Publication Table (%)'!BR$373</f>
        <v>0</v>
      </c>
      <c r="BS378" s="38">
        <f ca="1">'Publication Table'!BQ379/'Publication Table (%)'!BS$373</f>
        <v>0</v>
      </c>
    </row>
    <row r="379" spans="2:71" ht="15" customHeight="1" x14ac:dyDescent="0.2">
      <c r="B379" s="84" t="str">
        <f t="shared" si="50"/>
        <v>Balfour Hospital</v>
      </c>
      <c r="C379" s="87" t="str">
        <f t="shared" si="55"/>
        <v>Balfour Hospital</v>
      </c>
      <c r="D379" s="100"/>
      <c r="E379" s="45"/>
      <c r="F379" s="13"/>
      <c r="G379" s="13"/>
      <c r="H379" s="13"/>
      <c r="I379" s="13"/>
      <c r="J379" s="13"/>
      <c r="K379" s="13"/>
      <c r="L379" s="13"/>
      <c r="M379" s="13"/>
      <c r="N379" s="13"/>
      <c r="O379" s="13"/>
      <c r="P379" s="13"/>
      <c r="Q379" s="13"/>
      <c r="R379" s="13"/>
      <c r="S379" s="13"/>
      <c r="T379" s="13"/>
      <c r="U379" s="13"/>
      <c r="V379" s="13"/>
      <c r="W379" s="13"/>
      <c r="X379" s="13"/>
      <c r="Y379" s="13"/>
      <c r="Z379" s="13"/>
      <c r="AA379" s="13"/>
      <c r="AB379" s="13"/>
      <c r="AC379" s="13"/>
      <c r="AD379" s="13"/>
      <c r="AE379" s="13"/>
      <c r="AF379" s="13"/>
      <c r="AG379" s="13"/>
      <c r="AH379" s="13"/>
      <c r="AI379" s="13"/>
      <c r="AJ379" s="13"/>
      <c r="AK379" s="13"/>
      <c r="AL379" s="13"/>
      <c r="AM379" s="13"/>
      <c r="AN379" s="13"/>
      <c r="AO379" s="13"/>
      <c r="AP379" s="13"/>
      <c r="AQ379" s="13"/>
      <c r="AR379" s="13"/>
      <c r="AS379" s="13"/>
      <c r="AT379" s="13"/>
      <c r="AU379" s="13"/>
      <c r="AV379" s="13"/>
      <c r="AW379" s="13"/>
      <c r="AX379" s="13"/>
      <c r="AY379" s="13"/>
      <c r="AZ379" s="13"/>
      <c r="BA379" s="13"/>
      <c r="BB379" s="13"/>
      <c r="BC379" s="13"/>
      <c r="BD379" s="13"/>
      <c r="BE379" s="13"/>
      <c r="BF379" s="13"/>
      <c r="BG379" s="13"/>
      <c r="BH379" s="13"/>
      <c r="BI379" s="13"/>
      <c r="BJ379" s="13"/>
      <c r="BK379" s="13"/>
      <c r="BL379" s="13"/>
      <c r="BM379" s="13"/>
      <c r="BN379" s="13"/>
      <c r="BO379" s="13"/>
      <c r="BP379" s="13"/>
      <c r="BQ379" s="13"/>
      <c r="BR379" s="13"/>
      <c r="BS379" s="13"/>
    </row>
    <row r="380" spans="2:71" ht="15" customHeight="1" x14ac:dyDescent="0.25">
      <c r="B380" s="84" t="str">
        <f t="shared" si="50"/>
        <v>NHS ShetlandNHS Shetland</v>
      </c>
      <c r="C380" s="87" t="str">
        <f>E380</f>
        <v>NHS Shetland</v>
      </c>
      <c r="D380" s="100"/>
      <c r="E380" s="42" t="s">
        <v>89</v>
      </c>
      <c r="F380" s="14"/>
      <c r="G380" s="14"/>
      <c r="H380" s="14"/>
      <c r="I380" s="14"/>
      <c r="J380" s="14"/>
      <c r="K380" s="14"/>
      <c r="L380" s="14"/>
      <c r="M380" s="14"/>
      <c r="N380" s="14"/>
      <c r="O380" s="14"/>
      <c r="P380" s="14"/>
      <c r="Q380" s="14"/>
      <c r="R380" s="14"/>
      <c r="S380" s="14"/>
      <c r="T380" s="14"/>
      <c r="U380" s="14"/>
      <c r="V380" s="14"/>
      <c r="W380" s="14"/>
      <c r="X380" s="14"/>
      <c r="Y380" s="14"/>
      <c r="Z380" s="14"/>
      <c r="AA380" s="14"/>
      <c r="AB380" s="14"/>
      <c r="AC380" s="14"/>
      <c r="AD380" s="14"/>
      <c r="AE380" s="14"/>
      <c r="AF380" s="14"/>
      <c r="AG380" s="14"/>
      <c r="AH380" s="14"/>
      <c r="AI380" s="14"/>
      <c r="AJ380" s="14"/>
      <c r="AK380" s="14"/>
      <c r="AL380" s="14"/>
      <c r="AM380" s="14"/>
      <c r="AN380" s="14"/>
      <c r="AO380" s="14"/>
      <c r="AP380" s="14"/>
      <c r="AQ380" s="14"/>
      <c r="AR380" s="14"/>
      <c r="AS380" s="14"/>
      <c r="AT380" s="14"/>
      <c r="AU380" s="14"/>
      <c r="AV380" s="14"/>
      <c r="AW380" s="14"/>
      <c r="AX380" s="14"/>
      <c r="AY380" s="14"/>
      <c r="AZ380" s="14"/>
      <c r="BA380" s="14"/>
      <c r="BB380" s="14"/>
      <c r="BC380" s="14"/>
      <c r="BD380" s="14"/>
      <c r="BE380" s="14"/>
      <c r="BF380" s="14"/>
      <c r="BG380" s="14"/>
      <c r="BH380" s="14"/>
      <c r="BI380" s="14"/>
      <c r="BJ380" s="14"/>
      <c r="BK380" s="14"/>
      <c r="BL380" s="14"/>
      <c r="BM380" s="14"/>
      <c r="BN380" s="14"/>
      <c r="BO380" s="14"/>
      <c r="BP380" s="14"/>
      <c r="BQ380" s="14"/>
      <c r="BR380" s="14"/>
      <c r="BS380" s="14"/>
    </row>
    <row r="381" spans="2:71" ht="15" customHeight="1" x14ac:dyDescent="0.2">
      <c r="B381" s="84" t="str">
        <f t="shared" si="50"/>
        <v>NHS ShetlandTotal Number of scheduled elective operations in theatre system</v>
      </c>
      <c r="C381" s="87" t="str">
        <f t="shared" ref="C381:C387" si="56">C380</f>
        <v>NHS Shetland</v>
      </c>
      <c r="D381" s="100"/>
      <c r="E381" s="36" t="s">
        <v>3</v>
      </c>
      <c r="F381" s="11">
        <f>'Publication Table'!D382</f>
        <v>163</v>
      </c>
      <c r="G381" s="11">
        <f>'Publication Table'!E382</f>
        <v>154</v>
      </c>
      <c r="H381" s="11">
        <f>'Publication Table'!F382</f>
        <v>166</v>
      </c>
      <c r="I381" s="11">
        <f>'Publication Table'!G382</f>
        <v>172</v>
      </c>
      <c r="J381" s="11">
        <f>'Publication Table'!H382</f>
        <v>170</v>
      </c>
      <c r="K381" s="11">
        <f>'Publication Table'!I382</f>
        <v>148</v>
      </c>
      <c r="L381" s="11">
        <f>'Publication Table'!J382</f>
        <v>160</v>
      </c>
      <c r="M381" s="11">
        <f>'Publication Table'!K382</f>
        <v>143</v>
      </c>
      <c r="N381" s="11">
        <f>'Publication Table'!L382</f>
        <v>151</v>
      </c>
      <c r="O381" s="11">
        <f>'Publication Table'!M382</f>
        <v>145</v>
      </c>
      <c r="P381" s="11">
        <f>'Publication Table'!N382</f>
        <v>164</v>
      </c>
      <c r="Q381" s="11">
        <f>'Publication Table'!O382</f>
        <v>185</v>
      </c>
      <c r="R381" s="11">
        <f>'Publication Table'!P382</f>
        <v>180</v>
      </c>
      <c r="S381" s="11">
        <f>'Publication Table'!Q382</f>
        <v>161</v>
      </c>
      <c r="T381" s="11">
        <f>'Publication Table'!R382</f>
        <v>153</v>
      </c>
      <c r="U381" s="11">
        <f>'Publication Table'!S382</f>
        <v>200</v>
      </c>
      <c r="V381" s="11">
        <f>'Publication Table'!T382</f>
        <v>162</v>
      </c>
      <c r="W381" s="11">
        <f>'Publication Table'!U382</f>
        <v>132</v>
      </c>
      <c r="X381" s="11">
        <f>'Publication Table'!V382</f>
        <v>196</v>
      </c>
      <c r="Y381" s="11">
        <f>'Publication Table'!W382</f>
        <v>155</v>
      </c>
      <c r="Z381" s="11">
        <f>'Publication Table'!X382</f>
        <v>200</v>
      </c>
      <c r="AA381" s="11">
        <f>'Publication Table'!Y382</f>
        <v>175</v>
      </c>
      <c r="AB381" s="11">
        <f>'Publication Table'!Z382</f>
        <v>187</v>
      </c>
      <c r="AC381" s="11">
        <f>'Publication Table'!AA382</f>
        <v>145</v>
      </c>
      <c r="AD381" s="11">
        <f>'Publication Table'!AB382</f>
        <v>207</v>
      </c>
      <c r="AE381" s="11">
        <f>'Publication Table'!AC382</f>
        <v>186</v>
      </c>
      <c r="AF381" s="11">
        <f>'Publication Table'!AD382</f>
        <v>157</v>
      </c>
      <c r="AG381" s="11">
        <f>'Publication Table'!AE382</f>
        <v>206</v>
      </c>
      <c r="AH381" s="11">
        <f>'Publication Table'!AF382</f>
        <v>171</v>
      </c>
      <c r="AI381" s="11">
        <f>'Publication Table'!AG382</f>
        <v>182</v>
      </c>
      <c r="AJ381" s="11">
        <f>'Publication Table'!AH382</f>
        <v>195</v>
      </c>
      <c r="AK381" s="11">
        <f>'Publication Table'!AI382</f>
        <v>135</v>
      </c>
      <c r="AL381" s="11">
        <f>'Publication Table'!AJ382</f>
        <v>139</v>
      </c>
      <c r="AM381" s="11">
        <f>'Publication Table'!AK382</f>
        <v>159</v>
      </c>
      <c r="AN381" s="11">
        <f>'Publication Table'!AL382</f>
        <v>170</v>
      </c>
      <c r="AO381" s="11">
        <f>'Publication Table'!AM382</f>
        <v>169</v>
      </c>
      <c r="AP381" s="11">
        <f>'Publication Table'!AN382</f>
        <v>199</v>
      </c>
      <c r="AQ381" s="11">
        <f>'Publication Table'!AO382</f>
        <v>210</v>
      </c>
      <c r="AR381" s="11">
        <f>'Publication Table'!AP382</f>
        <v>156</v>
      </c>
      <c r="AS381" s="11">
        <f>'Publication Table'!AQ382</f>
        <v>215</v>
      </c>
      <c r="AT381" s="11">
        <f>'Publication Table'!AR382</f>
        <v>176</v>
      </c>
      <c r="AU381" s="11">
        <f>'Publication Table'!AS382</f>
        <v>177</v>
      </c>
      <c r="AV381" s="11">
        <f>'Publication Table'!AT382</f>
        <v>204</v>
      </c>
      <c r="AW381" s="11">
        <f>'Publication Table'!AU382</f>
        <v>161</v>
      </c>
      <c r="AX381" s="11">
        <f>'Publication Table'!AV382</f>
        <v>178</v>
      </c>
      <c r="AY381" s="11">
        <f>'Publication Table'!AW382</f>
        <v>192</v>
      </c>
      <c r="AZ381" s="11">
        <f>'Publication Table'!AX382</f>
        <v>197</v>
      </c>
      <c r="BA381" s="11">
        <f>'Publication Table'!AY382</f>
        <v>171</v>
      </c>
      <c r="BB381" s="11">
        <f>'Publication Table'!AZ382</f>
        <v>210</v>
      </c>
      <c r="BC381" s="11">
        <f>'Publication Table'!BA382</f>
        <v>165</v>
      </c>
      <c r="BD381" s="11">
        <f>'Publication Table'!BB382</f>
        <v>160</v>
      </c>
      <c r="BE381" s="11">
        <f>'Publication Table'!BC382</f>
        <v>171</v>
      </c>
      <c r="BF381" s="305">
        <f>'Publication Table'!BD382</f>
        <v>169</v>
      </c>
      <c r="BG381" s="305">
        <f>'Publication Table'!BE382</f>
        <v>178</v>
      </c>
      <c r="BH381" s="305">
        <f>'Publication Table'!BF382</f>
        <v>198</v>
      </c>
      <c r="BI381" s="305">
        <f>'Publication Table'!BG382</f>
        <v>119</v>
      </c>
      <c r="BJ381" s="305">
        <f>'Publication Table'!BH382</f>
        <v>195</v>
      </c>
      <c r="BK381" s="305">
        <f>'Publication Table'!BI382</f>
        <v>190</v>
      </c>
      <c r="BL381" s="305">
        <f>'Publication Table'!BJ382</f>
        <v>102</v>
      </c>
      <c r="BM381" s="305">
        <f>'Publication Table'!BK382</f>
        <v>4</v>
      </c>
      <c r="BN381" s="305">
        <f>'Publication Table'!BL382</f>
        <v>14</v>
      </c>
      <c r="BO381" s="305">
        <f>'Publication Table'!BM382</f>
        <v>69</v>
      </c>
      <c r="BP381" s="305">
        <f>'Publication Table'!BN382</f>
        <v>93</v>
      </c>
      <c r="BQ381" s="305">
        <f>'Publication Table'!BO382</f>
        <v>98</v>
      </c>
      <c r="BR381" s="305">
        <f>'Publication Table'!BP382</f>
        <v>105</v>
      </c>
      <c r="BS381" s="305">
        <f ca="1">'Publication Table'!BQ382</f>
        <v>109</v>
      </c>
    </row>
    <row r="382" spans="2:71" ht="15" customHeight="1" x14ac:dyDescent="0.2">
      <c r="B382" s="84" t="str">
        <f t="shared" si="50"/>
        <v>NHS ShetlandPercent of total scheduled elective cancellations in theatre systems</v>
      </c>
      <c r="C382" s="87" t="str">
        <f t="shared" si="56"/>
        <v>NHS Shetland</v>
      </c>
      <c r="D382" s="100"/>
      <c r="E382" s="37" t="s">
        <v>112</v>
      </c>
      <c r="F382" s="66">
        <f>'Publication Table'!D383/'Publication Table (%)'!F$381</f>
        <v>4.9079754601226995E-2</v>
      </c>
      <c r="G382" s="66">
        <f>'Publication Table'!E383/'Publication Table (%)'!G$381</f>
        <v>5.1948051948051951E-2</v>
      </c>
      <c r="H382" s="66">
        <f>'Publication Table'!F383/'Publication Table (%)'!H$381</f>
        <v>0.12048192771084337</v>
      </c>
      <c r="I382" s="66">
        <f>'Publication Table'!G383/'Publication Table (%)'!I$381</f>
        <v>6.3953488372093026E-2</v>
      </c>
      <c r="J382" s="66">
        <f>'Publication Table'!H383/'Publication Table (%)'!J$381</f>
        <v>4.1176470588235294E-2</v>
      </c>
      <c r="K382" s="66">
        <f>'Publication Table'!I383/'Publication Table (%)'!K$381</f>
        <v>5.4054054054054057E-2</v>
      </c>
      <c r="L382" s="66">
        <f>'Publication Table'!J383/'Publication Table (%)'!L$381</f>
        <v>2.5000000000000001E-2</v>
      </c>
      <c r="M382" s="66">
        <f>'Publication Table'!K383/'Publication Table (%)'!M$381</f>
        <v>4.8951048951048952E-2</v>
      </c>
      <c r="N382" s="66">
        <f>'Publication Table'!L383/'Publication Table (%)'!N$381</f>
        <v>7.2847682119205295E-2</v>
      </c>
      <c r="O382" s="66">
        <f>'Publication Table'!M383/'Publication Table (%)'!O$381</f>
        <v>5.5172413793103448E-2</v>
      </c>
      <c r="P382" s="66">
        <f>'Publication Table'!N383/'Publication Table (%)'!P$381</f>
        <v>4.2682926829268296E-2</v>
      </c>
      <c r="Q382" s="66">
        <f>'Publication Table'!O383/'Publication Table (%)'!Q$381</f>
        <v>6.4864864864864868E-2</v>
      </c>
      <c r="R382" s="66">
        <f>'Publication Table'!P383/'Publication Table (%)'!R$381</f>
        <v>3.888888888888889E-2</v>
      </c>
      <c r="S382" s="66">
        <f>'Publication Table'!Q383/'Publication Table (%)'!S$381</f>
        <v>4.3478260869565216E-2</v>
      </c>
      <c r="T382" s="66">
        <f>'Publication Table'!R383/'Publication Table (%)'!T$381</f>
        <v>6.535947712418301E-2</v>
      </c>
      <c r="U382" s="66">
        <f>'Publication Table'!S383/'Publication Table (%)'!U$381</f>
        <v>0.06</v>
      </c>
      <c r="V382" s="66">
        <f>'Publication Table'!T383/'Publication Table (%)'!V$381</f>
        <v>6.1728395061728392E-2</v>
      </c>
      <c r="W382" s="66">
        <f>'Publication Table'!U383/'Publication Table (%)'!W$381</f>
        <v>8.3333333333333329E-2</v>
      </c>
      <c r="X382" s="66">
        <f>'Publication Table'!V383/'Publication Table (%)'!X$381</f>
        <v>9.1836734693877556E-2</v>
      </c>
      <c r="Y382" s="66">
        <f>'Publication Table'!W383/'Publication Table (%)'!Y$381</f>
        <v>6.4516129032258063E-2</v>
      </c>
      <c r="Z382" s="66">
        <f>'Publication Table'!X383/'Publication Table (%)'!Z$381</f>
        <v>0.11</v>
      </c>
      <c r="AA382" s="66">
        <f>'Publication Table'!Y383/'Publication Table (%)'!AA$381</f>
        <v>5.1428571428571428E-2</v>
      </c>
      <c r="AB382" s="66">
        <f>'Publication Table'!Z383/'Publication Table (%)'!AB$381</f>
        <v>4.8128342245989303E-2</v>
      </c>
      <c r="AC382" s="66">
        <f>'Publication Table'!AA383/'Publication Table (%)'!AC$381</f>
        <v>2.7586206896551724E-2</v>
      </c>
      <c r="AD382" s="66">
        <f>'Publication Table'!AB383/'Publication Table (%)'!AD$381</f>
        <v>8.2125603864734303E-2</v>
      </c>
      <c r="AE382" s="66">
        <f>'Publication Table'!AC383/'Publication Table (%)'!AE$381</f>
        <v>5.9139784946236562E-2</v>
      </c>
      <c r="AF382" s="66">
        <f>'Publication Table'!AD383/'Publication Table (%)'!AF$381</f>
        <v>7.0063694267515922E-2</v>
      </c>
      <c r="AG382" s="66">
        <f>'Publication Table'!AE383/'Publication Table (%)'!AG$381</f>
        <v>6.7961165048543687E-2</v>
      </c>
      <c r="AH382" s="66">
        <f>'Publication Table'!AF383/'Publication Table (%)'!AH$381</f>
        <v>7.0175438596491224E-2</v>
      </c>
      <c r="AI382" s="66">
        <f>'Publication Table'!AG383/'Publication Table (%)'!AI$381</f>
        <v>9.3406593406593408E-2</v>
      </c>
      <c r="AJ382" s="66">
        <f>'Publication Table'!AH383/'Publication Table (%)'!AJ$381</f>
        <v>6.6666666666666666E-2</v>
      </c>
      <c r="AK382" s="66">
        <f>'Publication Table'!AI383/'Publication Table (%)'!AK$381</f>
        <v>5.185185185185185E-2</v>
      </c>
      <c r="AL382" s="66">
        <f>'Publication Table'!AJ383/'Publication Table (%)'!AL$381</f>
        <v>5.0359712230215826E-2</v>
      </c>
      <c r="AM382" s="66">
        <f>'Publication Table'!AK383/'Publication Table (%)'!AM$381</f>
        <v>5.6603773584905662E-2</v>
      </c>
      <c r="AN382" s="66">
        <f>'Publication Table'!AL383/'Publication Table (%)'!AN$381</f>
        <v>8.8235294117647065E-2</v>
      </c>
      <c r="AO382" s="66">
        <f>'Publication Table'!AM383/'Publication Table (%)'!AO$381</f>
        <v>3.5502958579881658E-2</v>
      </c>
      <c r="AP382" s="66">
        <f>'Publication Table'!AN383/'Publication Table (%)'!AP$381</f>
        <v>2.5125628140703519E-2</v>
      </c>
      <c r="AQ382" s="66">
        <f>'Publication Table'!AO383/'Publication Table (%)'!AQ$381</f>
        <v>5.2380952380952382E-2</v>
      </c>
      <c r="AR382" s="66">
        <f>'Publication Table'!AP383/'Publication Table (%)'!AR$381</f>
        <v>4.4871794871794872E-2</v>
      </c>
      <c r="AS382" s="66">
        <f>'Publication Table'!AQ383/'Publication Table (%)'!AS$381</f>
        <v>5.1162790697674418E-2</v>
      </c>
      <c r="AT382" s="66">
        <f>'Publication Table'!AR383/'Publication Table (%)'!AT$381</f>
        <v>6.25E-2</v>
      </c>
      <c r="AU382" s="66">
        <f>'Publication Table'!AS383/'Publication Table (%)'!AU$381</f>
        <v>5.0847457627118647E-2</v>
      </c>
      <c r="AV382" s="66">
        <f>'Publication Table'!AT383/'Publication Table (%)'!AV$381</f>
        <v>4.4117647058823532E-2</v>
      </c>
      <c r="AW382" s="66">
        <f>'Publication Table'!AU383/'Publication Table (%)'!AW$381</f>
        <v>8.6956521739130432E-2</v>
      </c>
      <c r="AX382" s="66">
        <f>'Publication Table'!AV383/'Publication Table (%)'!AX$381</f>
        <v>6.741573033707865E-2</v>
      </c>
      <c r="AY382" s="66">
        <f>'Publication Table'!AW383/'Publication Table (%)'!AY$381</f>
        <v>5.7291666666666664E-2</v>
      </c>
      <c r="AZ382" s="66">
        <f>'Publication Table'!AX383/'Publication Table (%)'!AZ$381</f>
        <v>7.1065989847715741E-2</v>
      </c>
      <c r="BA382" s="66">
        <f>'Publication Table'!AY383/'Publication Table (%)'!BA$381</f>
        <v>2.3391812865497075E-2</v>
      </c>
      <c r="BB382" s="66">
        <f>'Publication Table'!AZ383/'Publication Table (%)'!BB$381</f>
        <v>9.0476190476190474E-2</v>
      </c>
      <c r="BC382" s="66">
        <f>'Publication Table'!BA383/'Publication Table (%)'!BC$381</f>
        <v>3.6363636363636362E-2</v>
      </c>
      <c r="BD382" s="66">
        <f>'Publication Table'!BB383/'Publication Table (%)'!BD$381</f>
        <v>6.25E-2</v>
      </c>
      <c r="BE382" s="66">
        <f>'Publication Table'!BC383/'Publication Table (%)'!BE$381</f>
        <v>0.11695906432748537</v>
      </c>
      <c r="BF382" s="304">
        <f>'Publication Table'!BD383/'Publication Table (%)'!BF$381</f>
        <v>0.20118343195266272</v>
      </c>
      <c r="BG382" s="304">
        <f>'Publication Table'!BE383/'Publication Table (%)'!BG$381</f>
        <v>8.4269662921348312E-2</v>
      </c>
      <c r="BH382" s="304">
        <f>'Publication Table'!BF383/'Publication Table (%)'!BH$381</f>
        <v>6.0606060606060608E-2</v>
      </c>
      <c r="BI382" s="304">
        <f>'Publication Table'!BG383/'Publication Table (%)'!BI$381</f>
        <v>5.0420168067226892E-2</v>
      </c>
      <c r="BJ382" s="304">
        <f>'Publication Table'!BH383/'Publication Table (%)'!BJ$381</f>
        <v>4.6153846153846156E-2</v>
      </c>
      <c r="BK382" s="304">
        <f>'Publication Table'!BI383/'Publication Table (%)'!BK$381</f>
        <v>0.1</v>
      </c>
      <c r="BL382" s="304">
        <f>'Publication Table'!BJ383/'Publication Table (%)'!BL$381</f>
        <v>0.12745098039215685</v>
      </c>
      <c r="BM382" s="304">
        <f>'Publication Table'!BK383/'Publication Table (%)'!BM$381</f>
        <v>0</v>
      </c>
      <c r="BN382" s="304">
        <f>'Publication Table'!BL383/'Publication Table (%)'!BN$381</f>
        <v>0</v>
      </c>
      <c r="BO382" s="304">
        <f>'Publication Table'!BM383/'Publication Table (%)'!BO$381</f>
        <v>1.4492753623188406E-2</v>
      </c>
      <c r="BP382" s="304">
        <f>'Publication Table'!BN383/'Publication Table (%)'!BP$381</f>
        <v>1.0752688172043012E-2</v>
      </c>
      <c r="BQ382" s="304">
        <f>'Publication Table'!BO383/'Publication Table (%)'!BQ$381</f>
        <v>2.0408163265306121E-2</v>
      </c>
      <c r="BR382" s="304">
        <f>'Publication Table'!BP383/'Publication Table (%)'!BR$381</f>
        <v>2.8571428571428571E-2</v>
      </c>
      <c r="BS382" s="304">
        <f ca="1">'Publication Table'!BQ383/'Publication Table (%)'!BS$381</f>
        <v>1.834862385321101E-2</v>
      </c>
    </row>
    <row r="383" spans="2:71" ht="15" customHeight="1" x14ac:dyDescent="0.2">
      <c r="B383" s="84" t="str">
        <f t="shared" si="50"/>
        <v>NHS ShetlandCancellation based on clinical reason by hospital %</v>
      </c>
      <c r="C383" s="87" t="str">
        <f t="shared" si="56"/>
        <v>NHS Shetland</v>
      </c>
      <c r="D383" s="100" t="s">
        <v>90</v>
      </c>
      <c r="E383" s="39" t="s">
        <v>113</v>
      </c>
      <c r="F383" s="66">
        <f>'Publication Table'!D384/'Publication Table (%)'!F$381</f>
        <v>1.2269938650306749E-2</v>
      </c>
      <c r="G383" s="66">
        <f>'Publication Table'!E384/'Publication Table (%)'!G$381</f>
        <v>1.2987012987012988E-2</v>
      </c>
      <c r="H383" s="66">
        <f>'Publication Table'!F384/'Publication Table (%)'!H$381</f>
        <v>2.4096385542168676E-2</v>
      </c>
      <c r="I383" s="66">
        <f>'Publication Table'!G384/'Publication Table (%)'!I$381</f>
        <v>3.4883720930232558E-2</v>
      </c>
      <c r="J383" s="66">
        <f>'Publication Table'!H384/'Publication Table (%)'!J$381</f>
        <v>5.8823529411764705E-3</v>
      </c>
      <c r="K383" s="66">
        <f>'Publication Table'!I384/'Publication Table (%)'!K$381</f>
        <v>2.0270270270270271E-2</v>
      </c>
      <c r="L383" s="66">
        <f>'Publication Table'!J384/'Publication Table (%)'!L$381</f>
        <v>6.2500000000000003E-3</v>
      </c>
      <c r="M383" s="66">
        <f>'Publication Table'!K384/'Publication Table (%)'!M$381</f>
        <v>1.3986013986013986E-2</v>
      </c>
      <c r="N383" s="66">
        <f>'Publication Table'!L384/'Publication Table (%)'!N$381</f>
        <v>6.6225165562913907E-3</v>
      </c>
      <c r="O383" s="66">
        <f>'Publication Table'!M384/'Publication Table (%)'!O$381</f>
        <v>0</v>
      </c>
      <c r="P383" s="66">
        <f>'Publication Table'!N384/'Publication Table (%)'!P$381</f>
        <v>1.2195121951219513E-2</v>
      </c>
      <c r="Q383" s="66">
        <f>'Publication Table'!O384/'Publication Table (%)'!Q$381</f>
        <v>2.7027027027027029E-2</v>
      </c>
      <c r="R383" s="66">
        <f>'Publication Table'!P384/'Publication Table (%)'!R$381</f>
        <v>5.5555555555555558E-3</v>
      </c>
      <c r="S383" s="66">
        <f>'Publication Table'!Q384/'Publication Table (%)'!S$381</f>
        <v>6.2111801242236021E-3</v>
      </c>
      <c r="T383" s="66">
        <f>'Publication Table'!R384/'Publication Table (%)'!T$381</f>
        <v>2.6143790849673203E-2</v>
      </c>
      <c r="U383" s="66">
        <f>'Publication Table'!S384/'Publication Table (%)'!U$381</f>
        <v>0.01</v>
      </c>
      <c r="V383" s="66">
        <f>'Publication Table'!T384/'Publication Table (%)'!V$381</f>
        <v>1.8518518518518517E-2</v>
      </c>
      <c r="W383" s="66">
        <f>'Publication Table'!U384/'Publication Table (%)'!W$381</f>
        <v>2.2727272727272728E-2</v>
      </c>
      <c r="X383" s="66">
        <f>'Publication Table'!V384/'Publication Table (%)'!X$381</f>
        <v>2.0408163265306121E-2</v>
      </c>
      <c r="Y383" s="66">
        <f>'Publication Table'!W384/'Publication Table (%)'!Y$381</f>
        <v>6.4516129032258064E-3</v>
      </c>
      <c r="Z383" s="66">
        <f>'Publication Table'!X384/'Publication Table (%)'!Z$381</f>
        <v>0.01</v>
      </c>
      <c r="AA383" s="66">
        <f>'Publication Table'!Y384/'Publication Table (%)'!AA$381</f>
        <v>2.2857142857142857E-2</v>
      </c>
      <c r="AB383" s="66">
        <f>'Publication Table'!Z384/'Publication Table (%)'!AB$381</f>
        <v>2.6737967914438502E-2</v>
      </c>
      <c r="AC383" s="66">
        <f>'Publication Table'!AA384/'Publication Table (%)'!AC$381</f>
        <v>6.8965517241379309E-3</v>
      </c>
      <c r="AD383" s="66">
        <f>'Publication Table'!AB384/'Publication Table (%)'!AD$381</f>
        <v>2.4154589371980676E-2</v>
      </c>
      <c r="AE383" s="66">
        <f>'Publication Table'!AC384/'Publication Table (%)'!AE$381</f>
        <v>5.3763440860215058E-3</v>
      </c>
      <c r="AF383" s="66">
        <f>'Publication Table'!AD384/'Publication Table (%)'!AF$381</f>
        <v>6.369426751592357E-3</v>
      </c>
      <c r="AG383" s="66">
        <f>'Publication Table'!AE384/'Publication Table (%)'!AG$381</f>
        <v>2.4271844660194174E-2</v>
      </c>
      <c r="AH383" s="66">
        <f>'Publication Table'!AF384/'Publication Table (%)'!AH$381</f>
        <v>1.1695906432748537E-2</v>
      </c>
      <c r="AI383" s="66">
        <f>'Publication Table'!AG384/'Publication Table (%)'!AI$381</f>
        <v>2.7472527472527472E-2</v>
      </c>
      <c r="AJ383" s="66">
        <f>'Publication Table'!AH384/'Publication Table (%)'!AJ$381</f>
        <v>2.0512820512820513E-2</v>
      </c>
      <c r="AK383" s="66">
        <f>'Publication Table'!AI384/'Publication Table (%)'!AK$381</f>
        <v>1.4814814814814815E-2</v>
      </c>
      <c r="AL383" s="66">
        <f>'Publication Table'!AJ384/'Publication Table (%)'!AL$381</f>
        <v>2.1582733812949641E-2</v>
      </c>
      <c r="AM383" s="66">
        <f>'Publication Table'!AK384/'Publication Table (%)'!AM$381</f>
        <v>6.2893081761006293E-3</v>
      </c>
      <c r="AN383" s="66">
        <f>'Publication Table'!AL384/'Publication Table (%)'!AN$381</f>
        <v>4.1176470588235294E-2</v>
      </c>
      <c r="AO383" s="66">
        <f>'Publication Table'!AM384/'Publication Table (%)'!AO$381</f>
        <v>1.1834319526627219E-2</v>
      </c>
      <c r="AP383" s="66">
        <f>'Publication Table'!AN384/'Publication Table (%)'!AP$381</f>
        <v>1.0050251256281407E-2</v>
      </c>
      <c r="AQ383" s="66">
        <f>'Publication Table'!AO384/'Publication Table (%)'!AQ$381</f>
        <v>1.9047619047619049E-2</v>
      </c>
      <c r="AR383" s="66">
        <f>'Publication Table'!AP384/'Publication Table (%)'!AR$381</f>
        <v>1.282051282051282E-2</v>
      </c>
      <c r="AS383" s="66">
        <f>'Publication Table'!AQ384/'Publication Table (%)'!AS$381</f>
        <v>2.7906976744186046E-2</v>
      </c>
      <c r="AT383" s="66">
        <f>'Publication Table'!AR384/'Publication Table (%)'!AT$381</f>
        <v>2.8409090909090908E-2</v>
      </c>
      <c r="AU383" s="66">
        <f>'Publication Table'!AS384/'Publication Table (%)'!AU$381</f>
        <v>1.1299435028248588E-2</v>
      </c>
      <c r="AV383" s="66">
        <f>'Publication Table'!AT384/'Publication Table (%)'!AV$381</f>
        <v>0</v>
      </c>
      <c r="AW383" s="66">
        <f>'Publication Table'!AU384/'Publication Table (%)'!AW$381</f>
        <v>4.9689440993788817E-2</v>
      </c>
      <c r="AX383" s="66">
        <f>'Publication Table'!AV384/'Publication Table (%)'!AX$381</f>
        <v>3.3707865168539325E-2</v>
      </c>
      <c r="AY383" s="66">
        <f>'Publication Table'!AW384/'Publication Table (%)'!AY$381</f>
        <v>2.0833333333333332E-2</v>
      </c>
      <c r="AZ383" s="66">
        <f>'Publication Table'!AX384/'Publication Table (%)'!AZ$381</f>
        <v>2.030456852791878E-2</v>
      </c>
      <c r="BA383" s="66">
        <f>'Publication Table'!AY384/'Publication Table (%)'!BA$381</f>
        <v>5.8479532163742687E-3</v>
      </c>
      <c r="BB383" s="66">
        <f>'Publication Table'!AZ384/'Publication Table (%)'!BB$381</f>
        <v>3.3333333333333333E-2</v>
      </c>
      <c r="BC383" s="66">
        <f>'Publication Table'!BA384/'Publication Table (%)'!BC$381</f>
        <v>1.8181818181818181E-2</v>
      </c>
      <c r="BD383" s="66">
        <f>'Publication Table'!BB384/'Publication Table (%)'!BD$381</f>
        <v>2.5000000000000001E-2</v>
      </c>
      <c r="BE383" s="66">
        <f>'Publication Table'!BC384/'Publication Table (%)'!BE$381</f>
        <v>4.0935672514619881E-2</v>
      </c>
      <c r="BF383" s="304">
        <f>'Publication Table'!BD384/'Publication Table (%)'!BF$381</f>
        <v>1.7751479289940829E-2</v>
      </c>
      <c r="BG383" s="304">
        <f>'Publication Table'!BE384/'Publication Table (%)'!BG$381</f>
        <v>2.8089887640449437E-2</v>
      </c>
      <c r="BH383" s="304">
        <f>'Publication Table'!BF384/'Publication Table (%)'!BH$381</f>
        <v>3.0303030303030304E-2</v>
      </c>
      <c r="BI383" s="304">
        <f>'Publication Table'!BG384/'Publication Table (%)'!BI$381</f>
        <v>8.4033613445378148E-3</v>
      </c>
      <c r="BJ383" s="304">
        <f>'Publication Table'!BH384/'Publication Table (%)'!BJ$381</f>
        <v>1.5384615384615385E-2</v>
      </c>
      <c r="BK383" s="304">
        <f>'Publication Table'!BI384/'Publication Table (%)'!BK$381</f>
        <v>5.7894736842105263E-2</v>
      </c>
      <c r="BL383" s="304">
        <f>'Publication Table'!BJ384/'Publication Table (%)'!BL$381</f>
        <v>6.8627450980392163E-2</v>
      </c>
      <c r="BM383" s="304">
        <f>'Publication Table'!BK384/'Publication Table (%)'!BM$381</f>
        <v>0</v>
      </c>
      <c r="BN383" s="304">
        <f>'Publication Table'!BL384/'Publication Table (%)'!BN$381</f>
        <v>0</v>
      </c>
      <c r="BO383" s="304">
        <f>'Publication Table'!BM384/'Publication Table (%)'!BO$381</f>
        <v>1.4492753623188406E-2</v>
      </c>
      <c r="BP383" s="304">
        <f>'Publication Table'!BN384/'Publication Table (%)'!BP$381</f>
        <v>0</v>
      </c>
      <c r="BQ383" s="304">
        <f>'Publication Table'!BO384/'Publication Table (%)'!BQ$381</f>
        <v>2.0408163265306121E-2</v>
      </c>
      <c r="BR383" s="304">
        <f>'Publication Table'!BP384/'Publication Table (%)'!BR$381</f>
        <v>2.8571428571428571E-2</v>
      </c>
      <c r="BS383" s="304">
        <f ca="1">'Publication Table'!BQ384/'Publication Table (%)'!BS$381</f>
        <v>9.1743119266055051E-3</v>
      </c>
    </row>
    <row r="384" spans="2:71" ht="15" customHeight="1" x14ac:dyDescent="0.2">
      <c r="B384" s="84" t="str">
        <f t="shared" si="50"/>
        <v>NHS ShetlandCancellation based on capacity or non-clinical reason by hospital %</v>
      </c>
      <c r="C384" s="87" t="str">
        <f t="shared" si="56"/>
        <v>NHS Shetland</v>
      </c>
      <c r="D384" s="100"/>
      <c r="E384" s="39" t="s">
        <v>114</v>
      </c>
      <c r="F384" s="66">
        <f>'Publication Table'!D385/'Publication Table (%)'!F$381</f>
        <v>6.1349693251533744E-3</v>
      </c>
      <c r="G384" s="66">
        <f>'Publication Table'!E385/'Publication Table (%)'!G$381</f>
        <v>1.948051948051948E-2</v>
      </c>
      <c r="H384" s="66">
        <f>'Publication Table'!F385/'Publication Table (%)'!H$381</f>
        <v>5.4216867469879519E-2</v>
      </c>
      <c r="I384" s="66">
        <f>'Publication Table'!G385/'Publication Table (%)'!I$381</f>
        <v>0</v>
      </c>
      <c r="J384" s="66">
        <f>'Publication Table'!H385/'Publication Table (%)'!J$381</f>
        <v>0</v>
      </c>
      <c r="K384" s="66">
        <f>'Publication Table'!I385/'Publication Table (%)'!K$381</f>
        <v>1.3513513513513514E-2</v>
      </c>
      <c r="L384" s="66">
        <f>'Publication Table'!J385/'Publication Table (%)'!L$381</f>
        <v>0</v>
      </c>
      <c r="M384" s="66">
        <f>'Publication Table'!K385/'Publication Table (%)'!M$381</f>
        <v>1.3986013986013986E-2</v>
      </c>
      <c r="N384" s="66">
        <f>'Publication Table'!L385/'Publication Table (%)'!N$381</f>
        <v>6.6225165562913907E-3</v>
      </c>
      <c r="O384" s="66">
        <f>'Publication Table'!M385/'Publication Table (%)'!O$381</f>
        <v>2.0689655172413793E-2</v>
      </c>
      <c r="P384" s="66">
        <f>'Publication Table'!N385/'Publication Table (%)'!P$381</f>
        <v>0</v>
      </c>
      <c r="Q384" s="66">
        <f>'Publication Table'!O385/'Publication Table (%)'!Q$381</f>
        <v>1.0810810810810811E-2</v>
      </c>
      <c r="R384" s="66">
        <f>'Publication Table'!P385/'Publication Table (%)'!R$381</f>
        <v>0</v>
      </c>
      <c r="S384" s="66">
        <f>'Publication Table'!Q385/'Publication Table (%)'!S$381</f>
        <v>0</v>
      </c>
      <c r="T384" s="66">
        <f>'Publication Table'!R385/'Publication Table (%)'!T$381</f>
        <v>0</v>
      </c>
      <c r="U384" s="66">
        <f>'Publication Table'!S385/'Publication Table (%)'!U$381</f>
        <v>0.04</v>
      </c>
      <c r="V384" s="66">
        <f>'Publication Table'!T385/'Publication Table (%)'!V$381</f>
        <v>0</v>
      </c>
      <c r="W384" s="66">
        <f>'Publication Table'!U385/'Publication Table (%)'!W$381</f>
        <v>1.5151515151515152E-2</v>
      </c>
      <c r="X384" s="66">
        <f>'Publication Table'!V385/'Publication Table (%)'!X$381</f>
        <v>3.0612244897959183E-2</v>
      </c>
      <c r="Y384" s="66">
        <f>'Publication Table'!W385/'Publication Table (%)'!Y$381</f>
        <v>1.2903225806451613E-2</v>
      </c>
      <c r="Z384" s="66">
        <f>'Publication Table'!X385/'Publication Table (%)'!Z$381</f>
        <v>5.5E-2</v>
      </c>
      <c r="AA384" s="66">
        <f>'Publication Table'!Y385/'Publication Table (%)'!AA$381</f>
        <v>0</v>
      </c>
      <c r="AB384" s="66">
        <f>'Publication Table'!Z385/'Publication Table (%)'!AB$381</f>
        <v>0</v>
      </c>
      <c r="AC384" s="66">
        <f>'Publication Table'!AA385/'Publication Table (%)'!AC$381</f>
        <v>0</v>
      </c>
      <c r="AD384" s="66">
        <f>'Publication Table'!AB385/'Publication Table (%)'!AD$381</f>
        <v>2.4154589371980676E-2</v>
      </c>
      <c r="AE384" s="66">
        <f>'Publication Table'!AC385/'Publication Table (%)'!AE$381</f>
        <v>2.1505376344086023E-2</v>
      </c>
      <c r="AF384" s="66">
        <f>'Publication Table'!AD385/'Publication Table (%)'!AF$381</f>
        <v>2.5477707006369428E-2</v>
      </c>
      <c r="AG384" s="66">
        <f>'Publication Table'!AE385/'Publication Table (%)'!AG$381</f>
        <v>1.9417475728155338E-2</v>
      </c>
      <c r="AH384" s="66">
        <f>'Publication Table'!AF385/'Publication Table (%)'!AH$381</f>
        <v>2.9239766081871343E-2</v>
      </c>
      <c r="AI384" s="66">
        <f>'Publication Table'!AG385/'Publication Table (%)'!AI$381</f>
        <v>4.9450549450549448E-2</v>
      </c>
      <c r="AJ384" s="66">
        <f>'Publication Table'!AH385/'Publication Table (%)'!AJ$381</f>
        <v>5.1282051282051282E-3</v>
      </c>
      <c r="AK384" s="66">
        <f>'Publication Table'!AI385/'Publication Table (%)'!AK$381</f>
        <v>7.4074074074074077E-3</v>
      </c>
      <c r="AL384" s="66">
        <f>'Publication Table'!AJ385/'Publication Table (%)'!AL$381</f>
        <v>0</v>
      </c>
      <c r="AM384" s="66">
        <f>'Publication Table'!AK385/'Publication Table (%)'!AM$381</f>
        <v>0</v>
      </c>
      <c r="AN384" s="66">
        <f>'Publication Table'!AL385/'Publication Table (%)'!AN$381</f>
        <v>1.7647058823529412E-2</v>
      </c>
      <c r="AO384" s="66">
        <f>'Publication Table'!AM385/'Publication Table (%)'!AO$381</f>
        <v>0</v>
      </c>
      <c r="AP384" s="66">
        <f>'Publication Table'!AN385/'Publication Table (%)'!AP$381</f>
        <v>0</v>
      </c>
      <c r="AQ384" s="66">
        <f>'Publication Table'!AO385/'Publication Table (%)'!AQ$381</f>
        <v>0</v>
      </c>
      <c r="AR384" s="66">
        <f>'Publication Table'!AP385/'Publication Table (%)'!AR$381</f>
        <v>0</v>
      </c>
      <c r="AS384" s="66">
        <f>'Publication Table'!AQ385/'Publication Table (%)'!AS$381</f>
        <v>4.6511627906976744E-3</v>
      </c>
      <c r="AT384" s="66">
        <f>'Publication Table'!AR385/'Publication Table (%)'!AT$381</f>
        <v>1.1363636363636364E-2</v>
      </c>
      <c r="AU384" s="66">
        <f>'Publication Table'!AS385/'Publication Table (%)'!AU$381</f>
        <v>1.6949152542372881E-2</v>
      </c>
      <c r="AV384" s="66">
        <f>'Publication Table'!AT385/'Publication Table (%)'!AV$381</f>
        <v>0</v>
      </c>
      <c r="AW384" s="66">
        <f>'Publication Table'!AU385/'Publication Table (%)'!AW$381</f>
        <v>0</v>
      </c>
      <c r="AX384" s="66">
        <f>'Publication Table'!AV385/'Publication Table (%)'!AX$381</f>
        <v>0</v>
      </c>
      <c r="AY384" s="66">
        <f>'Publication Table'!AW385/'Publication Table (%)'!AY$381</f>
        <v>5.208333333333333E-3</v>
      </c>
      <c r="AZ384" s="66">
        <f>'Publication Table'!AX385/'Publication Table (%)'!AZ$381</f>
        <v>1.015228426395939E-2</v>
      </c>
      <c r="BA384" s="66">
        <f>'Publication Table'!AY385/'Publication Table (%)'!BA$381</f>
        <v>0</v>
      </c>
      <c r="BB384" s="66">
        <f>'Publication Table'!AZ385/'Publication Table (%)'!BB$381</f>
        <v>4.7619047619047623E-3</v>
      </c>
      <c r="BC384" s="66">
        <f>'Publication Table'!BA385/'Publication Table (%)'!BC$381</f>
        <v>0</v>
      </c>
      <c r="BD384" s="66">
        <f>'Publication Table'!BB385/'Publication Table (%)'!BD$381</f>
        <v>0</v>
      </c>
      <c r="BE384" s="66">
        <f>'Publication Table'!BC385/'Publication Table (%)'!BE$381</f>
        <v>1.1695906432748537E-2</v>
      </c>
      <c r="BF384" s="304">
        <f>'Publication Table'!BD385/'Publication Table (%)'!BF$381</f>
        <v>0.14792899408284024</v>
      </c>
      <c r="BG384" s="304">
        <f>'Publication Table'!BE385/'Publication Table (%)'!BG$381</f>
        <v>0</v>
      </c>
      <c r="BH384" s="304">
        <f>'Publication Table'!BF385/'Publication Table (%)'!BH$381</f>
        <v>5.0505050505050509E-3</v>
      </c>
      <c r="BI384" s="304">
        <f>'Publication Table'!BG385/'Publication Table (%)'!BI$381</f>
        <v>0</v>
      </c>
      <c r="BJ384" s="304">
        <f>'Publication Table'!BH385/'Publication Table (%)'!BJ$381</f>
        <v>5.1282051282051282E-3</v>
      </c>
      <c r="BK384" s="304">
        <f>'Publication Table'!BI385/'Publication Table (%)'!BK$381</f>
        <v>0</v>
      </c>
      <c r="BL384" s="304">
        <f>'Publication Table'!BJ385/'Publication Table (%)'!BL$381</f>
        <v>0</v>
      </c>
      <c r="BM384" s="304">
        <f>'Publication Table'!BK385/'Publication Table (%)'!BM$381</f>
        <v>0</v>
      </c>
      <c r="BN384" s="304">
        <f>'Publication Table'!BL385/'Publication Table (%)'!BN$381</f>
        <v>0</v>
      </c>
      <c r="BO384" s="304">
        <f>'Publication Table'!BM385/'Publication Table (%)'!BO$381</f>
        <v>0</v>
      </c>
      <c r="BP384" s="304">
        <f>'Publication Table'!BN385/'Publication Table (%)'!BP$381</f>
        <v>0</v>
      </c>
      <c r="BQ384" s="304">
        <f>'Publication Table'!BO385/'Publication Table (%)'!BQ$381</f>
        <v>0</v>
      </c>
      <c r="BR384" s="304">
        <f>'Publication Table'!BP385/'Publication Table (%)'!BR$381</f>
        <v>0</v>
      </c>
      <c r="BS384" s="304">
        <f ca="1">'Publication Table'!BQ385/'Publication Table (%)'!BS$381</f>
        <v>9.1743119266055051E-3</v>
      </c>
    </row>
    <row r="385" spans="2:71" ht="15" customHeight="1" x14ac:dyDescent="0.2">
      <c r="B385" s="84" t="str">
        <f t="shared" si="50"/>
        <v>NHS ShetlandCancelled by Patient %</v>
      </c>
      <c r="C385" s="87" t="str">
        <f t="shared" si="56"/>
        <v>NHS Shetland</v>
      </c>
      <c r="D385" s="100"/>
      <c r="E385" s="39" t="s">
        <v>115</v>
      </c>
      <c r="F385" s="66">
        <f>'Publication Table'!D386/'Publication Table (%)'!F$381</f>
        <v>3.0674846625766871E-2</v>
      </c>
      <c r="G385" s="66">
        <f>'Publication Table'!E386/'Publication Table (%)'!G$381</f>
        <v>1.948051948051948E-2</v>
      </c>
      <c r="H385" s="66">
        <f>'Publication Table'!F386/'Publication Table (%)'!H$381</f>
        <v>4.2168674698795178E-2</v>
      </c>
      <c r="I385" s="66">
        <f>'Publication Table'!G386/'Publication Table (%)'!I$381</f>
        <v>2.9069767441860465E-2</v>
      </c>
      <c r="J385" s="66">
        <f>'Publication Table'!H386/'Publication Table (%)'!J$381</f>
        <v>3.5294117647058823E-2</v>
      </c>
      <c r="K385" s="66">
        <f>'Publication Table'!I386/'Publication Table (%)'!K$381</f>
        <v>2.0270270270270271E-2</v>
      </c>
      <c r="L385" s="66">
        <f>'Publication Table'!J386/'Publication Table (%)'!L$381</f>
        <v>1.8749999999999999E-2</v>
      </c>
      <c r="M385" s="66">
        <f>'Publication Table'!K386/'Publication Table (%)'!M$381</f>
        <v>2.097902097902098E-2</v>
      </c>
      <c r="N385" s="66">
        <f>'Publication Table'!L386/'Publication Table (%)'!N$381</f>
        <v>5.9602649006622516E-2</v>
      </c>
      <c r="O385" s="66">
        <f>'Publication Table'!M386/'Publication Table (%)'!O$381</f>
        <v>3.4482758620689655E-2</v>
      </c>
      <c r="P385" s="66">
        <f>'Publication Table'!N386/'Publication Table (%)'!P$381</f>
        <v>3.048780487804878E-2</v>
      </c>
      <c r="Q385" s="66">
        <f>'Publication Table'!O386/'Publication Table (%)'!Q$381</f>
        <v>2.7027027027027029E-2</v>
      </c>
      <c r="R385" s="66">
        <f>'Publication Table'!P386/'Publication Table (%)'!R$381</f>
        <v>3.3333333333333333E-2</v>
      </c>
      <c r="S385" s="66">
        <f>'Publication Table'!Q386/'Publication Table (%)'!S$381</f>
        <v>3.7267080745341616E-2</v>
      </c>
      <c r="T385" s="66">
        <f>'Publication Table'!R386/'Publication Table (%)'!T$381</f>
        <v>3.9215686274509803E-2</v>
      </c>
      <c r="U385" s="66">
        <f>'Publication Table'!S386/'Publication Table (%)'!U$381</f>
        <v>0.01</v>
      </c>
      <c r="V385" s="66">
        <f>'Publication Table'!T386/'Publication Table (%)'!V$381</f>
        <v>4.3209876543209874E-2</v>
      </c>
      <c r="W385" s="66">
        <f>'Publication Table'!U386/'Publication Table (%)'!W$381</f>
        <v>4.5454545454545456E-2</v>
      </c>
      <c r="X385" s="66">
        <f>'Publication Table'!V386/'Publication Table (%)'!X$381</f>
        <v>4.0816326530612242E-2</v>
      </c>
      <c r="Y385" s="66">
        <f>'Publication Table'!W386/'Publication Table (%)'!Y$381</f>
        <v>4.5161290322580643E-2</v>
      </c>
      <c r="Z385" s="66">
        <f>'Publication Table'!X386/'Publication Table (%)'!Z$381</f>
        <v>4.4999999999999998E-2</v>
      </c>
      <c r="AA385" s="66">
        <f>'Publication Table'!Y386/'Publication Table (%)'!AA$381</f>
        <v>2.8571428571428571E-2</v>
      </c>
      <c r="AB385" s="66">
        <f>'Publication Table'!Z386/'Publication Table (%)'!AB$381</f>
        <v>2.1390374331550801E-2</v>
      </c>
      <c r="AC385" s="66">
        <f>'Publication Table'!AA386/'Publication Table (%)'!AC$381</f>
        <v>2.0689655172413793E-2</v>
      </c>
      <c r="AD385" s="66">
        <f>'Publication Table'!AB386/'Publication Table (%)'!AD$381</f>
        <v>3.3816425120772944E-2</v>
      </c>
      <c r="AE385" s="66">
        <f>'Publication Table'!AC386/'Publication Table (%)'!AE$381</f>
        <v>3.2258064516129031E-2</v>
      </c>
      <c r="AF385" s="66">
        <f>'Publication Table'!AD386/'Publication Table (%)'!AF$381</f>
        <v>3.8216560509554139E-2</v>
      </c>
      <c r="AG385" s="66">
        <f>'Publication Table'!AE386/'Publication Table (%)'!AG$381</f>
        <v>2.4271844660194174E-2</v>
      </c>
      <c r="AH385" s="66">
        <f>'Publication Table'!AF386/'Publication Table (%)'!AH$381</f>
        <v>2.9239766081871343E-2</v>
      </c>
      <c r="AI385" s="66">
        <f>'Publication Table'!AG386/'Publication Table (%)'!AI$381</f>
        <v>1.6483516483516484E-2</v>
      </c>
      <c r="AJ385" s="66">
        <f>'Publication Table'!AH386/'Publication Table (%)'!AJ$381</f>
        <v>4.1025641025641026E-2</v>
      </c>
      <c r="AK385" s="66">
        <f>'Publication Table'!AI386/'Publication Table (%)'!AK$381</f>
        <v>2.9629629629629631E-2</v>
      </c>
      <c r="AL385" s="66">
        <f>'Publication Table'!AJ386/'Publication Table (%)'!AL$381</f>
        <v>2.8776978417266189E-2</v>
      </c>
      <c r="AM385" s="66">
        <f>'Publication Table'!AK386/'Publication Table (%)'!AM$381</f>
        <v>5.0314465408805034E-2</v>
      </c>
      <c r="AN385" s="66">
        <f>'Publication Table'!AL386/'Publication Table (%)'!AN$381</f>
        <v>2.9411764705882353E-2</v>
      </c>
      <c r="AO385" s="66">
        <f>'Publication Table'!AM386/'Publication Table (%)'!AO$381</f>
        <v>2.3668639053254437E-2</v>
      </c>
      <c r="AP385" s="66">
        <f>'Publication Table'!AN386/'Publication Table (%)'!AP$381</f>
        <v>1.507537688442211E-2</v>
      </c>
      <c r="AQ385" s="66">
        <f>'Publication Table'!AO386/'Publication Table (%)'!AQ$381</f>
        <v>3.3333333333333333E-2</v>
      </c>
      <c r="AR385" s="66">
        <f>'Publication Table'!AP386/'Publication Table (%)'!AR$381</f>
        <v>3.2051282051282048E-2</v>
      </c>
      <c r="AS385" s="66">
        <f>'Publication Table'!AQ386/'Publication Table (%)'!AS$381</f>
        <v>1.8604651162790697E-2</v>
      </c>
      <c r="AT385" s="66">
        <f>'Publication Table'!AR386/'Publication Table (%)'!AT$381</f>
        <v>2.2727272727272728E-2</v>
      </c>
      <c r="AU385" s="66">
        <f>'Publication Table'!AS386/'Publication Table (%)'!AU$381</f>
        <v>2.2598870056497175E-2</v>
      </c>
      <c r="AV385" s="66">
        <f>'Publication Table'!AT386/'Publication Table (%)'!AV$381</f>
        <v>4.4117647058823532E-2</v>
      </c>
      <c r="AW385" s="66">
        <f>'Publication Table'!AU386/'Publication Table (%)'!AW$381</f>
        <v>3.7267080745341616E-2</v>
      </c>
      <c r="AX385" s="66">
        <f>'Publication Table'!AV386/'Publication Table (%)'!AX$381</f>
        <v>3.3707865168539325E-2</v>
      </c>
      <c r="AY385" s="66">
        <f>'Publication Table'!AW386/'Publication Table (%)'!AY$381</f>
        <v>3.125E-2</v>
      </c>
      <c r="AZ385" s="66">
        <f>'Publication Table'!AX386/'Publication Table (%)'!AZ$381</f>
        <v>4.060913705583756E-2</v>
      </c>
      <c r="BA385" s="66">
        <f>'Publication Table'!AY386/'Publication Table (%)'!BA$381</f>
        <v>1.7543859649122806E-2</v>
      </c>
      <c r="BB385" s="66">
        <f>'Publication Table'!AZ386/'Publication Table (%)'!BB$381</f>
        <v>5.2380952380952382E-2</v>
      </c>
      <c r="BC385" s="66">
        <f>'Publication Table'!BA386/'Publication Table (%)'!BC$381</f>
        <v>1.8181818181818181E-2</v>
      </c>
      <c r="BD385" s="66">
        <f>'Publication Table'!BB386/'Publication Table (%)'!BD$381</f>
        <v>3.7499999999999999E-2</v>
      </c>
      <c r="BE385" s="66">
        <f>'Publication Table'!BC386/'Publication Table (%)'!BE$381</f>
        <v>3.5087719298245612E-2</v>
      </c>
      <c r="BF385" s="304">
        <f>'Publication Table'!BD386/'Publication Table (%)'!BF$381</f>
        <v>3.5502958579881658E-2</v>
      </c>
      <c r="BG385" s="304">
        <f>'Publication Table'!BE386/'Publication Table (%)'!BG$381</f>
        <v>5.6179775280898875E-2</v>
      </c>
      <c r="BH385" s="304">
        <f>'Publication Table'!BF386/'Publication Table (%)'!BH$381</f>
        <v>2.5252525252525252E-2</v>
      </c>
      <c r="BI385" s="304">
        <f>'Publication Table'!BG386/'Publication Table (%)'!BI$381</f>
        <v>4.2016806722689079E-2</v>
      </c>
      <c r="BJ385" s="304">
        <f>'Publication Table'!BH386/'Publication Table (%)'!BJ$381</f>
        <v>2.0512820512820513E-2</v>
      </c>
      <c r="BK385" s="304">
        <f>'Publication Table'!BI386/'Publication Table (%)'!BK$381</f>
        <v>4.2105263157894736E-2</v>
      </c>
      <c r="BL385" s="304">
        <f>'Publication Table'!BJ386/'Publication Table (%)'!BL$381</f>
        <v>5.8823529411764705E-2</v>
      </c>
      <c r="BM385" s="304">
        <f>'Publication Table'!BK386/'Publication Table (%)'!BM$381</f>
        <v>0</v>
      </c>
      <c r="BN385" s="304">
        <f>'Publication Table'!BL386/'Publication Table (%)'!BN$381</f>
        <v>0</v>
      </c>
      <c r="BO385" s="304">
        <f>'Publication Table'!BM386/'Publication Table (%)'!BO$381</f>
        <v>0</v>
      </c>
      <c r="BP385" s="304">
        <f>'Publication Table'!BN386/'Publication Table (%)'!BP$381</f>
        <v>1.0752688172043012E-2</v>
      </c>
      <c r="BQ385" s="304">
        <f>'Publication Table'!BO386/'Publication Table (%)'!BQ$381</f>
        <v>0</v>
      </c>
      <c r="BR385" s="304">
        <f>'Publication Table'!BP386/'Publication Table (%)'!BR$381</f>
        <v>0</v>
      </c>
      <c r="BS385" s="304">
        <f ca="1">'Publication Table'!BQ386/'Publication Table (%)'!BS$381</f>
        <v>0</v>
      </c>
    </row>
    <row r="386" spans="2:71" ht="15" customHeight="1" x14ac:dyDescent="0.2">
      <c r="B386" s="84" t="str">
        <f t="shared" si="50"/>
        <v>NHS ShetlandOther reason %</v>
      </c>
      <c r="C386" s="87" t="str">
        <f t="shared" si="56"/>
        <v>NHS Shetland</v>
      </c>
      <c r="D386" s="100"/>
      <c r="E386" s="39" t="s">
        <v>116</v>
      </c>
      <c r="F386" s="66">
        <f>'Publication Table'!D387/'Publication Table (%)'!F$381</f>
        <v>0</v>
      </c>
      <c r="G386" s="66">
        <f>'Publication Table'!E387/'Publication Table (%)'!G$381</f>
        <v>0</v>
      </c>
      <c r="H386" s="66">
        <f>'Publication Table'!F387/'Publication Table (%)'!H$381</f>
        <v>0</v>
      </c>
      <c r="I386" s="66">
        <f>'Publication Table'!G387/'Publication Table (%)'!I$381</f>
        <v>0</v>
      </c>
      <c r="J386" s="66">
        <f>'Publication Table'!H387/'Publication Table (%)'!J$381</f>
        <v>0</v>
      </c>
      <c r="K386" s="66">
        <f>'Publication Table'!I387/'Publication Table (%)'!K$381</f>
        <v>0</v>
      </c>
      <c r="L386" s="66">
        <f>'Publication Table'!J387/'Publication Table (%)'!L$381</f>
        <v>0</v>
      </c>
      <c r="M386" s="66">
        <f>'Publication Table'!K387/'Publication Table (%)'!M$381</f>
        <v>0</v>
      </c>
      <c r="N386" s="66">
        <f>'Publication Table'!L387/'Publication Table (%)'!N$381</f>
        <v>0</v>
      </c>
      <c r="O386" s="66">
        <f>'Publication Table'!M387/'Publication Table (%)'!O$381</f>
        <v>0</v>
      </c>
      <c r="P386" s="66">
        <f>'Publication Table'!N387/'Publication Table (%)'!P$381</f>
        <v>0</v>
      </c>
      <c r="Q386" s="66">
        <f>'Publication Table'!O387/'Publication Table (%)'!Q$381</f>
        <v>0</v>
      </c>
      <c r="R386" s="66">
        <f>'Publication Table'!P387/'Publication Table (%)'!R$381</f>
        <v>0</v>
      </c>
      <c r="S386" s="66">
        <f>'Publication Table'!Q387/'Publication Table (%)'!S$381</f>
        <v>0</v>
      </c>
      <c r="T386" s="66">
        <f>'Publication Table'!R387/'Publication Table (%)'!T$381</f>
        <v>0</v>
      </c>
      <c r="U386" s="66">
        <f>'Publication Table'!S387/'Publication Table (%)'!U$381</f>
        <v>0</v>
      </c>
      <c r="V386" s="66">
        <f>'Publication Table'!T387/'Publication Table (%)'!V$381</f>
        <v>0</v>
      </c>
      <c r="W386" s="66">
        <f>'Publication Table'!U387/'Publication Table (%)'!W$381</f>
        <v>0</v>
      </c>
      <c r="X386" s="66">
        <f>'Publication Table'!V387/'Publication Table (%)'!X$381</f>
        <v>0</v>
      </c>
      <c r="Y386" s="66">
        <f>'Publication Table'!W387/'Publication Table (%)'!Y$381</f>
        <v>0</v>
      </c>
      <c r="Z386" s="66">
        <f>'Publication Table'!X387/'Publication Table (%)'!Z$381</f>
        <v>0</v>
      </c>
      <c r="AA386" s="66">
        <f>'Publication Table'!Y387/'Publication Table (%)'!AA$381</f>
        <v>0</v>
      </c>
      <c r="AB386" s="66">
        <f>'Publication Table'!Z387/'Publication Table (%)'!AB$381</f>
        <v>0</v>
      </c>
      <c r="AC386" s="66">
        <f>'Publication Table'!AA387/'Publication Table (%)'!AC$381</f>
        <v>0</v>
      </c>
      <c r="AD386" s="66">
        <f>'Publication Table'!AB387/'Publication Table (%)'!AD$381</f>
        <v>0</v>
      </c>
      <c r="AE386" s="66">
        <f>'Publication Table'!AC387/'Publication Table (%)'!AE$381</f>
        <v>0</v>
      </c>
      <c r="AF386" s="66">
        <f>'Publication Table'!AD387/'Publication Table (%)'!AF$381</f>
        <v>0</v>
      </c>
      <c r="AG386" s="66">
        <f>'Publication Table'!AE387/'Publication Table (%)'!AG$381</f>
        <v>0</v>
      </c>
      <c r="AH386" s="66">
        <f>'Publication Table'!AF387/'Publication Table (%)'!AH$381</f>
        <v>0</v>
      </c>
      <c r="AI386" s="66">
        <f>'Publication Table'!AG387/'Publication Table (%)'!AI$381</f>
        <v>0</v>
      </c>
      <c r="AJ386" s="66">
        <f>'Publication Table'!AH387/'Publication Table (%)'!AJ$381</f>
        <v>0</v>
      </c>
      <c r="AK386" s="66">
        <f>'Publication Table'!AI387/'Publication Table (%)'!AK$381</f>
        <v>0</v>
      </c>
      <c r="AL386" s="66">
        <f>'Publication Table'!AJ387/'Publication Table (%)'!AL$381</f>
        <v>0</v>
      </c>
      <c r="AM386" s="66">
        <f>'Publication Table'!AK387/'Publication Table (%)'!AM$381</f>
        <v>0</v>
      </c>
      <c r="AN386" s="66">
        <f>'Publication Table'!AL387/'Publication Table (%)'!AN$381</f>
        <v>0</v>
      </c>
      <c r="AO386" s="66">
        <f>'Publication Table'!AM387/'Publication Table (%)'!AO$381</f>
        <v>0</v>
      </c>
      <c r="AP386" s="66">
        <f>'Publication Table'!AN387/'Publication Table (%)'!AP$381</f>
        <v>0</v>
      </c>
      <c r="AQ386" s="66">
        <f>'Publication Table'!AO387/'Publication Table (%)'!AQ$381</f>
        <v>0</v>
      </c>
      <c r="AR386" s="66">
        <f>'Publication Table'!AP387/'Publication Table (%)'!AR$381</f>
        <v>0</v>
      </c>
      <c r="AS386" s="66">
        <f>'Publication Table'!AQ387/'Publication Table (%)'!AS$381</f>
        <v>0</v>
      </c>
      <c r="AT386" s="66">
        <f>'Publication Table'!AR387/'Publication Table (%)'!AT$381</f>
        <v>0</v>
      </c>
      <c r="AU386" s="66">
        <f>'Publication Table'!AS387/'Publication Table (%)'!AU$381</f>
        <v>0</v>
      </c>
      <c r="AV386" s="66">
        <f>'Publication Table'!AT387/'Publication Table (%)'!AV$381</f>
        <v>0</v>
      </c>
      <c r="AW386" s="66">
        <f>'Publication Table'!AU387/'Publication Table (%)'!AW$381</f>
        <v>0</v>
      </c>
      <c r="AX386" s="66">
        <f>'Publication Table'!AV387/'Publication Table (%)'!AX$381</f>
        <v>0</v>
      </c>
      <c r="AY386" s="66">
        <f>'Publication Table'!AW387/'Publication Table (%)'!AY$381</f>
        <v>0</v>
      </c>
      <c r="AZ386" s="66">
        <f>'Publication Table'!AX387/'Publication Table (%)'!AZ$381</f>
        <v>0</v>
      </c>
      <c r="BA386" s="66">
        <f>'Publication Table'!AY387/'Publication Table (%)'!BA$381</f>
        <v>0</v>
      </c>
      <c r="BB386" s="66">
        <f>'Publication Table'!AZ387/'Publication Table (%)'!BB$381</f>
        <v>0</v>
      </c>
      <c r="BC386" s="66">
        <f>'Publication Table'!BA387/'Publication Table (%)'!BC$381</f>
        <v>0</v>
      </c>
      <c r="BD386" s="66">
        <f>'Publication Table'!BB387/'Publication Table (%)'!BD$381</f>
        <v>0</v>
      </c>
      <c r="BE386" s="66">
        <f>'Publication Table'!BC387/'Publication Table (%)'!BE$381</f>
        <v>2.9239766081871343E-2</v>
      </c>
      <c r="BF386" s="304">
        <f>'Publication Table'!BD387/'Publication Table (%)'!BF$381</f>
        <v>0</v>
      </c>
      <c r="BG386" s="304">
        <f>'Publication Table'!BE387/'Publication Table (%)'!BG$381</f>
        <v>0</v>
      </c>
      <c r="BH386" s="304">
        <f>'Publication Table'!BF387/'Publication Table (%)'!BH$381</f>
        <v>0</v>
      </c>
      <c r="BI386" s="304">
        <f>'Publication Table'!BG387/'Publication Table (%)'!BI$381</f>
        <v>0</v>
      </c>
      <c r="BJ386" s="304">
        <f>'Publication Table'!BH387/'Publication Table (%)'!BJ$381</f>
        <v>5.1282051282051282E-3</v>
      </c>
      <c r="BK386" s="304">
        <f>'Publication Table'!BI387/'Publication Table (%)'!BK$381</f>
        <v>0</v>
      </c>
      <c r="BL386" s="304">
        <f>'Publication Table'!BJ387/'Publication Table (%)'!BL$381</f>
        <v>0</v>
      </c>
      <c r="BM386" s="304">
        <f>'Publication Table'!BK387/'Publication Table (%)'!BM$381</f>
        <v>0</v>
      </c>
      <c r="BN386" s="304">
        <f>'Publication Table'!BL387/'Publication Table (%)'!BN$381</f>
        <v>0</v>
      </c>
      <c r="BO386" s="304">
        <f>'Publication Table'!BM387/'Publication Table (%)'!BO$381</f>
        <v>0</v>
      </c>
      <c r="BP386" s="304">
        <f>'Publication Table'!BN387/'Publication Table (%)'!BP$381</f>
        <v>0</v>
      </c>
      <c r="BQ386" s="304">
        <f>'Publication Table'!BO387/'Publication Table (%)'!BQ$381</f>
        <v>0</v>
      </c>
      <c r="BR386" s="304">
        <f>'Publication Table'!BP387/'Publication Table (%)'!BR$381</f>
        <v>0</v>
      </c>
      <c r="BS386" s="304">
        <f ca="1">'Publication Table'!BQ387/'Publication Table (%)'!BS$381</f>
        <v>0</v>
      </c>
    </row>
    <row r="387" spans="2:71" ht="15" customHeight="1" collapsed="1" x14ac:dyDescent="0.25">
      <c r="B387" s="84" t="str">
        <f t="shared" si="50"/>
        <v>NHS ShetlandHospital Level</v>
      </c>
      <c r="C387" s="87" t="str">
        <f t="shared" si="56"/>
        <v>NHS Shetland</v>
      </c>
      <c r="D387" s="100"/>
      <c r="E387" s="44" t="s">
        <v>10</v>
      </c>
      <c r="F387" s="14"/>
      <c r="G387" s="14"/>
      <c r="H387" s="14"/>
      <c r="I387" s="14"/>
      <c r="J387" s="14"/>
      <c r="K387" s="14"/>
      <c r="L387" s="14"/>
      <c r="M387" s="14"/>
      <c r="N387" s="14"/>
      <c r="O387" s="14"/>
      <c r="P387" s="14"/>
      <c r="Q387" s="14"/>
      <c r="R387" s="14"/>
      <c r="S387" s="14"/>
      <c r="T387" s="14"/>
      <c r="U387" s="14"/>
      <c r="V387" s="14"/>
      <c r="W387" s="14"/>
      <c r="X387" s="14"/>
      <c r="Y387" s="14"/>
      <c r="Z387" s="14"/>
      <c r="AA387" s="14"/>
      <c r="AB387" s="14"/>
      <c r="AC387" s="14"/>
      <c r="AD387" s="14"/>
      <c r="AE387" s="14"/>
      <c r="AF387" s="14"/>
      <c r="AG387" s="14"/>
      <c r="AH387" s="14"/>
      <c r="AI387" s="14"/>
      <c r="AJ387" s="14"/>
      <c r="AK387" s="14"/>
      <c r="AL387" s="14"/>
      <c r="AM387" s="14"/>
      <c r="AN387" s="14"/>
      <c r="AO387" s="14"/>
      <c r="AP387" s="14"/>
      <c r="AQ387" s="14"/>
      <c r="AR387" s="14"/>
      <c r="AS387" s="14"/>
      <c r="AT387" s="14"/>
      <c r="AU387" s="14"/>
      <c r="AV387" s="14"/>
      <c r="AW387" s="14"/>
      <c r="AX387" s="14"/>
      <c r="AY387" s="14"/>
      <c r="AZ387" s="14"/>
      <c r="BA387" s="14"/>
      <c r="BB387" s="14"/>
      <c r="BC387" s="14"/>
      <c r="BD387" s="14"/>
      <c r="BE387" s="14"/>
      <c r="BF387" s="14"/>
      <c r="BG387" s="14"/>
      <c r="BH387" s="14"/>
      <c r="BI387" s="14"/>
      <c r="BJ387" s="14"/>
      <c r="BK387" s="14"/>
      <c r="BL387" s="14"/>
      <c r="BM387" s="14"/>
      <c r="BN387" s="14"/>
      <c r="BO387" s="14"/>
      <c r="BP387" s="14"/>
      <c r="BQ387" s="14"/>
      <c r="BR387" s="14"/>
      <c r="BS387" s="14"/>
    </row>
    <row r="388" spans="2:71" ht="15" hidden="1" customHeight="1" outlineLevel="1" collapsed="1" x14ac:dyDescent="0.2">
      <c r="B388" s="84" t="str">
        <f t="shared" si="50"/>
        <v>Gilbert Bain HospitalGilbert Bain Hospital</v>
      </c>
      <c r="C388" s="87" t="str">
        <f>E388</f>
        <v>Gilbert Bain Hospital</v>
      </c>
      <c r="D388" s="100" t="s">
        <v>91</v>
      </c>
      <c r="E388" s="43" t="s">
        <v>92</v>
      </c>
      <c r="F388" s="14"/>
      <c r="G388" s="14"/>
      <c r="H388" s="14"/>
      <c r="I388" s="14"/>
      <c r="J388" s="14"/>
      <c r="K388" s="14"/>
      <c r="L388" s="14"/>
      <c r="M388" s="14"/>
      <c r="N388" s="14"/>
      <c r="O388" s="14"/>
      <c r="P388" s="14"/>
      <c r="Q388" s="14"/>
      <c r="R388" s="14"/>
      <c r="S388" s="14"/>
      <c r="T388" s="14"/>
      <c r="U388" s="14"/>
      <c r="V388" s="14"/>
      <c r="W388" s="14"/>
      <c r="X388" s="14"/>
      <c r="Y388" s="14"/>
      <c r="Z388" s="14"/>
      <c r="AA388" s="14"/>
      <c r="AB388" s="14"/>
      <c r="AC388" s="14"/>
      <c r="AD388" s="14"/>
      <c r="AE388" s="14"/>
      <c r="AF388" s="14"/>
      <c r="AG388" s="14"/>
      <c r="AH388" s="14"/>
      <c r="AI388" s="14"/>
      <c r="AJ388" s="14"/>
      <c r="AK388" s="14"/>
      <c r="AL388" s="14"/>
      <c r="AM388" s="14"/>
      <c r="AN388" s="14"/>
      <c r="AO388" s="14"/>
      <c r="AP388" s="14"/>
      <c r="AQ388" s="14"/>
      <c r="AR388" s="14"/>
      <c r="AS388" s="14"/>
      <c r="AT388" s="14"/>
      <c r="AU388" s="14"/>
      <c r="AV388" s="14"/>
      <c r="AW388" s="14"/>
      <c r="AX388" s="14"/>
      <c r="AY388" s="14"/>
      <c r="AZ388" s="14"/>
      <c r="BA388" s="14"/>
      <c r="BB388" s="14"/>
      <c r="BC388" s="14"/>
      <c r="BD388" s="14"/>
      <c r="BE388" s="14"/>
      <c r="BF388" s="14"/>
      <c r="BG388" s="14"/>
      <c r="BH388" s="14"/>
      <c r="BI388" s="14"/>
      <c r="BJ388" s="14"/>
      <c r="BK388" s="14"/>
      <c r="BL388" s="14"/>
      <c r="BM388" s="14"/>
      <c r="BN388" s="14"/>
      <c r="BO388" s="14"/>
      <c r="BP388" s="14"/>
      <c r="BQ388" s="14"/>
      <c r="BR388" s="14"/>
      <c r="BS388" s="14"/>
    </row>
    <row r="389" spans="2:71" ht="15" hidden="1" customHeight="1" outlineLevel="2" x14ac:dyDescent="0.2">
      <c r="B389" s="84" t="str">
        <f t="shared" si="50"/>
        <v>Gilbert Bain HospitalTotal Number of scheduled elective operations in theatre system</v>
      </c>
      <c r="C389" s="87" t="str">
        <f t="shared" ref="C389:C395" si="57">C388</f>
        <v>Gilbert Bain Hospital</v>
      </c>
      <c r="D389" s="100"/>
      <c r="E389" s="36" t="s">
        <v>3</v>
      </c>
      <c r="F389" s="17">
        <f>'Publication Table'!D390</f>
        <v>163</v>
      </c>
      <c r="G389" s="17">
        <f>'Publication Table'!E390</f>
        <v>154</v>
      </c>
      <c r="H389" s="17">
        <f>'Publication Table'!F390</f>
        <v>166</v>
      </c>
      <c r="I389" s="17">
        <f>'Publication Table'!G390</f>
        <v>172</v>
      </c>
      <c r="J389" s="93">
        <f>'Publication Table'!H390</f>
        <v>170</v>
      </c>
      <c r="K389" s="17">
        <f>'Publication Table'!I390</f>
        <v>148</v>
      </c>
      <c r="L389" s="17">
        <f>'Publication Table'!J390</f>
        <v>160</v>
      </c>
      <c r="M389" s="17">
        <f>'Publication Table'!K390</f>
        <v>143</v>
      </c>
      <c r="N389" s="17">
        <f>'Publication Table'!L390</f>
        <v>151</v>
      </c>
      <c r="O389" s="17">
        <f>'Publication Table'!M390</f>
        <v>145</v>
      </c>
      <c r="P389" s="17">
        <f>'Publication Table'!N390</f>
        <v>164</v>
      </c>
      <c r="Q389" s="17">
        <f>'Publication Table'!O390</f>
        <v>185</v>
      </c>
      <c r="R389" s="17">
        <f>'Publication Table'!P390</f>
        <v>180</v>
      </c>
      <c r="S389" s="17">
        <f>'Publication Table'!Q390</f>
        <v>161</v>
      </c>
      <c r="T389" s="17">
        <f>'Publication Table'!R390</f>
        <v>153</v>
      </c>
      <c r="U389" s="17">
        <f>'Publication Table'!S390</f>
        <v>200</v>
      </c>
      <c r="V389" s="17">
        <f>'Publication Table'!T390</f>
        <v>162</v>
      </c>
      <c r="W389" s="17">
        <f>'Publication Table'!U390</f>
        <v>132</v>
      </c>
      <c r="X389" s="17">
        <f>'Publication Table'!V390</f>
        <v>196</v>
      </c>
      <c r="Y389" s="17">
        <f>'Publication Table'!W390</f>
        <v>155</v>
      </c>
      <c r="Z389" s="17">
        <f>'Publication Table'!X390</f>
        <v>200</v>
      </c>
      <c r="AA389" s="17">
        <f>'Publication Table'!Y390</f>
        <v>175</v>
      </c>
      <c r="AB389" s="17">
        <f>'Publication Table'!Z390</f>
        <v>187</v>
      </c>
      <c r="AC389" s="17">
        <f>'Publication Table'!AA390</f>
        <v>145</v>
      </c>
      <c r="AD389" s="17">
        <f>'Publication Table'!AB390</f>
        <v>207</v>
      </c>
      <c r="AE389" s="17">
        <f>'Publication Table'!AC390</f>
        <v>186</v>
      </c>
      <c r="AF389" s="17">
        <f>'Publication Table'!AD390</f>
        <v>157</v>
      </c>
      <c r="AG389" s="17">
        <f>'Publication Table'!AE390</f>
        <v>206</v>
      </c>
      <c r="AH389" s="17">
        <f>'Publication Table'!AF390</f>
        <v>171</v>
      </c>
      <c r="AI389" s="17">
        <f>'Publication Table'!AG390</f>
        <v>182</v>
      </c>
      <c r="AJ389" s="17">
        <f>'Publication Table'!AH390</f>
        <v>195</v>
      </c>
      <c r="AK389" s="17">
        <f>'Publication Table'!AI390</f>
        <v>135</v>
      </c>
      <c r="AL389" s="17">
        <f>'Publication Table'!AJ390</f>
        <v>139</v>
      </c>
      <c r="AM389" s="17">
        <f>'Publication Table'!AK390</f>
        <v>159</v>
      </c>
      <c r="AN389" s="17">
        <f>'Publication Table'!AL390</f>
        <v>170</v>
      </c>
      <c r="AO389" s="17">
        <f>'Publication Table'!AM390</f>
        <v>169</v>
      </c>
      <c r="AP389" s="17">
        <f>'Publication Table'!AN390</f>
        <v>199</v>
      </c>
      <c r="AQ389" s="17">
        <f>'Publication Table'!AO390</f>
        <v>210</v>
      </c>
      <c r="AR389" s="17">
        <f>'Publication Table'!AP390</f>
        <v>156</v>
      </c>
      <c r="AS389" s="17">
        <f>'Publication Table'!AQ390</f>
        <v>215</v>
      </c>
      <c r="AT389" s="17">
        <f>'Publication Table'!AR390</f>
        <v>176</v>
      </c>
      <c r="AU389" s="17">
        <f>'Publication Table'!AS390</f>
        <v>177</v>
      </c>
      <c r="AV389" s="17">
        <f>'Publication Table'!AT390</f>
        <v>204</v>
      </c>
      <c r="AW389" s="17">
        <f>'Publication Table'!AU390</f>
        <v>161</v>
      </c>
      <c r="AX389" s="17">
        <f>'Publication Table'!AV390</f>
        <v>178</v>
      </c>
      <c r="AY389" s="17">
        <f>'Publication Table'!AW390</f>
        <v>192</v>
      </c>
      <c r="AZ389" s="17">
        <f>'Publication Table'!AX390</f>
        <v>197</v>
      </c>
      <c r="BA389" s="17">
        <f>'Publication Table'!AY390</f>
        <v>171</v>
      </c>
      <c r="BB389" s="17">
        <f>'Publication Table'!AZ390</f>
        <v>210</v>
      </c>
      <c r="BC389" s="17">
        <f>'Publication Table'!BA390</f>
        <v>165</v>
      </c>
      <c r="BD389" s="17">
        <f>'Publication Table'!BB390</f>
        <v>160</v>
      </c>
      <c r="BE389" s="17">
        <f>'Publication Table'!BC390</f>
        <v>171</v>
      </c>
      <c r="BF389" s="17">
        <f>'Publication Table'!BD390</f>
        <v>169</v>
      </c>
      <c r="BG389" s="17">
        <f>'Publication Table'!BE390</f>
        <v>178</v>
      </c>
      <c r="BH389" s="17">
        <f>'Publication Table'!BF390</f>
        <v>198</v>
      </c>
      <c r="BI389" s="17">
        <f>'Publication Table'!BG390</f>
        <v>119</v>
      </c>
      <c r="BJ389" s="17">
        <f>'Publication Table'!BH390</f>
        <v>195</v>
      </c>
      <c r="BK389" s="17">
        <f>'Publication Table'!BI390</f>
        <v>190</v>
      </c>
      <c r="BL389" s="17">
        <f>'Publication Table'!BJ390</f>
        <v>102</v>
      </c>
      <c r="BM389" s="17">
        <f>'Publication Table'!BK390</f>
        <v>4</v>
      </c>
      <c r="BN389" s="17">
        <f>'Publication Table'!BL390</f>
        <v>14</v>
      </c>
      <c r="BO389" s="17">
        <f>'Publication Table'!BM390</f>
        <v>69</v>
      </c>
      <c r="BP389" s="17">
        <f>'Publication Table'!BN390</f>
        <v>93</v>
      </c>
      <c r="BQ389" s="17">
        <f>'Publication Table'!BO390</f>
        <v>98</v>
      </c>
      <c r="BR389" s="17">
        <f>'Publication Table'!BP390</f>
        <v>105</v>
      </c>
      <c r="BS389" s="17">
        <f ca="1">'Publication Table'!BQ390</f>
        <v>109</v>
      </c>
    </row>
    <row r="390" spans="2:71" ht="15" hidden="1" customHeight="1" outlineLevel="2" x14ac:dyDescent="0.2">
      <c r="B390" s="84" t="str">
        <f t="shared" si="50"/>
        <v>Gilbert Bain HospitalPercent of total scheduled elective cancellations in theatre systems</v>
      </c>
      <c r="C390" s="87" t="str">
        <f t="shared" si="57"/>
        <v>Gilbert Bain Hospital</v>
      </c>
      <c r="D390" s="100"/>
      <c r="E390" s="37" t="s">
        <v>112</v>
      </c>
      <c r="F390" s="38">
        <f>'Publication Table'!D391/'Publication Table (%)'!F$389</f>
        <v>4.9079754601226995E-2</v>
      </c>
      <c r="G390" s="38">
        <f>'Publication Table'!E391/'Publication Table (%)'!G$389</f>
        <v>5.1948051948051951E-2</v>
      </c>
      <c r="H390" s="38">
        <f>'Publication Table'!F391/'Publication Table (%)'!H$389</f>
        <v>0.12048192771084337</v>
      </c>
      <c r="I390" s="38">
        <f>'Publication Table'!G391/'Publication Table (%)'!I$389</f>
        <v>6.3953488372093026E-2</v>
      </c>
      <c r="J390" s="94">
        <f>'Publication Table'!H391/'Publication Table (%)'!J$389</f>
        <v>4.1176470588235294E-2</v>
      </c>
      <c r="K390" s="38">
        <f>'Publication Table'!I391/'Publication Table (%)'!K$389</f>
        <v>5.4054054054054057E-2</v>
      </c>
      <c r="L390" s="38">
        <f>'Publication Table'!J391/'Publication Table (%)'!L$389</f>
        <v>2.5000000000000001E-2</v>
      </c>
      <c r="M390" s="38">
        <f>'Publication Table'!K391/'Publication Table (%)'!M$389</f>
        <v>4.8951048951048952E-2</v>
      </c>
      <c r="N390" s="38">
        <f>'Publication Table'!L391/'Publication Table (%)'!N$389</f>
        <v>7.2847682119205295E-2</v>
      </c>
      <c r="O390" s="38">
        <f>'Publication Table'!M391/'Publication Table (%)'!O$389</f>
        <v>5.5172413793103448E-2</v>
      </c>
      <c r="P390" s="38">
        <f>'Publication Table'!N391/'Publication Table (%)'!P$389</f>
        <v>4.2682926829268296E-2</v>
      </c>
      <c r="Q390" s="38">
        <f>'Publication Table'!O391/'Publication Table (%)'!Q$389</f>
        <v>6.4864864864864868E-2</v>
      </c>
      <c r="R390" s="38">
        <f>'Publication Table'!P391/'Publication Table (%)'!R$389</f>
        <v>3.888888888888889E-2</v>
      </c>
      <c r="S390" s="38">
        <f>'Publication Table'!Q391/'Publication Table (%)'!S$389</f>
        <v>4.3478260869565216E-2</v>
      </c>
      <c r="T390" s="38">
        <f>'Publication Table'!R391/'Publication Table (%)'!T$389</f>
        <v>6.535947712418301E-2</v>
      </c>
      <c r="U390" s="38">
        <f>'Publication Table'!S391/'Publication Table (%)'!U$389</f>
        <v>0.06</v>
      </c>
      <c r="V390" s="38">
        <f>'Publication Table'!T391/'Publication Table (%)'!V$389</f>
        <v>6.1728395061728392E-2</v>
      </c>
      <c r="W390" s="38">
        <f>'Publication Table'!U391/'Publication Table (%)'!W$389</f>
        <v>8.3333333333333329E-2</v>
      </c>
      <c r="X390" s="38">
        <f>'Publication Table'!V391/'Publication Table (%)'!X$389</f>
        <v>9.1836734693877556E-2</v>
      </c>
      <c r="Y390" s="38">
        <f>'Publication Table'!W391/'Publication Table (%)'!Y$389</f>
        <v>6.4516129032258063E-2</v>
      </c>
      <c r="Z390" s="38">
        <f>'Publication Table'!X391/'Publication Table (%)'!Z$389</f>
        <v>0.11</v>
      </c>
      <c r="AA390" s="38">
        <f>'Publication Table'!Y391/'Publication Table (%)'!AA$389</f>
        <v>5.1428571428571428E-2</v>
      </c>
      <c r="AB390" s="38">
        <f>'Publication Table'!Z391/'Publication Table (%)'!AB$389</f>
        <v>4.8128342245989303E-2</v>
      </c>
      <c r="AC390" s="38">
        <f>'Publication Table'!AA391/'Publication Table (%)'!AC$389</f>
        <v>2.7586206896551724E-2</v>
      </c>
      <c r="AD390" s="38">
        <f>'Publication Table'!AB391/'Publication Table (%)'!AD$389</f>
        <v>8.2125603864734303E-2</v>
      </c>
      <c r="AE390" s="38">
        <f>'Publication Table'!AC391/'Publication Table (%)'!AE$389</f>
        <v>5.9139784946236562E-2</v>
      </c>
      <c r="AF390" s="38">
        <f>'Publication Table'!AD391/'Publication Table (%)'!AF$389</f>
        <v>7.0063694267515922E-2</v>
      </c>
      <c r="AG390" s="38">
        <f>'Publication Table'!AE391/'Publication Table (%)'!AG$389</f>
        <v>6.7961165048543687E-2</v>
      </c>
      <c r="AH390" s="38">
        <f>'Publication Table'!AF391/'Publication Table (%)'!AH$389</f>
        <v>7.0175438596491224E-2</v>
      </c>
      <c r="AI390" s="38">
        <f>'Publication Table'!AG391/'Publication Table (%)'!AI$389</f>
        <v>9.3406593406593408E-2</v>
      </c>
      <c r="AJ390" s="38">
        <f>'Publication Table'!AH391/'Publication Table (%)'!AJ$389</f>
        <v>6.6666666666666666E-2</v>
      </c>
      <c r="AK390" s="38">
        <f>'Publication Table'!AI391/'Publication Table (%)'!AK$389</f>
        <v>5.185185185185185E-2</v>
      </c>
      <c r="AL390" s="38">
        <f>'Publication Table'!AJ391/'Publication Table (%)'!AL$389</f>
        <v>5.0359712230215826E-2</v>
      </c>
      <c r="AM390" s="38">
        <f>'Publication Table'!AK391/'Publication Table (%)'!AM$389</f>
        <v>5.6603773584905662E-2</v>
      </c>
      <c r="AN390" s="38">
        <f>'Publication Table'!AL391/'Publication Table (%)'!AN$389</f>
        <v>8.8235294117647065E-2</v>
      </c>
      <c r="AO390" s="38">
        <f>'Publication Table'!AM391/'Publication Table (%)'!AO$389</f>
        <v>3.5502958579881658E-2</v>
      </c>
      <c r="AP390" s="38">
        <f>'Publication Table'!AN391/'Publication Table (%)'!AP$389</f>
        <v>2.5125628140703519E-2</v>
      </c>
      <c r="AQ390" s="38">
        <f>'Publication Table'!AO391/'Publication Table (%)'!AQ$389</f>
        <v>5.2380952380952382E-2</v>
      </c>
      <c r="AR390" s="38">
        <f>'Publication Table'!AP391/'Publication Table (%)'!AR$389</f>
        <v>4.4871794871794872E-2</v>
      </c>
      <c r="AS390" s="38">
        <f>'Publication Table'!AQ391/'Publication Table (%)'!AS$389</f>
        <v>5.1162790697674418E-2</v>
      </c>
      <c r="AT390" s="38">
        <f>'Publication Table'!AR391/'Publication Table (%)'!AT$389</f>
        <v>6.25E-2</v>
      </c>
      <c r="AU390" s="38">
        <f>'Publication Table'!AS391/'Publication Table (%)'!AU$389</f>
        <v>5.0847457627118647E-2</v>
      </c>
      <c r="AV390" s="38">
        <f>'Publication Table'!AT391/'Publication Table (%)'!AV$389</f>
        <v>4.4117647058823532E-2</v>
      </c>
      <c r="AW390" s="38">
        <f>'Publication Table'!AU391/'Publication Table (%)'!AW$389</f>
        <v>8.6956521739130432E-2</v>
      </c>
      <c r="AX390" s="38">
        <f>'Publication Table'!AV391/'Publication Table (%)'!AX$389</f>
        <v>6.741573033707865E-2</v>
      </c>
      <c r="AY390" s="38">
        <f>'Publication Table'!AW391/'Publication Table (%)'!AY$389</f>
        <v>5.7291666666666664E-2</v>
      </c>
      <c r="AZ390" s="38">
        <f>'Publication Table'!AX391/'Publication Table (%)'!AZ$389</f>
        <v>7.1065989847715741E-2</v>
      </c>
      <c r="BA390" s="38">
        <f>'Publication Table'!AY391/'Publication Table (%)'!BA$389</f>
        <v>2.3391812865497075E-2</v>
      </c>
      <c r="BB390" s="38">
        <f>'Publication Table'!AZ391/'Publication Table (%)'!BB$389</f>
        <v>9.0476190476190474E-2</v>
      </c>
      <c r="BC390" s="38">
        <f>'Publication Table'!BA391/'Publication Table (%)'!BC$389</f>
        <v>3.6363636363636362E-2</v>
      </c>
      <c r="BD390" s="38">
        <f>'Publication Table'!BB391/'Publication Table (%)'!BD$389</f>
        <v>6.25E-2</v>
      </c>
      <c r="BE390" s="38">
        <f>'Publication Table'!BC391/'Publication Table (%)'!BE$389</f>
        <v>0.11695906432748537</v>
      </c>
      <c r="BF390" s="38">
        <f>'Publication Table'!BD391/'Publication Table (%)'!BF$389</f>
        <v>0.20118343195266272</v>
      </c>
      <c r="BG390" s="38">
        <f>'Publication Table'!BE391/'Publication Table (%)'!BG$389</f>
        <v>8.4269662921348312E-2</v>
      </c>
      <c r="BH390" s="38">
        <f>'Publication Table'!BF391/'Publication Table (%)'!BH$389</f>
        <v>6.0606060606060608E-2</v>
      </c>
      <c r="BI390" s="38">
        <f>'Publication Table'!BG391/'Publication Table (%)'!BI$389</f>
        <v>5.0420168067226892E-2</v>
      </c>
      <c r="BJ390" s="38">
        <f>'Publication Table'!BH391/'Publication Table (%)'!BJ$389</f>
        <v>4.6153846153846156E-2</v>
      </c>
      <c r="BK390" s="38">
        <f>'Publication Table'!BI391/'Publication Table (%)'!BK$389</f>
        <v>0.1</v>
      </c>
      <c r="BL390" s="38">
        <f>'Publication Table'!BJ391/'Publication Table (%)'!BL$389</f>
        <v>0.12745098039215685</v>
      </c>
      <c r="BM390" s="38">
        <f>'Publication Table'!BK391/'Publication Table (%)'!BM$389</f>
        <v>0</v>
      </c>
      <c r="BN390" s="38">
        <f>'Publication Table'!BL391/'Publication Table (%)'!BN$389</f>
        <v>0</v>
      </c>
      <c r="BO390" s="38">
        <f>'Publication Table'!BM391/'Publication Table (%)'!BO$389</f>
        <v>1.4492753623188406E-2</v>
      </c>
      <c r="BP390" s="38">
        <f>'Publication Table'!BN391/'Publication Table (%)'!BP$389</f>
        <v>1.0752688172043012E-2</v>
      </c>
      <c r="BQ390" s="38">
        <f>'Publication Table'!BO391/'Publication Table (%)'!BQ$389</f>
        <v>2.0408163265306121E-2</v>
      </c>
      <c r="BR390" s="38">
        <f>'Publication Table'!BP391/'Publication Table (%)'!BR$389</f>
        <v>2.8571428571428571E-2</v>
      </c>
      <c r="BS390" s="38">
        <f ca="1">'Publication Table'!BQ391/'Publication Table (%)'!BS$389</f>
        <v>1.834862385321101E-2</v>
      </c>
    </row>
    <row r="391" spans="2:71" ht="15" hidden="1" customHeight="1" outlineLevel="2" x14ac:dyDescent="0.2">
      <c r="B391" s="84" t="str">
        <f t="shared" si="50"/>
        <v>Gilbert Bain HospitalCancellation based on clinical reason by hospital %</v>
      </c>
      <c r="C391" s="87" t="str">
        <f t="shared" si="57"/>
        <v>Gilbert Bain Hospital</v>
      </c>
      <c r="D391" s="100"/>
      <c r="E391" s="39" t="s">
        <v>113</v>
      </c>
      <c r="F391" s="38">
        <f>'Publication Table'!D392/'Publication Table (%)'!F$389</f>
        <v>1.2269938650306749E-2</v>
      </c>
      <c r="G391" s="38">
        <f>'Publication Table'!E392/'Publication Table (%)'!G$389</f>
        <v>1.2987012987012988E-2</v>
      </c>
      <c r="H391" s="38">
        <f>'Publication Table'!F392/'Publication Table (%)'!H$389</f>
        <v>2.4096385542168676E-2</v>
      </c>
      <c r="I391" s="38">
        <f>'Publication Table'!G392/'Publication Table (%)'!I$389</f>
        <v>3.4883720930232558E-2</v>
      </c>
      <c r="J391" s="94">
        <f>'Publication Table'!H392/'Publication Table (%)'!J$389</f>
        <v>5.8823529411764705E-3</v>
      </c>
      <c r="K391" s="38">
        <f>'Publication Table'!I392/'Publication Table (%)'!K$389</f>
        <v>2.0270270270270271E-2</v>
      </c>
      <c r="L391" s="38">
        <f>'Publication Table'!J392/'Publication Table (%)'!L$389</f>
        <v>6.2500000000000003E-3</v>
      </c>
      <c r="M391" s="38">
        <f>'Publication Table'!K392/'Publication Table (%)'!M$389</f>
        <v>1.3986013986013986E-2</v>
      </c>
      <c r="N391" s="38">
        <f>'Publication Table'!L392/'Publication Table (%)'!N$389</f>
        <v>6.6225165562913907E-3</v>
      </c>
      <c r="O391" s="38">
        <f>'Publication Table'!M392/'Publication Table (%)'!O$389</f>
        <v>0</v>
      </c>
      <c r="P391" s="38">
        <f>'Publication Table'!N392/'Publication Table (%)'!P$389</f>
        <v>1.2195121951219513E-2</v>
      </c>
      <c r="Q391" s="38">
        <f>'Publication Table'!O392/'Publication Table (%)'!Q$389</f>
        <v>2.7027027027027029E-2</v>
      </c>
      <c r="R391" s="38">
        <f>'Publication Table'!P392/'Publication Table (%)'!R$389</f>
        <v>5.5555555555555558E-3</v>
      </c>
      <c r="S391" s="38">
        <f>'Publication Table'!Q392/'Publication Table (%)'!S$389</f>
        <v>6.2111801242236021E-3</v>
      </c>
      <c r="T391" s="38">
        <f>'Publication Table'!R392/'Publication Table (%)'!T$389</f>
        <v>2.6143790849673203E-2</v>
      </c>
      <c r="U391" s="38">
        <f>'Publication Table'!S392/'Publication Table (%)'!U$389</f>
        <v>0.01</v>
      </c>
      <c r="V391" s="38">
        <f>'Publication Table'!T392/'Publication Table (%)'!V$389</f>
        <v>1.8518518518518517E-2</v>
      </c>
      <c r="W391" s="38">
        <f>'Publication Table'!U392/'Publication Table (%)'!W$389</f>
        <v>2.2727272727272728E-2</v>
      </c>
      <c r="X391" s="38">
        <f>'Publication Table'!V392/'Publication Table (%)'!X$389</f>
        <v>2.0408163265306121E-2</v>
      </c>
      <c r="Y391" s="38">
        <f>'Publication Table'!W392/'Publication Table (%)'!Y$389</f>
        <v>6.4516129032258064E-3</v>
      </c>
      <c r="Z391" s="38">
        <f>'Publication Table'!X392/'Publication Table (%)'!Z$389</f>
        <v>0.01</v>
      </c>
      <c r="AA391" s="38">
        <f>'Publication Table'!Y392/'Publication Table (%)'!AA$389</f>
        <v>2.2857142857142857E-2</v>
      </c>
      <c r="AB391" s="38">
        <f>'Publication Table'!Z392/'Publication Table (%)'!AB$389</f>
        <v>2.6737967914438502E-2</v>
      </c>
      <c r="AC391" s="38">
        <f>'Publication Table'!AA392/'Publication Table (%)'!AC$389</f>
        <v>6.8965517241379309E-3</v>
      </c>
      <c r="AD391" s="38">
        <f>'Publication Table'!AB392/'Publication Table (%)'!AD$389</f>
        <v>2.4154589371980676E-2</v>
      </c>
      <c r="AE391" s="38">
        <f>'Publication Table'!AC392/'Publication Table (%)'!AE$389</f>
        <v>5.3763440860215058E-3</v>
      </c>
      <c r="AF391" s="38">
        <f>'Publication Table'!AD392/'Publication Table (%)'!AF$389</f>
        <v>6.369426751592357E-3</v>
      </c>
      <c r="AG391" s="38">
        <f>'Publication Table'!AE392/'Publication Table (%)'!AG$389</f>
        <v>2.4271844660194174E-2</v>
      </c>
      <c r="AH391" s="38">
        <f>'Publication Table'!AF392/'Publication Table (%)'!AH$389</f>
        <v>1.1695906432748537E-2</v>
      </c>
      <c r="AI391" s="38">
        <f>'Publication Table'!AG392/'Publication Table (%)'!AI$389</f>
        <v>2.7472527472527472E-2</v>
      </c>
      <c r="AJ391" s="38">
        <f>'Publication Table'!AH392/'Publication Table (%)'!AJ$389</f>
        <v>2.0512820512820513E-2</v>
      </c>
      <c r="AK391" s="38">
        <f>'Publication Table'!AI392/'Publication Table (%)'!AK$389</f>
        <v>1.4814814814814815E-2</v>
      </c>
      <c r="AL391" s="38">
        <f>'Publication Table'!AJ392/'Publication Table (%)'!AL$389</f>
        <v>2.1582733812949641E-2</v>
      </c>
      <c r="AM391" s="38">
        <f>'Publication Table'!AK392/'Publication Table (%)'!AM$389</f>
        <v>6.2893081761006293E-3</v>
      </c>
      <c r="AN391" s="38">
        <f>'Publication Table'!AL392/'Publication Table (%)'!AN$389</f>
        <v>4.1176470588235294E-2</v>
      </c>
      <c r="AO391" s="38">
        <f>'Publication Table'!AM392/'Publication Table (%)'!AO$389</f>
        <v>1.1834319526627219E-2</v>
      </c>
      <c r="AP391" s="38">
        <f>'Publication Table'!AN392/'Publication Table (%)'!AP$389</f>
        <v>1.0050251256281407E-2</v>
      </c>
      <c r="AQ391" s="38">
        <f>'Publication Table'!AO392/'Publication Table (%)'!AQ$389</f>
        <v>1.9047619047619049E-2</v>
      </c>
      <c r="AR391" s="38">
        <f>'Publication Table'!AP392/'Publication Table (%)'!AR$389</f>
        <v>1.282051282051282E-2</v>
      </c>
      <c r="AS391" s="38">
        <f>'Publication Table'!AQ392/'Publication Table (%)'!AS$389</f>
        <v>2.7906976744186046E-2</v>
      </c>
      <c r="AT391" s="38">
        <f>'Publication Table'!AR392/'Publication Table (%)'!AT$389</f>
        <v>2.8409090909090908E-2</v>
      </c>
      <c r="AU391" s="38">
        <f>'Publication Table'!AS392/'Publication Table (%)'!AU$389</f>
        <v>1.1299435028248588E-2</v>
      </c>
      <c r="AV391" s="38">
        <f>'Publication Table'!AT392/'Publication Table (%)'!AV$389</f>
        <v>0</v>
      </c>
      <c r="AW391" s="38">
        <f>'Publication Table'!AU392/'Publication Table (%)'!AW$389</f>
        <v>4.9689440993788817E-2</v>
      </c>
      <c r="AX391" s="38">
        <f>'Publication Table'!AV392/'Publication Table (%)'!AX$389</f>
        <v>3.3707865168539325E-2</v>
      </c>
      <c r="AY391" s="38">
        <f>'Publication Table'!AW392/'Publication Table (%)'!AY$389</f>
        <v>2.0833333333333332E-2</v>
      </c>
      <c r="AZ391" s="38">
        <f>'Publication Table'!AX392/'Publication Table (%)'!AZ$389</f>
        <v>2.030456852791878E-2</v>
      </c>
      <c r="BA391" s="38">
        <f>'Publication Table'!AY392/'Publication Table (%)'!BA$389</f>
        <v>5.8479532163742687E-3</v>
      </c>
      <c r="BB391" s="38">
        <f>'Publication Table'!AZ392/'Publication Table (%)'!BB$389</f>
        <v>3.3333333333333333E-2</v>
      </c>
      <c r="BC391" s="38">
        <f>'Publication Table'!BA392/'Publication Table (%)'!BC$389</f>
        <v>1.8181818181818181E-2</v>
      </c>
      <c r="BD391" s="38">
        <f>'Publication Table'!BB392/'Publication Table (%)'!BD$389</f>
        <v>2.5000000000000001E-2</v>
      </c>
      <c r="BE391" s="38">
        <f>'Publication Table'!BC392/'Publication Table (%)'!BE$389</f>
        <v>4.0935672514619881E-2</v>
      </c>
      <c r="BF391" s="38">
        <f>'Publication Table'!BD392/'Publication Table (%)'!BF$389</f>
        <v>1.7751479289940829E-2</v>
      </c>
      <c r="BG391" s="38">
        <f>'Publication Table'!BE392/'Publication Table (%)'!BG$389</f>
        <v>2.8089887640449437E-2</v>
      </c>
      <c r="BH391" s="38">
        <f>'Publication Table'!BF392/'Publication Table (%)'!BH$389</f>
        <v>3.0303030303030304E-2</v>
      </c>
      <c r="BI391" s="38">
        <f>'Publication Table'!BG392/'Publication Table (%)'!BI$389</f>
        <v>8.4033613445378148E-3</v>
      </c>
      <c r="BJ391" s="38">
        <f>'Publication Table'!BH392/'Publication Table (%)'!BJ$389</f>
        <v>1.5384615384615385E-2</v>
      </c>
      <c r="BK391" s="38">
        <f>'Publication Table'!BI392/'Publication Table (%)'!BK$389</f>
        <v>5.7894736842105263E-2</v>
      </c>
      <c r="BL391" s="38">
        <f>'Publication Table'!BJ392/'Publication Table (%)'!BL$389</f>
        <v>6.8627450980392163E-2</v>
      </c>
      <c r="BM391" s="38">
        <f>'Publication Table'!BK392/'Publication Table (%)'!BM$389</f>
        <v>0</v>
      </c>
      <c r="BN391" s="38">
        <f>'Publication Table'!BL392/'Publication Table (%)'!BN$389</f>
        <v>0</v>
      </c>
      <c r="BO391" s="38">
        <f>'Publication Table'!BM392/'Publication Table (%)'!BO$389</f>
        <v>1.4492753623188406E-2</v>
      </c>
      <c r="BP391" s="38">
        <f>'Publication Table'!BN392/'Publication Table (%)'!BP$389</f>
        <v>0</v>
      </c>
      <c r="BQ391" s="38">
        <f>'Publication Table'!BO392/'Publication Table (%)'!BQ$389</f>
        <v>2.0408163265306121E-2</v>
      </c>
      <c r="BR391" s="38">
        <f>'Publication Table'!BP392/'Publication Table (%)'!BR$389</f>
        <v>2.8571428571428571E-2</v>
      </c>
      <c r="BS391" s="38">
        <f ca="1">'Publication Table'!BQ392/'Publication Table (%)'!BS$389</f>
        <v>9.1743119266055051E-3</v>
      </c>
    </row>
    <row r="392" spans="2:71" ht="15" hidden="1" customHeight="1" outlineLevel="2" x14ac:dyDescent="0.2">
      <c r="B392" s="84" t="str">
        <f t="shared" si="50"/>
        <v>Gilbert Bain HospitalCancellation based on capacity or non-clinical reason by hospital %</v>
      </c>
      <c r="C392" s="87" t="str">
        <f t="shared" si="57"/>
        <v>Gilbert Bain Hospital</v>
      </c>
      <c r="D392" s="100"/>
      <c r="E392" s="39" t="s">
        <v>114</v>
      </c>
      <c r="F392" s="38">
        <f>'Publication Table'!D393/'Publication Table (%)'!F$389</f>
        <v>6.1349693251533744E-3</v>
      </c>
      <c r="G392" s="38">
        <f>'Publication Table'!E393/'Publication Table (%)'!G$389</f>
        <v>1.948051948051948E-2</v>
      </c>
      <c r="H392" s="38">
        <f>'Publication Table'!F393/'Publication Table (%)'!H$389</f>
        <v>5.4216867469879519E-2</v>
      </c>
      <c r="I392" s="38">
        <f>'Publication Table'!G393/'Publication Table (%)'!I$389</f>
        <v>0</v>
      </c>
      <c r="J392" s="94">
        <f>'Publication Table'!H393/'Publication Table (%)'!J$389</f>
        <v>0</v>
      </c>
      <c r="K392" s="38">
        <f>'Publication Table'!I393/'Publication Table (%)'!K$389</f>
        <v>1.3513513513513514E-2</v>
      </c>
      <c r="L392" s="38">
        <f>'Publication Table'!J393/'Publication Table (%)'!L$389</f>
        <v>0</v>
      </c>
      <c r="M392" s="38">
        <f>'Publication Table'!K393/'Publication Table (%)'!M$389</f>
        <v>1.3986013986013986E-2</v>
      </c>
      <c r="N392" s="38">
        <f>'Publication Table'!L393/'Publication Table (%)'!N$389</f>
        <v>6.6225165562913907E-3</v>
      </c>
      <c r="O392" s="38">
        <f>'Publication Table'!M393/'Publication Table (%)'!O$389</f>
        <v>2.0689655172413793E-2</v>
      </c>
      <c r="P392" s="38">
        <f>'Publication Table'!N393/'Publication Table (%)'!P$389</f>
        <v>0</v>
      </c>
      <c r="Q392" s="38">
        <f>'Publication Table'!O393/'Publication Table (%)'!Q$389</f>
        <v>1.0810810810810811E-2</v>
      </c>
      <c r="R392" s="38">
        <f>'Publication Table'!P393/'Publication Table (%)'!R$389</f>
        <v>0</v>
      </c>
      <c r="S392" s="38">
        <f>'Publication Table'!Q393/'Publication Table (%)'!S$389</f>
        <v>0</v>
      </c>
      <c r="T392" s="38">
        <f>'Publication Table'!R393/'Publication Table (%)'!T$389</f>
        <v>0</v>
      </c>
      <c r="U392" s="38">
        <f>'Publication Table'!S393/'Publication Table (%)'!U$389</f>
        <v>0.04</v>
      </c>
      <c r="V392" s="38">
        <f>'Publication Table'!T393/'Publication Table (%)'!V$389</f>
        <v>0</v>
      </c>
      <c r="W392" s="38">
        <f>'Publication Table'!U393/'Publication Table (%)'!W$389</f>
        <v>1.5151515151515152E-2</v>
      </c>
      <c r="X392" s="38">
        <f>'Publication Table'!V393/'Publication Table (%)'!X$389</f>
        <v>3.0612244897959183E-2</v>
      </c>
      <c r="Y392" s="38">
        <f>'Publication Table'!W393/'Publication Table (%)'!Y$389</f>
        <v>1.2903225806451613E-2</v>
      </c>
      <c r="Z392" s="38">
        <f>'Publication Table'!X393/'Publication Table (%)'!Z$389</f>
        <v>5.5E-2</v>
      </c>
      <c r="AA392" s="38">
        <f>'Publication Table'!Y393/'Publication Table (%)'!AA$389</f>
        <v>0</v>
      </c>
      <c r="AB392" s="38">
        <f>'Publication Table'!Z393/'Publication Table (%)'!AB$389</f>
        <v>0</v>
      </c>
      <c r="AC392" s="38">
        <f>'Publication Table'!AA393/'Publication Table (%)'!AC$389</f>
        <v>0</v>
      </c>
      <c r="AD392" s="38">
        <f>'Publication Table'!AB393/'Publication Table (%)'!AD$389</f>
        <v>2.4154589371980676E-2</v>
      </c>
      <c r="AE392" s="38">
        <f>'Publication Table'!AC393/'Publication Table (%)'!AE$389</f>
        <v>2.1505376344086023E-2</v>
      </c>
      <c r="AF392" s="38">
        <f>'Publication Table'!AD393/'Publication Table (%)'!AF$389</f>
        <v>2.5477707006369428E-2</v>
      </c>
      <c r="AG392" s="38">
        <f>'Publication Table'!AE393/'Publication Table (%)'!AG$389</f>
        <v>1.9417475728155338E-2</v>
      </c>
      <c r="AH392" s="38">
        <f>'Publication Table'!AF393/'Publication Table (%)'!AH$389</f>
        <v>2.9239766081871343E-2</v>
      </c>
      <c r="AI392" s="38">
        <f>'Publication Table'!AG393/'Publication Table (%)'!AI$389</f>
        <v>4.9450549450549448E-2</v>
      </c>
      <c r="AJ392" s="38">
        <f>'Publication Table'!AH393/'Publication Table (%)'!AJ$389</f>
        <v>5.1282051282051282E-3</v>
      </c>
      <c r="AK392" s="38">
        <f>'Publication Table'!AI393/'Publication Table (%)'!AK$389</f>
        <v>7.4074074074074077E-3</v>
      </c>
      <c r="AL392" s="38">
        <f>'Publication Table'!AJ393/'Publication Table (%)'!AL$389</f>
        <v>0</v>
      </c>
      <c r="AM392" s="38">
        <f>'Publication Table'!AK393/'Publication Table (%)'!AM$389</f>
        <v>0</v>
      </c>
      <c r="AN392" s="38">
        <f>'Publication Table'!AL393/'Publication Table (%)'!AN$389</f>
        <v>1.7647058823529412E-2</v>
      </c>
      <c r="AO392" s="38">
        <f>'Publication Table'!AM393/'Publication Table (%)'!AO$389</f>
        <v>0</v>
      </c>
      <c r="AP392" s="38">
        <f>'Publication Table'!AN393/'Publication Table (%)'!AP$389</f>
        <v>0</v>
      </c>
      <c r="AQ392" s="38">
        <f>'Publication Table'!AO393/'Publication Table (%)'!AQ$389</f>
        <v>0</v>
      </c>
      <c r="AR392" s="38">
        <f>'Publication Table'!AP393/'Publication Table (%)'!AR$389</f>
        <v>0</v>
      </c>
      <c r="AS392" s="38">
        <f>'Publication Table'!AQ393/'Publication Table (%)'!AS$389</f>
        <v>4.6511627906976744E-3</v>
      </c>
      <c r="AT392" s="38">
        <f>'Publication Table'!AR393/'Publication Table (%)'!AT$389</f>
        <v>1.1363636363636364E-2</v>
      </c>
      <c r="AU392" s="38">
        <f>'Publication Table'!AS393/'Publication Table (%)'!AU$389</f>
        <v>1.6949152542372881E-2</v>
      </c>
      <c r="AV392" s="38">
        <f>'Publication Table'!AT393/'Publication Table (%)'!AV$389</f>
        <v>0</v>
      </c>
      <c r="AW392" s="38">
        <f>'Publication Table'!AU393/'Publication Table (%)'!AW$389</f>
        <v>0</v>
      </c>
      <c r="AX392" s="38">
        <f>'Publication Table'!AV393/'Publication Table (%)'!AX$389</f>
        <v>0</v>
      </c>
      <c r="AY392" s="38">
        <f>'Publication Table'!AW393/'Publication Table (%)'!AY$389</f>
        <v>5.208333333333333E-3</v>
      </c>
      <c r="AZ392" s="38">
        <f>'Publication Table'!AX393/'Publication Table (%)'!AZ$389</f>
        <v>1.015228426395939E-2</v>
      </c>
      <c r="BA392" s="38">
        <f>'Publication Table'!AY393/'Publication Table (%)'!BA$389</f>
        <v>0</v>
      </c>
      <c r="BB392" s="38">
        <f>'Publication Table'!AZ393/'Publication Table (%)'!BB$389</f>
        <v>4.7619047619047623E-3</v>
      </c>
      <c r="BC392" s="38">
        <f>'Publication Table'!BA393/'Publication Table (%)'!BC$389</f>
        <v>0</v>
      </c>
      <c r="BD392" s="38">
        <f>'Publication Table'!BB393/'Publication Table (%)'!BD$389</f>
        <v>0</v>
      </c>
      <c r="BE392" s="38">
        <f>'Publication Table'!BC393/'Publication Table (%)'!BE$389</f>
        <v>1.1695906432748537E-2</v>
      </c>
      <c r="BF392" s="38">
        <f>'Publication Table'!BD393/'Publication Table (%)'!BF$389</f>
        <v>0.14792899408284024</v>
      </c>
      <c r="BG392" s="38">
        <f>'Publication Table'!BE393/'Publication Table (%)'!BG$389</f>
        <v>0</v>
      </c>
      <c r="BH392" s="38">
        <f>'Publication Table'!BF393/'Publication Table (%)'!BH$389</f>
        <v>5.0505050505050509E-3</v>
      </c>
      <c r="BI392" s="38">
        <f>'Publication Table'!BG393/'Publication Table (%)'!BI$389</f>
        <v>0</v>
      </c>
      <c r="BJ392" s="38">
        <f>'Publication Table'!BH393/'Publication Table (%)'!BJ$389</f>
        <v>5.1282051282051282E-3</v>
      </c>
      <c r="BK392" s="38">
        <f>'Publication Table'!BI393/'Publication Table (%)'!BK$389</f>
        <v>0</v>
      </c>
      <c r="BL392" s="38">
        <f>'Publication Table'!BJ393/'Publication Table (%)'!BL$389</f>
        <v>0</v>
      </c>
      <c r="BM392" s="38">
        <f>'Publication Table'!BK393/'Publication Table (%)'!BM$389</f>
        <v>0</v>
      </c>
      <c r="BN392" s="38">
        <f>'Publication Table'!BL393/'Publication Table (%)'!BN$389</f>
        <v>0</v>
      </c>
      <c r="BO392" s="38">
        <f>'Publication Table'!BM393/'Publication Table (%)'!BO$389</f>
        <v>0</v>
      </c>
      <c r="BP392" s="38">
        <f>'Publication Table'!BN393/'Publication Table (%)'!BP$389</f>
        <v>0</v>
      </c>
      <c r="BQ392" s="38">
        <f>'Publication Table'!BO393/'Publication Table (%)'!BQ$389</f>
        <v>0</v>
      </c>
      <c r="BR392" s="38">
        <f>'Publication Table'!BP393/'Publication Table (%)'!BR$389</f>
        <v>0</v>
      </c>
      <c r="BS392" s="38">
        <f ca="1">'Publication Table'!BQ393/'Publication Table (%)'!BS$389</f>
        <v>9.1743119266055051E-3</v>
      </c>
    </row>
    <row r="393" spans="2:71" ht="15" hidden="1" customHeight="1" outlineLevel="2" x14ac:dyDescent="0.2">
      <c r="B393" s="84" t="str">
        <f t="shared" si="50"/>
        <v>Gilbert Bain HospitalCancelled by Patient %</v>
      </c>
      <c r="C393" s="87" t="str">
        <f t="shared" si="57"/>
        <v>Gilbert Bain Hospital</v>
      </c>
      <c r="D393" s="100"/>
      <c r="E393" s="39" t="s">
        <v>115</v>
      </c>
      <c r="F393" s="38">
        <f>'Publication Table'!D394/'Publication Table (%)'!F$389</f>
        <v>3.0674846625766871E-2</v>
      </c>
      <c r="G393" s="38">
        <f>'Publication Table'!E394/'Publication Table (%)'!G$389</f>
        <v>1.948051948051948E-2</v>
      </c>
      <c r="H393" s="38">
        <f>'Publication Table'!F394/'Publication Table (%)'!H$389</f>
        <v>4.2168674698795178E-2</v>
      </c>
      <c r="I393" s="38">
        <f>'Publication Table'!G394/'Publication Table (%)'!I$389</f>
        <v>2.9069767441860465E-2</v>
      </c>
      <c r="J393" s="94">
        <f>'Publication Table'!H394/'Publication Table (%)'!J$389</f>
        <v>3.5294117647058823E-2</v>
      </c>
      <c r="K393" s="38">
        <f>'Publication Table'!I394/'Publication Table (%)'!K$389</f>
        <v>2.0270270270270271E-2</v>
      </c>
      <c r="L393" s="38">
        <f>'Publication Table'!J394/'Publication Table (%)'!L$389</f>
        <v>1.8749999999999999E-2</v>
      </c>
      <c r="M393" s="38">
        <f>'Publication Table'!K394/'Publication Table (%)'!M$389</f>
        <v>2.097902097902098E-2</v>
      </c>
      <c r="N393" s="38">
        <f>'Publication Table'!L394/'Publication Table (%)'!N$389</f>
        <v>5.9602649006622516E-2</v>
      </c>
      <c r="O393" s="38">
        <f>'Publication Table'!M394/'Publication Table (%)'!O$389</f>
        <v>3.4482758620689655E-2</v>
      </c>
      <c r="P393" s="38">
        <f>'Publication Table'!N394/'Publication Table (%)'!P$389</f>
        <v>3.048780487804878E-2</v>
      </c>
      <c r="Q393" s="38">
        <f>'Publication Table'!O394/'Publication Table (%)'!Q$389</f>
        <v>2.7027027027027029E-2</v>
      </c>
      <c r="R393" s="38">
        <f>'Publication Table'!P394/'Publication Table (%)'!R$389</f>
        <v>3.3333333333333333E-2</v>
      </c>
      <c r="S393" s="38">
        <f>'Publication Table'!Q394/'Publication Table (%)'!S$389</f>
        <v>3.7267080745341616E-2</v>
      </c>
      <c r="T393" s="38">
        <f>'Publication Table'!R394/'Publication Table (%)'!T$389</f>
        <v>3.9215686274509803E-2</v>
      </c>
      <c r="U393" s="38">
        <f>'Publication Table'!S394/'Publication Table (%)'!U$389</f>
        <v>0.01</v>
      </c>
      <c r="V393" s="38">
        <f>'Publication Table'!T394/'Publication Table (%)'!V$389</f>
        <v>4.3209876543209874E-2</v>
      </c>
      <c r="W393" s="38">
        <f>'Publication Table'!U394/'Publication Table (%)'!W$389</f>
        <v>4.5454545454545456E-2</v>
      </c>
      <c r="X393" s="38">
        <f>'Publication Table'!V394/'Publication Table (%)'!X$389</f>
        <v>4.0816326530612242E-2</v>
      </c>
      <c r="Y393" s="38">
        <f>'Publication Table'!W394/'Publication Table (%)'!Y$389</f>
        <v>4.5161290322580643E-2</v>
      </c>
      <c r="Z393" s="38">
        <f>'Publication Table'!X394/'Publication Table (%)'!Z$389</f>
        <v>4.4999999999999998E-2</v>
      </c>
      <c r="AA393" s="38">
        <f>'Publication Table'!Y394/'Publication Table (%)'!AA$389</f>
        <v>2.8571428571428571E-2</v>
      </c>
      <c r="AB393" s="38">
        <f>'Publication Table'!Z394/'Publication Table (%)'!AB$389</f>
        <v>2.1390374331550801E-2</v>
      </c>
      <c r="AC393" s="38">
        <f>'Publication Table'!AA394/'Publication Table (%)'!AC$389</f>
        <v>2.0689655172413793E-2</v>
      </c>
      <c r="AD393" s="38">
        <f>'Publication Table'!AB394/'Publication Table (%)'!AD$389</f>
        <v>3.3816425120772944E-2</v>
      </c>
      <c r="AE393" s="38">
        <f>'Publication Table'!AC394/'Publication Table (%)'!AE$389</f>
        <v>3.2258064516129031E-2</v>
      </c>
      <c r="AF393" s="38">
        <f>'Publication Table'!AD394/'Publication Table (%)'!AF$389</f>
        <v>3.8216560509554139E-2</v>
      </c>
      <c r="AG393" s="38">
        <f>'Publication Table'!AE394/'Publication Table (%)'!AG$389</f>
        <v>2.4271844660194174E-2</v>
      </c>
      <c r="AH393" s="38">
        <f>'Publication Table'!AF394/'Publication Table (%)'!AH$389</f>
        <v>2.9239766081871343E-2</v>
      </c>
      <c r="AI393" s="38">
        <f>'Publication Table'!AG394/'Publication Table (%)'!AI$389</f>
        <v>1.6483516483516484E-2</v>
      </c>
      <c r="AJ393" s="38">
        <f>'Publication Table'!AH394/'Publication Table (%)'!AJ$389</f>
        <v>4.1025641025641026E-2</v>
      </c>
      <c r="AK393" s="38">
        <f>'Publication Table'!AI394/'Publication Table (%)'!AK$389</f>
        <v>2.9629629629629631E-2</v>
      </c>
      <c r="AL393" s="38">
        <f>'Publication Table'!AJ394/'Publication Table (%)'!AL$389</f>
        <v>2.8776978417266189E-2</v>
      </c>
      <c r="AM393" s="38">
        <f>'Publication Table'!AK394/'Publication Table (%)'!AM$389</f>
        <v>5.0314465408805034E-2</v>
      </c>
      <c r="AN393" s="38">
        <f>'Publication Table'!AL394/'Publication Table (%)'!AN$389</f>
        <v>2.9411764705882353E-2</v>
      </c>
      <c r="AO393" s="38">
        <f>'Publication Table'!AM394/'Publication Table (%)'!AO$389</f>
        <v>2.3668639053254437E-2</v>
      </c>
      <c r="AP393" s="38">
        <f>'Publication Table'!AN394/'Publication Table (%)'!AP$389</f>
        <v>1.507537688442211E-2</v>
      </c>
      <c r="AQ393" s="38">
        <f>'Publication Table'!AO394/'Publication Table (%)'!AQ$389</f>
        <v>3.3333333333333333E-2</v>
      </c>
      <c r="AR393" s="38">
        <f>'Publication Table'!AP394/'Publication Table (%)'!AR$389</f>
        <v>3.2051282051282048E-2</v>
      </c>
      <c r="AS393" s="38">
        <f>'Publication Table'!AQ394/'Publication Table (%)'!AS$389</f>
        <v>1.8604651162790697E-2</v>
      </c>
      <c r="AT393" s="38">
        <f>'Publication Table'!AR394/'Publication Table (%)'!AT$389</f>
        <v>2.2727272727272728E-2</v>
      </c>
      <c r="AU393" s="38">
        <f>'Publication Table'!AS394/'Publication Table (%)'!AU$389</f>
        <v>2.2598870056497175E-2</v>
      </c>
      <c r="AV393" s="38">
        <f>'Publication Table'!AT394/'Publication Table (%)'!AV$389</f>
        <v>4.4117647058823532E-2</v>
      </c>
      <c r="AW393" s="38">
        <f>'Publication Table'!AU394/'Publication Table (%)'!AW$389</f>
        <v>3.7267080745341616E-2</v>
      </c>
      <c r="AX393" s="38">
        <f>'Publication Table'!AV394/'Publication Table (%)'!AX$389</f>
        <v>3.3707865168539325E-2</v>
      </c>
      <c r="AY393" s="38">
        <f>'Publication Table'!AW394/'Publication Table (%)'!AY$389</f>
        <v>3.125E-2</v>
      </c>
      <c r="AZ393" s="38">
        <f>'Publication Table'!AX394/'Publication Table (%)'!AZ$389</f>
        <v>4.060913705583756E-2</v>
      </c>
      <c r="BA393" s="38">
        <f>'Publication Table'!AY394/'Publication Table (%)'!BA$389</f>
        <v>1.7543859649122806E-2</v>
      </c>
      <c r="BB393" s="38">
        <f>'Publication Table'!AZ394/'Publication Table (%)'!BB$389</f>
        <v>5.2380952380952382E-2</v>
      </c>
      <c r="BC393" s="38">
        <f>'Publication Table'!BA394/'Publication Table (%)'!BC$389</f>
        <v>1.8181818181818181E-2</v>
      </c>
      <c r="BD393" s="38">
        <f>'Publication Table'!BB394/'Publication Table (%)'!BD$389</f>
        <v>3.7499999999999999E-2</v>
      </c>
      <c r="BE393" s="38">
        <f>'Publication Table'!BC394/'Publication Table (%)'!BE$389</f>
        <v>3.5087719298245612E-2</v>
      </c>
      <c r="BF393" s="38">
        <f>'Publication Table'!BD394/'Publication Table (%)'!BF$389</f>
        <v>3.5502958579881658E-2</v>
      </c>
      <c r="BG393" s="38">
        <f>'Publication Table'!BE394/'Publication Table (%)'!BG$389</f>
        <v>5.6179775280898875E-2</v>
      </c>
      <c r="BH393" s="38">
        <f>'Publication Table'!BF394/'Publication Table (%)'!BH$389</f>
        <v>2.5252525252525252E-2</v>
      </c>
      <c r="BI393" s="38">
        <f>'Publication Table'!BG394/'Publication Table (%)'!BI$389</f>
        <v>4.2016806722689079E-2</v>
      </c>
      <c r="BJ393" s="38">
        <f>'Publication Table'!BH394/'Publication Table (%)'!BJ$389</f>
        <v>2.0512820512820513E-2</v>
      </c>
      <c r="BK393" s="38">
        <f>'Publication Table'!BI394/'Publication Table (%)'!BK$389</f>
        <v>4.2105263157894736E-2</v>
      </c>
      <c r="BL393" s="38">
        <f>'Publication Table'!BJ394/'Publication Table (%)'!BL$389</f>
        <v>5.8823529411764705E-2</v>
      </c>
      <c r="BM393" s="38">
        <f>'Publication Table'!BK394/'Publication Table (%)'!BM$389</f>
        <v>0</v>
      </c>
      <c r="BN393" s="38">
        <f>'Publication Table'!BL394/'Publication Table (%)'!BN$389</f>
        <v>0</v>
      </c>
      <c r="BO393" s="38">
        <f>'Publication Table'!BM394/'Publication Table (%)'!BO$389</f>
        <v>0</v>
      </c>
      <c r="BP393" s="38">
        <f>'Publication Table'!BN394/'Publication Table (%)'!BP$389</f>
        <v>1.0752688172043012E-2</v>
      </c>
      <c r="BQ393" s="38">
        <f>'Publication Table'!BO394/'Publication Table (%)'!BQ$389</f>
        <v>0</v>
      </c>
      <c r="BR393" s="38">
        <f>'Publication Table'!BP394/'Publication Table (%)'!BR$389</f>
        <v>0</v>
      </c>
      <c r="BS393" s="38">
        <f ca="1">'Publication Table'!BQ394/'Publication Table (%)'!BS$389</f>
        <v>0</v>
      </c>
    </row>
    <row r="394" spans="2:71" ht="15" hidden="1" customHeight="1" outlineLevel="2" x14ac:dyDescent="0.2">
      <c r="B394" s="84" t="str">
        <f t="shared" si="50"/>
        <v>Gilbert Bain HospitalOther reason %</v>
      </c>
      <c r="C394" s="87" t="str">
        <f t="shared" si="57"/>
        <v>Gilbert Bain Hospital</v>
      </c>
      <c r="D394" s="100"/>
      <c r="E394" s="39" t="s">
        <v>116</v>
      </c>
      <c r="F394" s="38">
        <f>'Publication Table'!D395/'Publication Table (%)'!F$389</f>
        <v>0</v>
      </c>
      <c r="G394" s="38">
        <f>'Publication Table'!E395/'Publication Table (%)'!G$389</f>
        <v>0</v>
      </c>
      <c r="H394" s="38">
        <f>'Publication Table'!F395/'Publication Table (%)'!H$389</f>
        <v>0</v>
      </c>
      <c r="I394" s="38">
        <f>'Publication Table'!G395/'Publication Table (%)'!I$389</f>
        <v>0</v>
      </c>
      <c r="J394" s="94">
        <f>'Publication Table'!H395/'Publication Table (%)'!J$389</f>
        <v>0</v>
      </c>
      <c r="K394" s="38">
        <f>'Publication Table'!I395/'Publication Table (%)'!K$389</f>
        <v>0</v>
      </c>
      <c r="L394" s="38">
        <f>'Publication Table'!J395/'Publication Table (%)'!L$389</f>
        <v>0</v>
      </c>
      <c r="M394" s="38">
        <f>'Publication Table'!K395/'Publication Table (%)'!M$389</f>
        <v>0</v>
      </c>
      <c r="N394" s="38">
        <f>'Publication Table'!L395/'Publication Table (%)'!N$389</f>
        <v>0</v>
      </c>
      <c r="O394" s="38">
        <f>'Publication Table'!M395/'Publication Table (%)'!O$389</f>
        <v>0</v>
      </c>
      <c r="P394" s="38">
        <f>'Publication Table'!N395/'Publication Table (%)'!P$389</f>
        <v>0</v>
      </c>
      <c r="Q394" s="38">
        <f>'Publication Table'!O395/'Publication Table (%)'!Q$389</f>
        <v>0</v>
      </c>
      <c r="R394" s="38">
        <f>'Publication Table'!P395/'Publication Table (%)'!R$389</f>
        <v>0</v>
      </c>
      <c r="S394" s="38">
        <f>'Publication Table'!Q395/'Publication Table (%)'!S$389</f>
        <v>0</v>
      </c>
      <c r="T394" s="38">
        <f>'Publication Table'!R395/'Publication Table (%)'!T$389</f>
        <v>0</v>
      </c>
      <c r="U394" s="38">
        <f>'Publication Table'!S395/'Publication Table (%)'!U$389</f>
        <v>0</v>
      </c>
      <c r="V394" s="38">
        <f>'Publication Table'!T395/'Publication Table (%)'!V$389</f>
        <v>0</v>
      </c>
      <c r="W394" s="38">
        <f>'Publication Table'!U395/'Publication Table (%)'!W$389</f>
        <v>0</v>
      </c>
      <c r="X394" s="38">
        <f>'Publication Table'!V395/'Publication Table (%)'!X$389</f>
        <v>0</v>
      </c>
      <c r="Y394" s="38">
        <f>'Publication Table'!W395/'Publication Table (%)'!Y$389</f>
        <v>0</v>
      </c>
      <c r="Z394" s="38">
        <f>'Publication Table'!X395/'Publication Table (%)'!Z$389</f>
        <v>0</v>
      </c>
      <c r="AA394" s="38">
        <f>'Publication Table'!Y395/'Publication Table (%)'!AA$389</f>
        <v>0</v>
      </c>
      <c r="AB394" s="38">
        <f>'Publication Table'!Z395/'Publication Table (%)'!AB$389</f>
        <v>0</v>
      </c>
      <c r="AC394" s="38">
        <f>'Publication Table'!AA395/'Publication Table (%)'!AC$389</f>
        <v>0</v>
      </c>
      <c r="AD394" s="38">
        <f>'Publication Table'!AB395/'Publication Table (%)'!AD$389</f>
        <v>0</v>
      </c>
      <c r="AE394" s="38">
        <f>'Publication Table'!AC395/'Publication Table (%)'!AE$389</f>
        <v>0</v>
      </c>
      <c r="AF394" s="38">
        <f>'Publication Table'!AD395/'Publication Table (%)'!AF$389</f>
        <v>0</v>
      </c>
      <c r="AG394" s="38">
        <f>'Publication Table'!AE395/'Publication Table (%)'!AG$389</f>
        <v>0</v>
      </c>
      <c r="AH394" s="38">
        <f>'Publication Table'!AF395/'Publication Table (%)'!AH$389</f>
        <v>0</v>
      </c>
      <c r="AI394" s="38">
        <f>'Publication Table'!AG395/'Publication Table (%)'!AI$389</f>
        <v>0</v>
      </c>
      <c r="AJ394" s="38">
        <f>'Publication Table'!AH395/'Publication Table (%)'!AJ$389</f>
        <v>0</v>
      </c>
      <c r="AK394" s="38">
        <f>'Publication Table'!AI395/'Publication Table (%)'!AK$389</f>
        <v>0</v>
      </c>
      <c r="AL394" s="38">
        <f>'Publication Table'!AJ395/'Publication Table (%)'!AL$389</f>
        <v>0</v>
      </c>
      <c r="AM394" s="38">
        <f>'Publication Table'!AK395/'Publication Table (%)'!AM$389</f>
        <v>0</v>
      </c>
      <c r="AN394" s="38">
        <f>'Publication Table'!AL395/'Publication Table (%)'!AN$389</f>
        <v>0</v>
      </c>
      <c r="AO394" s="38">
        <f>'Publication Table'!AM395/'Publication Table (%)'!AO$389</f>
        <v>0</v>
      </c>
      <c r="AP394" s="38">
        <f>'Publication Table'!AN395/'Publication Table (%)'!AP$389</f>
        <v>0</v>
      </c>
      <c r="AQ394" s="38">
        <f>'Publication Table'!AO395/'Publication Table (%)'!AQ$389</f>
        <v>0</v>
      </c>
      <c r="AR394" s="38">
        <f>'Publication Table'!AP395/'Publication Table (%)'!AR$389</f>
        <v>0</v>
      </c>
      <c r="AS394" s="38">
        <f>'Publication Table'!AQ395/'Publication Table (%)'!AS$389</f>
        <v>0</v>
      </c>
      <c r="AT394" s="38">
        <f>'Publication Table'!AR395/'Publication Table (%)'!AT$389</f>
        <v>0</v>
      </c>
      <c r="AU394" s="38">
        <f>'Publication Table'!AS395/'Publication Table (%)'!AU$389</f>
        <v>0</v>
      </c>
      <c r="AV394" s="38">
        <f>'Publication Table'!AT395/'Publication Table (%)'!AV$389</f>
        <v>0</v>
      </c>
      <c r="AW394" s="38">
        <f>'Publication Table'!AU395/'Publication Table (%)'!AW$389</f>
        <v>0</v>
      </c>
      <c r="AX394" s="38">
        <f>'Publication Table'!AV395/'Publication Table (%)'!AX$389</f>
        <v>0</v>
      </c>
      <c r="AY394" s="38">
        <f>'Publication Table'!AW395/'Publication Table (%)'!AY$389</f>
        <v>0</v>
      </c>
      <c r="AZ394" s="38">
        <f>'Publication Table'!AX395/'Publication Table (%)'!AZ$389</f>
        <v>0</v>
      </c>
      <c r="BA394" s="38">
        <f>'Publication Table'!AY395/'Publication Table (%)'!BA$389</f>
        <v>0</v>
      </c>
      <c r="BB394" s="38">
        <f>'Publication Table'!AZ395/'Publication Table (%)'!BB$389</f>
        <v>0</v>
      </c>
      <c r="BC394" s="38">
        <f>'Publication Table'!BA395/'Publication Table (%)'!BC$389</f>
        <v>0</v>
      </c>
      <c r="BD394" s="38">
        <f>'Publication Table'!BB395/'Publication Table (%)'!BD$389</f>
        <v>0</v>
      </c>
      <c r="BE394" s="38">
        <f>'Publication Table'!BC395/'Publication Table (%)'!BE$389</f>
        <v>2.9239766081871343E-2</v>
      </c>
      <c r="BF394" s="38">
        <f>'Publication Table'!BD395/'Publication Table (%)'!BF$389</f>
        <v>0</v>
      </c>
      <c r="BG394" s="38">
        <f>'Publication Table'!BE395/'Publication Table (%)'!BG$389</f>
        <v>0</v>
      </c>
      <c r="BH394" s="38">
        <f>'Publication Table'!BF395/'Publication Table (%)'!BH$389</f>
        <v>0</v>
      </c>
      <c r="BI394" s="38">
        <f>'Publication Table'!BG395/'Publication Table (%)'!BI$389</f>
        <v>0</v>
      </c>
      <c r="BJ394" s="38">
        <f>'Publication Table'!BH395/'Publication Table (%)'!BJ$389</f>
        <v>5.1282051282051282E-3</v>
      </c>
      <c r="BK394" s="38">
        <f>'Publication Table'!BI395/'Publication Table (%)'!BK$389</f>
        <v>0</v>
      </c>
      <c r="BL394" s="38">
        <f>'Publication Table'!BJ395/'Publication Table (%)'!BL$389</f>
        <v>0</v>
      </c>
      <c r="BM394" s="38">
        <f>'Publication Table'!BK395/'Publication Table (%)'!BM$389</f>
        <v>0</v>
      </c>
      <c r="BN394" s="38">
        <f>'Publication Table'!BL395/'Publication Table (%)'!BN$389</f>
        <v>0</v>
      </c>
      <c r="BO394" s="38">
        <f>'Publication Table'!BM395/'Publication Table (%)'!BO$389</f>
        <v>0</v>
      </c>
      <c r="BP394" s="38">
        <f>'Publication Table'!BN395/'Publication Table (%)'!BP$389</f>
        <v>0</v>
      </c>
      <c r="BQ394" s="38">
        <f>'Publication Table'!BO395/'Publication Table (%)'!BQ$389</f>
        <v>0</v>
      </c>
      <c r="BR394" s="38">
        <f>'Publication Table'!BP395/'Publication Table (%)'!BR$389</f>
        <v>0</v>
      </c>
      <c r="BS394" s="38">
        <f ca="1">'Publication Table'!BQ395/'Publication Table (%)'!BS$389</f>
        <v>0</v>
      </c>
    </row>
    <row r="395" spans="2:71" ht="15" customHeight="1" x14ac:dyDescent="0.2">
      <c r="B395" s="84" t="str">
        <f t="shared" si="50"/>
        <v>Gilbert Bain Hospital</v>
      </c>
      <c r="C395" s="87" t="str">
        <f t="shared" si="57"/>
        <v>Gilbert Bain Hospital</v>
      </c>
      <c r="D395" s="100"/>
      <c r="E395" s="47"/>
      <c r="F395" s="13"/>
      <c r="G395" s="13"/>
      <c r="H395" s="13"/>
      <c r="I395" s="13"/>
      <c r="J395" s="13"/>
      <c r="K395" s="13"/>
      <c r="L395" s="13"/>
      <c r="M395" s="13"/>
      <c r="N395" s="13"/>
      <c r="O395" s="13"/>
      <c r="P395" s="13"/>
      <c r="Q395" s="13"/>
      <c r="R395" s="13"/>
      <c r="S395" s="13"/>
      <c r="T395" s="13"/>
      <c r="U395" s="13"/>
      <c r="V395" s="13"/>
      <c r="W395" s="13"/>
      <c r="X395" s="13"/>
      <c r="Y395" s="13"/>
      <c r="Z395" s="13"/>
      <c r="AA395" s="13"/>
      <c r="AB395" s="13"/>
      <c r="AC395" s="13"/>
      <c r="AD395" s="13"/>
      <c r="AE395" s="13"/>
      <c r="AF395" s="13"/>
      <c r="AG395" s="13"/>
      <c r="AH395" s="13"/>
      <c r="AI395" s="13"/>
      <c r="AJ395" s="13"/>
      <c r="AK395" s="13"/>
      <c r="AL395" s="13"/>
      <c r="AM395" s="13"/>
      <c r="AN395" s="13"/>
      <c r="AO395" s="13"/>
      <c r="AP395" s="13"/>
      <c r="AQ395" s="13"/>
      <c r="AR395" s="13"/>
      <c r="AS395" s="13"/>
      <c r="AT395" s="13"/>
      <c r="AU395" s="13"/>
      <c r="AV395" s="13"/>
      <c r="AW395" s="13"/>
      <c r="AX395" s="13"/>
      <c r="AY395" s="13"/>
      <c r="AZ395" s="13"/>
      <c r="BA395" s="13"/>
      <c r="BB395" s="13"/>
      <c r="BC395" s="13"/>
      <c r="BD395" s="13"/>
      <c r="BE395" s="13"/>
      <c r="BF395" s="13"/>
      <c r="BG395" s="13"/>
      <c r="BH395" s="13"/>
      <c r="BI395" s="13"/>
      <c r="BJ395" s="13"/>
      <c r="BK395" s="13"/>
      <c r="BL395" s="13"/>
      <c r="BM395" s="13"/>
      <c r="BN395" s="13"/>
      <c r="BO395" s="13"/>
      <c r="BP395" s="13"/>
      <c r="BQ395" s="13"/>
      <c r="BR395" s="13"/>
      <c r="BS395" s="13"/>
    </row>
    <row r="396" spans="2:71" ht="15" customHeight="1" x14ac:dyDescent="0.25">
      <c r="B396" s="84" t="str">
        <f t="shared" si="50"/>
        <v>NHS TaysideNHS Tayside</v>
      </c>
      <c r="C396" s="87" t="str">
        <f>E396</f>
        <v>NHS Tayside</v>
      </c>
      <c r="D396" s="100"/>
      <c r="E396" s="42" t="s">
        <v>93</v>
      </c>
      <c r="F396" s="14"/>
      <c r="G396" s="14"/>
      <c r="H396" s="14"/>
      <c r="I396" s="14"/>
      <c r="J396" s="14"/>
      <c r="K396" s="14"/>
      <c r="L396" s="14"/>
      <c r="M396" s="14"/>
      <c r="N396" s="14"/>
      <c r="O396" s="14"/>
      <c r="P396" s="14"/>
      <c r="Q396" s="14"/>
      <c r="R396" s="14"/>
      <c r="S396" s="14"/>
      <c r="T396" s="14"/>
      <c r="U396" s="14"/>
      <c r="V396" s="14"/>
      <c r="W396" s="14"/>
      <c r="X396" s="14"/>
      <c r="Y396" s="14"/>
      <c r="Z396" s="14"/>
      <c r="AA396" s="14"/>
      <c r="AB396" s="14"/>
      <c r="AC396" s="14"/>
      <c r="AD396" s="14"/>
      <c r="AE396" s="14"/>
      <c r="AF396" s="14"/>
      <c r="AG396" s="14"/>
      <c r="AH396" s="14"/>
      <c r="AI396" s="14"/>
      <c r="AJ396" s="14"/>
      <c r="AK396" s="14"/>
      <c r="AL396" s="14"/>
      <c r="AM396" s="14"/>
      <c r="AN396" s="14"/>
      <c r="AO396" s="14"/>
      <c r="AP396" s="14"/>
      <c r="AQ396" s="14"/>
      <c r="AR396" s="14"/>
      <c r="AS396" s="14"/>
      <c r="AT396" s="14"/>
      <c r="AU396" s="14"/>
      <c r="AV396" s="14"/>
      <c r="AW396" s="14"/>
      <c r="AX396" s="14"/>
      <c r="AY396" s="14"/>
      <c r="AZ396" s="14"/>
      <c r="BA396" s="14"/>
      <c r="BB396" s="14"/>
      <c r="BC396" s="14"/>
      <c r="BD396" s="14"/>
      <c r="BE396" s="14"/>
      <c r="BF396" s="14"/>
      <c r="BG396" s="14"/>
      <c r="BH396" s="14"/>
      <c r="BI396" s="14"/>
      <c r="BJ396" s="14"/>
      <c r="BK396" s="14"/>
      <c r="BL396" s="14"/>
      <c r="BM396" s="14"/>
      <c r="BN396" s="14"/>
      <c r="BO396" s="14"/>
      <c r="BP396" s="14"/>
      <c r="BQ396" s="14"/>
      <c r="BR396" s="14"/>
      <c r="BS396" s="14"/>
    </row>
    <row r="397" spans="2:71" ht="15" customHeight="1" x14ac:dyDescent="0.2">
      <c r="B397" s="84" t="str">
        <f t="shared" si="50"/>
        <v>NHS TaysideTotal Number of scheduled elective operations in theatre system</v>
      </c>
      <c r="C397" s="87" t="str">
        <f t="shared" ref="C397:C403" si="58">C396</f>
        <v>NHS Tayside</v>
      </c>
      <c r="D397" s="100"/>
      <c r="E397" s="36" t="s">
        <v>3</v>
      </c>
      <c r="F397" s="11">
        <f>'Publication Table'!D398</f>
        <v>2389</v>
      </c>
      <c r="G397" s="11">
        <f>'Publication Table'!E398</f>
        <v>2494</v>
      </c>
      <c r="H397" s="11">
        <f>'Publication Table'!F398</f>
        <v>2062</v>
      </c>
      <c r="I397" s="11">
        <f>'Publication Table'!G398</f>
        <v>2461</v>
      </c>
      <c r="J397" s="11">
        <f>'Publication Table'!H398</f>
        <v>2610</v>
      </c>
      <c r="K397" s="11">
        <f>'Publication Table'!I398</f>
        <v>2393</v>
      </c>
      <c r="L397" s="11">
        <f>'Publication Table'!J398</f>
        <v>2368</v>
      </c>
      <c r="M397" s="11">
        <f>'Publication Table'!K398</f>
        <v>2380</v>
      </c>
      <c r="N397" s="11">
        <f>'Publication Table'!L398</f>
        <v>2311</v>
      </c>
      <c r="O397" s="11">
        <f>'Publication Table'!M398</f>
        <v>2595</v>
      </c>
      <c r="P397" s="11">
        <f>'Publication Table'!N398</f>
        <v>2823</v>
      </c>
      <c r="Q397" s="11">
        <f>'Publication Table'!O398</f>
        <v>2197</v>
      </c>
      <c r="R397" s="11">
        <f>'Publication Table'!P398</f>
        <v>2395</v>
      </c>
      <c r="S397" s="11">
        <f>'Publication Table'!Q398</f>
        <v>2475</v>
      </c>
      <c r="T397" s="11">
        <f>'Publication Table'!R398</f>
        <v>1916</v>
      </c>
      <c r="U397" s="11">
        <f>'Publication Table'!S398</f>
        <v>2531</v>
      </c>
      <c r="V397" s="11">
        <f>'Publication Table'!T398</f>
        <v>2351</v>
      </c>
      <c r="W397" s="11">
        <f>'Publication Table'!U398</f>
        <v>2198</v>
      </c>
      <c r="X397" s="11">
        <f>'Publication Table'!V398</f>
        <v>2605</v>
      </c>
      <c r="Y397" s="11">
        <f>'Publication Table'!W398</f>
        <v>2156</v>
      </c>
      <c r="Z397" s="11">
        <f>'Publication Table'!X398</f>
        <v>2246</v>
      </c>
      <c r="AA397" s="11">
        <f>'Publication Table'!Y398</f>
        <v>2296</v>
      </c>
      <c r="AB397" s="11">
        <f>'Publication Table'!Z398</f>
        <v>2527</v>
      </c>
      <c r="AC397" s="11">
        <f>'Publication Table'!AA398</f>
        <v>1982</v>
      </c>
      <c r="AD397" s="11">
        <f>'Publication Table'!AB398</f>
        <v>2214</v>
      </c>
      <c r="AE397" s="11">
        <f>'Publication Table'!AC398</f>
        <v>2227</v>
      </c>
      <c r="AF397" s="11">
        <f>'Publication Table'!AD398</f>
        <v>1674</v>
      </c>
      <c r="AG397" s="11">
        <f>'Publication Table'!AE398</f>
        <v>2263</v>
      </c>
      <c r="AH397" s="11">
        <f>'Publication Table'!AF398</f>
        <v>2035</v>
      </c>
      <c r="AI397" s="11">
        <f>'Publication Table'!AG398</f>
        <v>1953</v>
      </c>
      <c r="AJ397" s="11">
        <f>'Publication Table'!AH398</f>
        <v>2206</v>
      </c>
      <c r="AK397" s="11">
        <f>'Publication Table'!AI398</f>
        <v>1457</v>
      </c>
      <c r="AL397" s="11">
        <f>'Publication Table'!AJ398</f>
        <v>1709</v>
      </c>
      <c r="AM397" s="11">
        <f>'Publication Table'!AK398</f>
        <v>1774</v>
      </c>
      <c r="AN397" s="11">
        <f>'Publication Table'!AL398</f>
        <v>2039</v>
      </c>
      <c r="AO397" s="11">
        <f>'Publication Table'!AM398</f>
        <v>1854</v>
      </c>
      <c r="AP397" s="11">
        <f>'Publication Table'!AN398</f>
        <v>2244</v>
      </c>
      <c r="AQ397" s="11">
        <f>'Publication Table'!AO398</f>
        <v>2055</v>
      </c>
      <c r="AR397" s="11">
        <f>'Publication Table'!AP398</f>
        <v>1446</v>
      </c>
      <c r="AS397" s="11">
        <f>'Publication Table'!AQ398</f>
        <v>2018</v>
      </c>
      <c r="AT397" s="11">
        <f>'Publication Table'!AR398</f>
        <v>1700</v>
      </c>
      <c r="AU397" s="11">
        <f>'Publication Table'!AS398</f>
        <v>1774</v>
      </c>
      <c r="AV397" s="11">
        <f>'Publication Table'!AT398</f>
        <v>2047</v>
      </c>
      <c r="AW397" s="11">
        <f>'Publication Table'!AU398</f>
        <v>1555</v>
      </c>
      <c r="AX397" s="11">
        <f>'Publication Table'!AV398</f>
        <v>1951</v>
      </c>
      <c r="AY397" s="11">
        <f>'Publication Table'!AW398</f>
        <v>1740</v>
      </c>
      <c r="AZ397" s="11">
        <f>'Publication Table'!AX398</f>
        <v>2008</v>
      </c>
      <c r="BA397" s="11">
        <f>'Publication Table'!AY398</f>
        <v>1792</v>
      </c>
      <c r="BB397" s="11">
        <f>'Publication Table'!AZ398</f>
        <v>2145</v>
      </c>
      <c r="BC397" s="11">
        <f>'Publication Table'!BA398</f>
        <v>1885</v>
      </c>
      <c r="BD397" s="11">
        <f>'Publication Table'!BB398</f>
        <v>1623</v>
      </c>
      <c r="BE397" s="11">
        <f>'Publication Table'!BC398</f>
        <v>1967</v>
      </c>
      <c r="BF397" s="11">
        <f>'Publication Table'!BD398</f>
        <v>1992</v>
      </c>
      <c r="BG397" s="11">
        <f>'Publication Table'!BE398</f>
        <v>1712</v>
      </c>
      <c r="BH397" s="11">
        <f>'Publication Table'!BF398</f>
        <v>1892</v>
      </c>
      <c r="BI397" s="11">
        <f>'Publication Table'!BG398</f>
        <v>1783</v>
      </c>
      <c r="BJ397" s="11">
        <f>'Publication Table'!BH398</f>
        <v>2204</v>
      </c>
      <c r="BK397" s="11">
        <f>'Publication Table'!BI398</f>
        <v>2020</v>
      </c>
      <c r="BL397" s="11">
        <f>'Publication Table'!BJ398</f>
        <v>1241</v>
      </c>
      <c r="BM397" s="11">
        <f>'Publication Table'!BK398</f>
        <v>258</v>
      </c>
      <c r="BN397" s="11">
        <f>'Publication Table'!BL398</f>
        <v>247</v>
      </c>
      <c r="BO397" s="11">
        <f>'Publication Table'!BM398</f>
        <v>406</v>
      </c>
      <c r="BP397" s="11">
        <f>'Publication Table'!BN398</f>
        <v>846</v>
      </c>
      <c r="BQ397" s="11">
        <f>'Publication Table'!BO398</f>
        <v>1185</v>
      </c>
      <c r="BR397" s="11">
        <f>'Publication Table'!BP398</f>
        <v>1447</v>
      </c>
      <c r="BS397" s="11">
        <f ca="1">'Publication Table'!BQ398</f>
        <v>1475</v>
      </c>
    </row>
    <row r="398" spans="2:71" ht="15" customHeight="1" x14ac:dyDescent="0.2">
      <c r="B398" s="84" t="str">
        <f t="shared" si="50"/>
        <v>NHS TaysidePercent of total scheduled elective cancellations in theatre systems</v>
      </c>
      <c r="C398" s="87" t="str">
        <f t="shared" si="58"/>
        <v>NHS Tayside</v>
      </c>
      <c r="D398" s="100"/>
      <c r="E398" s="37" t="s">
        <v>112</v>
      </c>
      <c r="F398" s="66">
        <f>'Publication Table'!D399/'Publication Table (%)'!F$397</f>
        <v>0.11092507325240686</v>
      </c>
      <c r="G398" s="66">
        <f>'Publication Table'!E399/'Publication Table (%)'!G$397</f>
        <v>0.10144346431435446</v>
      </c>
      <c r="H398" s="66">
        <f>'Publication Table'!F399/'Publication Table (%)'!H$397</f>
        <v>9.5053346265761396E-2</v>
      </c>
      <c r="I398" s="66">
        <f>'Publication Table'!G399/'Publication Table (%)'!I$397</f>
        <v>0.10239739943112555</v>
      </c>
      <c r="J398" s="66">
        <f>'Publication Table'!H399/'Publication Table (%)'!J$397</f>
        <v>9.6934865900383138E-2</v>
      </c>
      <c r="K398" s="66">
        <f>'Publication Table'!I399/'Publication Table (%)'!K$397</f>
        <v>9.4024237358963647E-2</v>
      </c>
      <c r="L398" s="66">
        <f>'Publication Table'!J399/'Publication Table (%)'!L$397</f>
        <v>0.10346283783783784</v>
      </c>
      <c r="M398" s="66">
        <f>'Publication Table'!K399/'Publication Table (%)'!M$397</f>
        <v>0.11050420168067226</v>
      </c>
      <c r="N398" s="66">
        <f>'Publication Table'!L399/'Publication Table (%)'!N$397</f>
        <v>0.13067935958459542</v>
      </c>
      <c r="O398" s="66">
        <f>'Publication Table'!M399/'Publication Table (%)'!O$397</f>
        <v>0.1048169556840077</v>
      </c>
      <c r="P398" s="66">
        <f>'Publication Table'!N399/'Publication Table (%)'!P$397</f>
        <v>0.10804109103790294</v>
      </c>
      <c r="Q398" s="66">
        <f>'Publication Table'!O399/'Publication Table (%)'!Q$397</f>
        <v>0.11060537096040055</v>
      </c>
      <c r="R398" s="66">
        <f>'Publication Table'!P399/'Publication Table (%)'!R$397</f>
        <v>0.10730688935281837</v>
      </c>
      <c r="S398" s="66">
        <f>'Publication Table'!Q399/'Publication Table (%)'!S$397</f>
        <v>0.12</v>
      </c>
      <c r="T398" s="66">
        <f>'Publication Table'!R399/'Publication Table (%)'!T$397</f>
        <v>0.11116910229645094</v>
      </c>
      <c r="U398" s="66">
        <f>'Publication Table'!S399/'Publication Table (%)'!U$397</f>
        <v>0.10667720268668511</v>
      </c>
      <c r="V398" s="66">
        <f>'Publication Table'!T399/'Publication Table (%)'!V$397</f>
        <v>0.10633772862611654</v>
      </c>
      <c r="W398" s="66">
        <f>'Publication Table'!U399/'Publication Table (%)'!W$397</f>
        <v>0.10737033666969972</v>
      </c>
      <c r="X398" s="66">
        <f>'Publication Table'!V399/'Publication Table (%)'!X$397</f>
        <v>0.10019193857965451</v>
      </c>
      <c r="Y398" s="66">
        <f>'Publication Table'!W399/'Publication Table (%)'!Y$397</f>
        <v>0.10204081632653061</v>
      </c>
      <c r="Z398" s="66">
        <f>'Publication Table'!X399/'Publication Table (%)'!Z$397</f>
        <v>0.10863757791629564</v>
      </c>
      <c r="AA398" s="66">
        <f>'Publication Table'!Y399/'Publication Table (%)'!AA$397</f>
        <v>9.2334494773519168E-2</v>
      </c>
      <c r="AB398" s="66">
        <f>'Publication Table'!Z399/'Publication Table (%)'!AB$397</f>
        <v>9.4578551642263559E-2</v>
      </c>
      <c r="AC398" s="66">
        <f>'Publication Table'!AA399/'Publication Table (%)'!AC$397</f>
        <v>0.11200807265388496</v>
      </c>
      <c r="AD398" s="66">
        <f>'Publication Table'!AB399/'Publication Table (%)'!AD$397</f>
        <v>7.4525745257452577E-2</v>
      </c>
      <c r="AE398" s="66">
        <f>'Publication Table'!AC399/'Publication Table (%)'!AE$397</f>
        <v>7.4539739559946111E-2</v>
      </c>
      <c r="AF398" s="66">
        <f>'Publication Table'!AD399/'Publication Table (%)'!AF$397</f>
        <v>8.1839904420549586E-2</v>
      </c>
      <c r="AG398" s="66">
        <f>'Publication Table'!AE399/'Publication Table (%)'!AG$397</f>
        <v>7.0702607158638978E-2</v>
      </c>
      <c r="AH398" s="66">
        <f>'Publication Table'!AF399/'Publication Table (%)'!AH$397</f>
        <v>9.0417690417690419E-2</v>
      </c>
      <c r="AI398" s="66">
        <f>'Publication Table'!AG399/'Publication Table (%)'!AI$397</f>
        <v>6.5540194572452637E-2</v>
      </c>
      <c r="AJ398" s="66">
        <f>'Publication Table'!AH399/'Publication Table (%)'!AJ$397</f>
        <v>7.5702629193109702E-2</v>
      </c>
      <c r="AK398" s="66">
        <f>'Publication Table'!AI399/'Publication Table (%)'!AK$397</f>
        <v>9.3342484557309535E-2</v>
      </c>
      <c r="AL398" s="66">
        <f>'Publication Table'!AJ399/'Publication Table (%)'!AL$397</f>
        <v>6.904622586307782E-2</v>
      </c>
      <c r="AM398" s="66">
        <f>'Publication Table'!AK399/'Publication Table (%)'!AM$397</f>
        <v>8.0608793686583996E-2</v>
      </c>
      <c r="AN398" s="66">
        <f>'Publication Table'!AL399/'Publication Table (%)'!AN$397</f>
        <v>8.9259440902403134E-2</v>
      </c>
      <c r="AO398" s="66">
        <f>'Publication Table'!AM399/'Publication Table (%)'!AO$397</f>
        <v>7.6591154261057171E-2</v>
      </c>
      <c r="AP398" s="66">
        <f>'Publication Table'!AN399/'Publication Table (%)'!AP$397</f>
        <v>7.3529411764705885E-2</v>
      </c>
      <c r="AQ398" s="66">
        <f>'Publication Table'!AO399/'Publication Table (%)'!AQ$397</f>
        <v>7.0072992700729933E-2</v>
      </c>
      <c r="AR398" s="66">
        <f>'Publication Table'!AP399/'Publication Table (%)'!AR$397</f>
        <v>6.7773167358229594E-2</v>
      </c>
      <c r="AS398" s="66">
        <f>'Publication Table'!AQ399/'Publication Table (%)'!AS$397</f>
        <v>6.4420218037661056E-2</v>
      </c>
      <c r="AT398" s="66">
        <f>'Publication Table'!AR399/'Publication Table (%)'!AT$397</f>
        <v>7.0588235294117646E-2</v>
      </c>
      <c r="AU398" s="66">
        <f>'Publication Table'!AS399/'Publication Table (%)'!AU$397</f>
        <v>6.8771138669673049E-2</v>
      </c>
      <c r="AV398" s="66">
        <f>'Publication Table'!AT399/'Publication Table (%)'!AV$397</f>
        <v>6.3507572056668293E-2</v>
      </c>
      <c r="AW398" s="66">
        <f>'Publication Table'!AU399/'Publication Table (%)'!AW$397</f>
        <v>6.6237942122186491E-2</v>
      </c>
      <c r="AX398" s="66">
        <f>'Publication Table'!AV399/'Publication Table (%)'!AX$397</f>
        <v>6.3044592516658129E-2</v>
      </c>
      <c r="AY398" s="66">
        <f>'Publication Table'!AW399/'Publication Table (%)'!AY$397</f>
        <v>5.9770114942528735E-2</v>
      </c>
      <c r="AZ398" s="66">
        <f>'Publication Table'!AX399/'Publication Table (%)'!AZ$397</f>
        <v>5.3784860557768925E-2</v>
      </c>
      <c r="BA398" s="66">
        <f>'Publication Table'!AY399/'Publication Table (%)'!BA$397</f>
        <v>6.5848214285714288E-2</v>
      </c>
      <c r="BB398" s="66">
        <f>'Publication Table'!AZ399/'Publication Table (%)'!BB$397</f>
        <v>6.340326340326341E-2</v>
      </c>
      <c r="BC398" s="66">
        <f>'Publication Table'!BA399/'Publication Table (%)'!BC$397</f>
        <v>5.19893899204244E-2</v>
      </c>
      <c r="BD398" s="66">
        <f>'Publication Table'!BB399/'Publication Table (%)'!BD$397</f>
        <v>6.2846580406654348E-2</v>
      </c>
      <c r="BE398" s="66">
        <f>'Publication Table'!BC399/'Publication Table (%)'!BE$397</f>
        <v>6.6090493136756481E-2</v>
      </c>
      <c r="BF398" s="66">
        <f>'Publication Table'!BD399/'Publication Table (%)'!BF$397</f>
        <v>6.9779116465863447E-2</v>
      </c>
      <c r="BG398" s="66">
        <f>'Publication Table'!BE399/'Publication Table (%)'!BG$397</f>
        <v>6.3668224299065421E-2</v>
      </c>
      <c r="BH398" s="66">
        <f>'Publication Table'!BF399/'Publication Table (%)'!BH$397</f>
        <v>5.9196617336152217E-2</v>
      </c>
      <c r="BI398" s="66">
        <f>'Publication Table'!BG399/'Publication Table (%)'!BI$397</f>
        <v>6.449803701626472E-2</v>
      </c>
      <c r="BJ398" s="66">
        <f>'Publication Table'!BH399/'Publication Table (%)'!BJ$397</f>
        <v>6.3520871143375679E-2</v>
      </c>
      <c r="BK398" s="66">
        <f>'Publication Table'!BI399/'Publication Table (%)'!BK$397</f>
        <v>6.2376237623762376E-2</v>
      </c>
      <c r="BL398" s="66">
        <f>'Publication Table'!BJ399/'Publication Table (%)'!BL$397</f>
        <v>8.8638195004029002E-2</v>
      </c>
      <c r="BM398" s="66">
        <f>'Publication Table'!BK399/'Publication Table (%)'!BM$397</f>
        <v>9.3023255813953487E-2</v>
      </c>
      <c r="BN398" s="66">
        <f>'Publication Table'!BL399/'Publication Table (%)'!BN$397</f>
        <v>4.048582995951417E-2</v>
      </c>
      <c r="BO398" s="66">
        <f>'Publication Table'!BM399/'Publication Table (%)'!BO$397</f>
        <v>3.2019704433497539E-2</v>
      </c>
      <c r="BP398" s="66">
        <f>'Publication Table'!BN399/'Publication Table (%)'!BP$397</f>
        <v>3.7825059101654845E-2</v>
      </c>
      <c r="BQ398" s="66">
        <f>'Publication Table'!BO399/'Publication Table (%)'!BQ$397</f>
        <v>5.6540084388185655E-2</v>
      </c>
      <c r="BR398" s="66">
        <f>'Publication Table'!BP399/'Publication Table (%)'!BR$397</f>
        <v>3.5936420179682099E-2</v>
      </c>
      <c r="BS398" s="66">
        <f ca="1">'Publication Table'!BQ399/'Publication Table (%)'!BS$397</f>
        <v>5.1525423728813559E-2</v>
      </c>
    </row>
    <row r="399" spans="2:71" ht="15" customHeight="1" x14ac:dyDescent="0.2">
      <c r="B399" s="84" t="str">
        <f t="shared" si="50"/>
        <v>NHS TaysideCancellation based on clinical reason by hospital %</v>
      </c>
      <c r="C399" s="87" t="str">
        <f t="shared" si="58"/>
        <v>NHS Tayside</v>
      </c>
      <c r="D399" s="100"/>
      <c r="E399" s="39" t="s">
        <v>113</v>
      </c>
      <c r="F399" s="66">
        <f>'Publication Table'!D400/'Publication Table (%)'!F$397</f>
        <v>4.4788614483047301E-2</v>
      </c>
      <c r="G399" s="66">
        <f>'Publication Table'!E400/'Publication Table (%)'!G$397</f>
        <v>3.3680834001603849E-2</v>
      </c>
      <c r="H399" s="66">
        <f>'Publication Table'!F400/'Publication Table (%)'!H$397</f>
        <v>3.6372453928225024E-2</v>
      </c>
      <c r="I399" s="66">
        <f>'Publication Table'!G400/'Publication Table (%)'!I$397</f>
        <v>3.6164160910199104E-2</v>
      </c>
      <c r="J399" s="66">
        <f>'Publication Table'!H400/'Publication Table (%)'!J$397</f>
        <v>3.3716475095785438E-2</v>
      </c>
      <c r="K399" s="66">
        <f>'Publication Table'!I400/'Publication Table (%)'!K$397</f>
        <v>3.7191809444212284E-2</v>
      </c>
      <c r="L399" s="66">
        <f>'Publication Table'!J400/'Publication Table (%)'!L$397</f>
        <v>4.2652027027027029E-2</v>
      </c>
      <c r="M399" s="66">
        <f>'Publication Table'!K400/'Publication Table (%)'!M$397</f>
        <v>3.319327731092437E-2</v>
      </c>
      <c r="N399" s="66">
        <f>'Publication Table'!L400/'Publication Table (%)'!N$397</f>
        <v>3.4617048896581563E-2</v>
      </c>
      <c r="O399" s="66">
        <f>'Publication Table'!M400/'Publication Table (%)'!O$397</f>
        <v>3.0057803468208091E-2</v>
      </c>
      <c r="P399" s="66">
        <f>'Publication Table'!N400/'Publication Table (%)'!P$397</f>
        <v>3.8965639390719092E-2</v>
      </c>
      <c r="Q399" s="66">
        <f>'Publication Table'!O400/'Publication Table (%)'!Q$397</f>
        <v>3.5958124715521164E-2</v>
      </c>
      <c r="R399" s="66">
        <f>'Publication Table'!P400/'Publication Table (%)'!R$397</f>
        <v>3.6325678496868477E-2</v>
      </c>
      <c r="S399" s="66">
        <f>'Publication Table'!Q400/'Publication Table (%)'!S$397</f>
        <v>4.202020202020202E-2</v>
      </c>
      <c r="T399" s="66">
        <f>'Publication Table'!R400/'Publication Table (%)'!T$397</f>
        <v>3.3402922755741124E-2</v>
      </c>
      <c r="U399" s="66">
        <f>'Publication Table'!S400/'Publication Table (%)'!U$397</f>
        <v>3.7929672066376929E-2</v>
      </c>
      <c r="V399" s="66">
        <f>'Publication Table'!T400/'Publication Table (%)'!V$397</f>
        <v>3.01999149298171E-2</v>
      </c>
      <c r="W399" s="66">
        <f>'Publication Table'!U400/'Publication Table (%)'!W$397</f>
        <v>3.1392174704276618E-2</v>
      </c>
      <c r="X399" s="66">
        <f>'Publication Table'!V400/'Publication Table (%)'!X$397</f>
        <v>3.2245681381957776E-2</v>
      </c>
      <c r="Y399" s="66">
        <f>'Publication Table'!W400/'Publication Table (%)'!Y$397</f>
        <v>3.6641929499072357E-2</v>
      </c>
      <c r="Z399" s="66">
        <f>'Publication Table'!X400/'Publication Table (%)'!Z$397</f>
        <v>3.561887800534283E-2</v>
      </c>
      <c r="AA399" s="66">
        <f>'Publication Table'!Y400/'Publication Table (%)'!AA$397</f>
        <v>3.6149825783972127E-2</v>
      </c>
      <c r="AB399" s="66">
        <f>'Publication Table'!Z400/'Publication Table (%)'!AB$397</f>
        <v>3.5615354174910963E-2</v>
      </c>
      <c r="AC399" s="66">
        <f>'Publication Table'!AA400/'Publication Table (%)'!AC$397</f>
        <v>3.1281533804238142E-2</v>
      </c>
      <c r="AD399" s="66">
        <f>'Publication Table'!AB400/'Publication Table (%)'!AD$397</f>
        <v>2.9810298102981029E-2</v>
      </c>
      <c r="AE399" s="66">
        <f>'Publication Table'!AC400/'Publication Table (%)'!AE$397</f>
        <v>2.9636281993713515E-2</v>
      </c>
      <c r="AF399" s="66">
        <f>'Publication Table'!AD400/'Publication Table (%)'!AF$397</f>
        <v>2.5089605734767026E-2</v>
      </c>
      <c r="AG399" s="66">
        <f>'Publication Table'!AE400/'Publication Table (%)'!AG$397</f>
        <v>2.7397260273972601E-2</v>
      </c>
      <c r="AH399" s="66">
        <f>'Publication Table'!AF400/'Publication Table (%)'!AH$397</f>
        <v>3.0466830466830467E-2</v>
      </c>
      <c r="AI399" s="66">
        <f>'Publication Table'!AG400/'Publication Table (%)'!AI$397</f>
        <v>2.6625704045058884E-2</v>
      </c>
      <c r="AJ399" s="66">
        <f>'Publication Table'!AH400/'Publication Table (%)'!AJ$397</f>
        <v>2.8105167724388033E-2</v>
      </c>
      <c r="AK399" s="66">
        <f>'Publication Table'!AI400/'Publication Table (%)'!AK$397</f>
        <v>2.8140013726835965E-2</v>
      </c>
      <c r="AL399" s="66">
        <f>'Publication Table'!AJ400/'Publication Table (%)'!AL$397</f>
        <v>1.9309537741369221E-2</v>
      </c>
      <c r="AM399" s="66">
        <f>'Publication Table'!AK400/'Publication Table (%)'!AM$397</f>
        <v>2.0293122886133032E-2</v>
      </c>
      <c r="AN399" s="66">
        <f>'Publication Table'!AL400/'Publication Table (%)'!AN$397</f>
        <v>2.4031387935262383E-2</v>
      </c>
      <c r="AO399" s="66">
        <f>'Publication Table'!AM400/'Publication Table (%)'!AO$397</f>
        <v>2.0496224379719527E-2</v>
      </c>
      <c r="AP399" s="66">
        <f>'Publication Table'!AN400/'Publication Table (%)'!AP$397</f>
        <v>2.2281639928698752E-2</v>
      </c>
      <c r="AQ399" s="66">
        <f>'Publication Table'!AO400/'Publication Table (%)'!AQ$397</f>
        <v>2.4330900243309004E-2</v>
      </c>
      <c r="AR399" s="66">
        <f>'Publication Table'!AP400/'Publication Table (%)'!AR$397</f>
        <v>1.9363762102351315E-2</v>
      </c>
      <c r="AS399" s="66">
        <f>'Publication Table'!AQ400/'Publication Table (%)'!AS$397</f>
        <v>1.8334985133795837E-2</v>
      </c>
      <c r="AT399" s="66">
        <f>'Publication Table'!AR400/'Publication Table (%)'!AT$397</f>
        <v>2.2941176470588236E-2</v>
      </c>
      <c r="AU399" s="66">
        <f>'Publication Table'!AS400/'Publication Table (%)'!AU$397</f>
        <v>1.4656144306651634E-2</v>
      </c>
      <c r="AV399" s="66">
        <f>'Publication Table'!AT400/'Publication Table (%)'!AV$397</f>
        <v>1.9540791402051783E-2</v>
      </c>
      <c r="AW399" s="66">
        <f>'Publication Table'!AU400/'Publication Table (%)'!AW$397</f>
        <v>2.0578778135048232E-2</v>
      </c>
      <c r="AX399" s="66">
        <f>'Publication Table'!AV400/'Publication Table (%)'!AX$397</f>
        <v>2.3577652485904665E-2</v>
      </c>
      <c r="AY399" s="66">
        <f>'Publication Table'!AW400/'Publication Table (%)'!AY$397</f>
        <v>2.0689655172413793E-2</v>
      </c>
      <c r="AZ399" s="66">
        <f>'Publication Table'!AX400/'Publication Table (%)'!AZ$397</f>
        <v>1.8426294820717132E-2</v>
      </c>
      <c r="BA399" s="66">
        <f>'Publication Table'!AY400/'Publication Table (%)'!BA$397</f>
        <v>1.8415178571428572E-2</v>
      </c>
      <c r="BB399" s="66">
        <f>'Publication Table'!AZ400/'Publication Table (%)'!BB$397</f>
        <v>2.564102564102564E-2</v>
      </c>
      <c r="BC399" s="66">
        <f>'Publication Table'!BA400/'Publication Table (%)'!BC$397</f>
        <v>2.0159151193633953E-2</v>
      </c>
      <c r="BD399" s="66">
        <f>'Publication Table'!BB400/'Publication Table (%)'!BD$397</f>
        <v>1.9100431300061615E-2</v>
      </c>
      <c r="BE399" s="66">
        <f>'Publication Table'!BC400/'Publication Table (%)'!BE$397</f>
        <v>1.9318759532282664E-2</v>
      </c>
      <c r="BF399" s="66">
        <f>'Publication Table'!BD400/'Publication Table (%)'!BF$397</f>
        <v>2.2590361445783132E-2</v>
      </c>
      <c r="BG399" s="66">
        <f>'Publication Table'!BE400/'Publication Table (%)'!BG$397</f>
        <v>2.336448598130841E-2</v>
      </c>
      <c r="BH399" s="66">
        <f>'Publication Table'!BF400/'Publication Table (%)'!BH$397</f>
        <v>2.2198731501057084E-2</v>
      </c>
      <c r="BI399" s="66">
        <f>'Publication Table'!BG400/'Publication Table (%)'!BI$397</f>
        <v>2.2994952327537857E-2</v>
      </c>
      <c r="BJ399" s="66">
        <f>'Publication Table'!BH400/'Publication Table (%)'!BJ$397</f>
        <v>1.9056261343012703E-2</v>
      </c>
      <c r="BK399" s="66">
        <f>'Publication Table'!BI400/'Publication Table (%)'!BK$397</f>
        <v>2.0297029702970298E-2</v>
      </c>
      <c r="BL399" s="66">
        <f>'Publication Table'!BJ400/'Publication Table (%)'!BL$397</f>
        <v>2.7397260273972601E-2</v>
      </c>
      <c r="BM399" s="66">
        <f>'Publication Table'!BK400/'Publication Table (%)'!BM$397</f>
        <v>2.7131782945736434E-2</v>
      </c>
      <c r="BN399" s="66">
        <f>'Publication Table'!BL400/'Publication Table (%)'!BN$397</f>
        <v>1.6194331983805668E-2</v>
      </c>
      <c r="BO399" s="66">
        <f>'Publication Table'!BM400/'Publication Table (%)'!BO$397</f>
        <v>1.7241379310344827E-2</v>
      </c>
      <c r="BP399" s="66">
        <f>'Publication Table'!BN400/'Publication Table (%)'!BP$397</f>
        <v>1.3002364066193853E-2</v>
      </c>
      <c r="BQ399" s="66">
        <f>'Publication Table'!BO400/'Publication Table (%)'!BQ$397</f>
        <v>2.5316455696202531E-2</v>
      </c>
      <c r="BR399" s="66">
        <f>'Publication Table'!BP400/'Publication Table (%)'!BR$397</f>
        <v>1.10573600552868E-2</v>
      </c>
      <c r="BS399" s="66">
        <f ca="1">'Publication Table'!BQ400/'Publication Table (%)'!BS$397</f>
        <v>2.4406779661016949E-2</v>
      </c>
    </row>
    <row r="400" spans="2:71" ht="15" customHeight="1" x14ac:dyDescent="0.2">
      <c r="B400" s="84" t="str">
        <f t="shared" si="50"/>
        <v>NHS TaysideCancellation based on capacity or non-clinical reason by hospital %</v>
      </c>
      <c r="C400" s="87" t="str">
        <f t="shared" si="58"/>
        <v>NHS Tayside</v>
      </c>
      <c r="D400" s="100"/>
      <c r="E400" s="39" t="s">
        <v>114</v>
      </c>
      <c r="F400" s="66">
        <f>'Publication Table'!D401/'Publication Table (%)'!F$397</f>
        <v>2.7626622017580579E-2</v>
      </c>
      <c r="G400" s="66">
        <f>'Publication Table'!E401/'Publication Table (%)'!G$397</f>
        <v>2.2453889334402566E-2</v>
      </c>
      <c r="H400" s="66">
        <f>'Publication Table'!F401/'Publication Table (%)'!H$397</f>
        <v>2.7643064985451018E-2</v>
      </c>
      <c r="I400" s="66">
        <f>'Publication Table'!G401/'Publication Table (%)'!I$397</f>
        <v>2.7631044290938642E-2</v>
      </c>
      <c r="J400" s="66">
        <f>'Publication Table'!H401/'Publication Table (%)'!J$397</f>
        <v>2.8352490421455937E-2</v>
      </c>
      <c r="K400" s="66">
        <f>'Publication Table'!I401/'Publication Table (%)'!K$397</f>
        <v>2.0894274968658588E-2</v>
      </c>
      <c r="L400" s="66">
        <f>'Publication Table'!J401/'Publication Table (%)'!L$397</f>
        <v>2.8293918918918918E-2</v>
      </c>
      <c r="M400" s="66">
        <f>'Publication Table'!K401/'Publication Table (%)'!M$397</f>
        <v>3.6554621848739498E-2</v>
      </c>
      <c r="N400" s="66">
        <f>'Publication Table'!L401/'Publication Table (%)'!N$397</f>
        <v>5.4521852012115971E-2</v>
      </c>
      <c r="O400" s="66">
        <f>'Publication Table'!M401/'Publication Table (%)'!O$397</f>
        <v>3.8150289017341042E-2</v>
      </c>
      <c r="P400" s="66">
        <f>'Publication Table'!N401/'Publication Table (%)'!P$397</f>
        <v>3.5069075451647183E-2</v>
      </c>
      <c r="Q400" s="66">
        <f>'Publication Table'!O401/'Publication Table (%)'!Q$397</f>
        <v>3.3682294037323625E-2</v>
      </c>
      <c r="R400" s="66">
        <f>'Publication Table'!P401/'Publication Table (%)'!R$397</f>
        <v>3.1732776617954074E-2</v>
      </c>
      <c r="S400" s="66">
        <f>'Publication Table'!Q401/'Publication Table (%)'!S$397</f>
        <v>2.8282828282828285E-2</v>
      </c>
      <c r="T400" s="66">
        <f>'Publication Table'!R401/'Publication Table (%)'!T$397</f>
        <v>3.60125260960334E-2</v>
      </c>
      <c r="U400" s="66">
        <f>'Publication Table'!S401/'Publication Table (%)'!U$397</f>
        <v>2.3706045041485577E-2</v>
      </c>
      <c r="V400" s="66">
        <f>'Publication Table'!T401/'Publication Table (%)'!V$397</f>
        <v>2.552105487026797E-2</v>
      </c>
      <c r="W400" s="66">
        <f>'Publication Table'!U401/'Publication Table (%)'!W$397</f>
        <v>3.2302092811646949E-2</v>
      </c>
      <c r="X400" s="66">
        <f>'Publication Table'!V401/'Publication Table (%)'!X$397</f>
        <v>2.6871401151631478E-2</v>
      </c>
      <c r="Y400" s="66">
        <f>'Publication Table'!W401/'Publication Table (%)'!Y$397</f>
        <v>2.2727272727272728E-2</v>
      </c>
      <c r="Z400" s="66">
        <f>'Publication Table'!X401/'Publication Table (%)'!Z$397</f>
        <v>3.6954585930543189E-2</v>
      </c>
      <c r="AA400" s="66">
        <f>'Publication Table'!Y401/'Publication Table (%)'!AA$397</f>
        <v>3.0923344947735191E-2</v>
      </c>
      <c r="AB400" s="66">
        <f>'Publication Table'!Z401/'Publication Table (%)'!AB$397</f>
        <v>2.6909378709932725E-2</v>
      </c>
      <c r="AC400" s="66">
        <f>'Publication Table'!AA401/'Publication Table (%)'!AC$397</f>
        <v>4.0867810292633706E-2</v>
      </c>
      <c r="AD400" s="66">
        <f>'Publication Table'!AB401/'Publication Table (%)'!AD$397</f>
        <v>1.3550135501355014E-2</v>
      </c>
      <c r="AE400" s="66">
        <f>'Publication Table'!AC401/'Publication Table (%)'!AE$397</f>
        <v>1.3471037269869779E-2</v>
      </c>
      <c r="AF400" s="66">
        <f>'Publication Table'!AD401/'Publication Table (%)'!AF$397</f>
        <v>2.0310633213859019E-2</v>
      </c>
      <c r="AG400" s="66">
        <f>'Publication Table'!AE401/'Publication Table (%)'!AG$397</f>
        <v>1.2814847547503314E-2</v>
      </c>
      <c r="AH400" s="66">
        <f>'Publication Table'!AF401/'Publication Table (%)'!AH$397</f>
        <v>2.6535626535626536E-2</v>
      </c>
      <c r="AI400" s="66">
        <f>'Publication Table'!AG401/'Publication Table (%)'!AI$397</f>
        <v>1.4848950332821301E-2</v>
      </c>
      <c r="AJ400" s="66">
        <f>'Publication Table'!AH401/'Publication Table (%)'!AJ$397</f>
        <v>2.4478694469628286E-2</v>
      </c>
      <c r="AK400" s="66">
        <f>'Publication Table'!AI401/'Publication Table (%)'!AK$397</f>
        <v>3.2258064516129031E-2</v>
      </c>
      <c r="AL400" s="66">
        <f>'Publication Table'!AJ401/'Publication Table (%)'!AL$397</f>
        <v>2.1064950263311878E-2</v>
      </c>
      <c r="AM400" s="66">
        <f>'Publication Table'!AK401/'Publication Table (%)'!AM$397</f>
        <v>2.8184892897406989E-2</v>
      </c>
      <c r="AN400" s="66">
        <f>'Publication Table'!AL401/'Publication Table (%)'!AN$397</f>
        <v>3.6292300147130946E-2</v>
      </c>
      <c r="AO400" s="66">
        <f>'Publication Table'!AM401/'Publication Table (%)'!AO$397</f>
        <v>1.9417475728155338E-2</v>
      </c>
      <c r="AP400" s="66">
        <f>'Publication Table'!AN401/'Publication Table (%)'!AP$397</f>
        <v>2.3618538324420676E-2</v>
      </c>
      <c r="AQ400" s="66">
        <f>'Publication Table'!AO401/'Publication Table (%)'!AQ$397</f>
        <v>2.1411192214111922E-2</v>
      </c>
      <c r="AR400" s="66">
        <f>'Publication Table'!AP401/'Publication Table (%)'!AR$397</f>
        <v>2.1438450899031812E-2</v>
      </c>
      <c r="AS400" s="66">
        <f>'Publication Table'!AQ401/'Publication Table (%)'!AS$397</f>
        <v>1.5857284440039643E-2</v>
      </c>
      <c r="AT400" s="66">
        <f>'Publication Table'!AR401/'Publication Table (%)'!AT$397</f>
        <v>1.8823529411764704E-2</v>
      </c>
      <c r="AU400" s="66">
        <f>'Publication Table'!AS401/'Publication Table (%)'!AU$397</f>
        <v>1.8602029312288614E-2</v>
      </c>
      <c r="AV400" s="66">
        <f>'Publication Table'!AT401/'Publication Table (%)'!AV$397</f>
        <v>2.784562774792379E-2</v>
      </c>
      <c r="AW400" s="66">
        <f>'Publication Table'!AU401/'Publication Table (%)'!AW$397</f>
        <v>2.8295819935691319E-2</v>
      </c>
      <c r="AX400" s="66">
        <f>'Publication Table'!AV401/'Publication Table (%)'!AX$397</f>
        <v>1.5889287544848796E-2</v>
      </c>
      <c r="AY400" s="66">
        <f>'Publication Table'!AW401/'Publication Table (%)'!AY$397</f>
        <v>1.6666666666666666E-2</v>
      </c>
      <c r="AZ400" s="66">
        <f>'Publication Table'!AX401/'Publication Table (%)'!AZ$397</f>
        <v>1.6434262948207171E-2</v>
      </c>
      <c r="BA400" s="66">
        <f>'Publication Table'!AY401/'Publication Table (%)'!BA$397</f>
        <v>1.5625E-2</v>
      </c>
      <c r="BB400" s="66">
        <f>'Publication Table'!AZ401/'Publication Table (%)'!BB$397</f>
        <v>1.5384615384615385E-2</v>
      </c>
      <c r="BC400" s="66">
        <f>'Publication Table'!BA401/'Publication Table (%)'!BC$397</f>
        <v>9.0185676392572946E-3</v>
      </c>
      <c r="BD400" s="66">
        <f>'Publication Table'!BB401/'Publication Table (%)'!BD$397</f>
        <v>1.4171287738755391E-2</v>
      </c>
      <c r="BE400" s="66">
        <f>'Publication Table'!BC401/'Publication Table (%)'!BE$397</f>
        <v>1.9827147941026944E-2</v>
      </c>
      <c r="BF400" s="66">
        <f>'Publication Table'!BD401/'Publication Table (%)'!BF$397</f>
        <v>1.6064257028112448E-2</v>
      </c>
      <c r="BG400" s="66">
        <f>'Publication Table'!BE401/'Publication Table (%)'!BG$397</f>
        <v>1.3434579439252336E-2</v>
      </c>
      <c r="BH400" s="66">
        <f>'Publication Table'!BF401/'Publication Table (%)'!BH$397</f>
        <v>1.1627906976744186E-2</v>
      </c>
      <c r="BI400" s="66">
        <f>'Publication Table'!BG401/'Publication Table (%)'!BI$397</f>
        <v>1.4582164890633763E-2</v>
      </c>
      <c r="BJ400" s="66">
        <f>'Publication Table'!BH401/'Publication Table (%)'!BJ$397</f>
        <v>1.4065335753176044E-2</v>
      </c>
      <c r="BK400" s="66">
        <f>'Publication Table'!BI401/'Publication Table (%)'!BK$397</f>
        <v>1.7326732673267328E-2</v>
      </c>
      <c r="BL400" s="66">
        <f>'Publication Table'!BJ401/'Publication Table (%)'!BL$397</f>
        <v>2.3368251410153102E-2</v>
      </c>
      <c r="BM400" s="66">
        <f>'Publication Table'!BK401/'Publication Table (%)'!BM$397</f>
        <v>3.875968992248062E-2</v>
      </c>
      <c r="BN400" s="66">
        <f>'Publication Table'!BL401/'Publication Table (%)'!BN$397</f>
        <v>0</v>
      </c>
      <c r="BO400" s="66">
        <f>'Publication Table'!BM401/'Publication Table (%)'!BO$397</f>
        <v>0</v>
      </c>
      <c r="BP400" s="66">
        <f>'Publication Table'!BN401/'Publication Table (%)'!BP$397</f>
        <v>9.4562647754137114E-3</v>
      </c>
      <c r="BQ400" s="66">
        <f>'Publication Table'!BO401/'Publication Table (%)'!BQ$397</f>
        <v>1.350210970464135E-2</v>
      </c>
      <c r="BR400" s="66">
        <f>'Publication Table'!BP401/'Publication Table (%)'!BR$397</f>
        <v>1.10573600552868E-2</v>
      </c>
      <c r="BS400" s="66">
        <f ca="1">'Publication Table'!BQ401/'Publication Table (%)'!BS$397</f>
        <v>1.423728813559322E-2</v>
      </c>
    </row>
    <row r="401" spans="2:71" ht="15" customHeight="1" x14ac:dyDescent="0.2">
      <c r="B401" s="84" t="str">
        <f t="shared" si="50"/>
        <v>NHS TaysideCancelled by Patient %</v>
      </c>
      <c r="C401" s="87" t="str">
        <f t="shared" si="58"/>
        <v>NHS Tayside</v>
      </c>
      <c r="D401" s="100"/>
      <c r="E401" s="39" t="s">
        <v>115</v>
      </c>
      <c r="F401" s="66">
        <f>'Publication Table'!D402/'Publication Table (%)'!F$397</f>
        <v>3.3486814566764334E-2</v>
      </c>
      <c r="G401" s="66">
        <f>'Publication Table'!E402/'Publication Table (%)'!G$397</f>
        <v>3.8091419406575781E-2</v>
      </c>
      <c r="H401" s="66">
        <f>'Publication Table'!F402/'Publication Table (%)'!H$397</f>
        <v>2.667313288069835E-2</v>
      </c>
      <c r="I401" s="66">
        <f>'Publication Table'!G402/'Publication Table (%)'!I$397</f>
        <v>3.0069077610727347E-2</v>
      </c>
      <c r="J401" s="66">
        <f>'Publication Table'!H402/'Publication Table (%)'!J$397</f>
        <v>2.7203065134099615E-2</v>
      </c>
      <c r="K401" s="66">
        <f>'Publication Table'!I402/'Publication Table (%)'!K$397</f>
        <v>3.0087755954868366E-2</v>
      </c>
      <c r="L401" s="66">
        <f>'Publication Table'!J402/'Publication Table (%)'!L$397</f>
        <v>2.9138513513513514E-2</v>
      </c>
      <c r="M401" s="66">
        <f>'Publication Table'!K402/'Publication Table (%)'!M$397</f>
        <v>3.4873949579831934E-2</v>
      </c>
      <c r="N401" s="66">
        <f>'Publication Table'!L402/'Publication Table (%)'!N$397</f>
        <v>3.3318909562959756E-2</v>
      </c>
      <c r="O401" s="66">
        <f>'Publication Table'!M402/'Publication Table (%)'!O$397</f>
        <v>3.044315992292871E-2</v>
      </c>
      <c r="P401" s="66">
        <f>'Publication Table'!N402/'Publication Table (%)'!P$397</f>
        <v>2.975557917109458E-2</v>
      </c>
      <c r="Q401" s="66">
        <f>'Publication Table'!O402/'Publication Table (%)'!Q$397</f>
        <v>3.4592626308602638E-2</v>
      </c>
      <c r="R401" s="66">
        <f>'Publication Table'!P402/'Publication Table (%)'!R$397</f>
        <v>3.5490605427974949E-2</v>
      </c>
      <c r="S401" s="66">
        <f>'Publication Table'!Q402/'Publication Table (%)'!S$397</f>
        <v>4.363636363636364E-2</v>
      </c>
      <c r="T401" s="66">
        <f>'Publication Table'!R402/'Publication Table (%)'!T$397</f>
        <v>3.5490605427974949E-2</v>
      </c>
      <c r="U401" s="66">
        <f>'Publication Table'!S402/'Publication Table (%)'!U$397</f>
        <v>3.9114974318451207E-2</v>
      </c>
      <c r="V401" s="66">
        <f>'Publication Table'!T402/'Publication Table (%)'!V$397</f>
        <v>4.6363249680986811E-2</v>
      </c>
      <c r="W401" s="66">
        <f>'Publication Table'!U402/'Publication Table (%)'!W$397</f>
        <v>3.7306642402183801E-2</v>
      </c>
      <c r="X401" s="66">
        <f>'Publication Table'!V402/'Publication Table (%)'!X$397</f>
        <v>3.3781190019193857E-2</v>
      </c>
      <c r="Y401" s="66">
        <f>'Publication Table'!W402/'Publication Table (%)'!Y$397</f>
        <v>3.3395176252319109E-2</v>
      </c>
      <c r="Z401" s="66">
        <f>'Publication Table'!X402/'Publication Table (%)'!Z$397</f>
        <v>3.0276046304541407E-2</v>
      </c>
      <c r="AA401" s="66">
        <f>'Publication Table'!Y402/'Publication Table (%)'!AA$397</f>
        <v>2.0905923344947737E-2</v>
      </c>
      <c r="AB401" s="66">
        <f>'Publication Table'!Z402/'Publication Table (%)'!AB$397</f>
        <v>2.8492283339928769E-2</v>
      </c>
      <c r="AC401" s="66">
        <f>'Publication Table'!AA402/'Publication Table (%)'!AC$397</f>
        <v>3.5317860746720484E-2</v>
      </c>
      <c r="AD401" s="66">
        <f>'Publication Table'!AB402/'Publication Table (%)'!AD$397</f>
        <v>2.8003613369467027E-2</v>
      </c>
      <c r="AE401" s="66">
        <f>'Publication Table'!AC402/'Publication Table (%)'!AE$397</f>
        <v>2.7391109115401886E-2</v>
      </c>
      <c r="AF401" s="66">
        <f>'Publication Table'!AD402/'Publication Table (%)'!AF$397</f>
        <v>3.2855436081242535E-2</v>
      </c>
      <c r="AG401" s="66">
        <f>'Publication Table'!AE402/'Publication Table (%)'!AG$397</f>
        <v>2.5187803800265134E-2</v>
      </c>
      <c r="AH401" s="66">
        <f>'Publication Table'!AF402/'Publication Table (%)'!AH$397</f>
        <v>2.9484029484029485E-2</v>
      </c>
      <c r="AI401" s="66">
        <f>'Publication Table'!AG402/'Publication Table (%)'!AI$397</f>
        <v>1.8433179723502304E-2</v>
      </c>
      <c r="AJ401" s="66">
        <f>'Publication Table'!AH402/'Publication Table (%)'!AJ$397</f>
        <v>2.130553037171351E-2</v>
      </c>
      <c r="AK401" s="66">
        <f>'Publication Table'!AI402/'Publication Table (%)'!AK$397</f>
        <v>3.0199039121482498E-2</v>
      </c>
      <c r="AL401" s="66">
        <f>'Publication Table'!AJ402/'Publication Table (%)'!AL$397</f>
        <v>2.4575775307197192E-2</v>
      </c>
      <c r="AM401" s="66">
        <f>'Publication Table'!AK402/'Publication Table (%)'!AM$397</f>
        <v>2.7621195039458851E-2</v>
      </c>
      <c r="AN401" s="66">
        <f>'Publication Table'!AL402/'Publication Table (%)'!AN$397</f>
        <v>2.6483570377636097E-2</v>
      </c>
      <c r="AO401" s="66">
        <f>'Publication Table'!AM402/'Publication Table (%)'!AO$397</f>
        <v>3.3980582524271843E-2</v>
      </c>
      <c r="AP401" s="66">
        <f>'Publication Table'!AN402/'Publication Table (%)'!AP$397</f>
        <v>2.5401069518716578E-2</v>
      </c>
      <c r="AQ401" s="66">
        <f>'Publication Table'!AO402/'Publication Table (%)'!AQ$397</f>
        <v>2.1411192214111922E-2</v>
      </c>
      <c r="AR401" s="66">
        <f>'Publication Table'!AP402/'Publication Table (%)'!AR$397</f>
        <v>2.6279391424619641E-2</v>
      </c>
      <c r="AS401" s="66">
        <f>'Publication Table'!AQ402/'Publication Table (%)'!AS$397</f>
        <v>2.5272547076313181E-2</v>
      </c>
      <c r="AT401" s="66">
        <f>'Publication Table'!AR402/'Publication Table (%)'!AT$397</f>
        <v>2.3529411764705882E-2</v>
      </c>
      <c r="AU401" s="66">
        <f>'Publication Table'!AS402/'Publication Table (%)'!AU$397</f>
        <v>1.9729425028184894E-2</v>
      </c>
      <c r="AV401" s="66">
        <f>'Publication Table'!AT402/'Publication Table (%)'!AV$397</f>
        <v>1.2212994626282364E-2</v>
      </c>
      <c r="AW401" s="66">
        <f>'Publication Table'!AU402/'Publication Table (%)'!AW$397</f>
        <v>1.607717041800643E-2</v>
      </c>
      <c r="AX401" s="66">
        <f>'Publication Table'!AV402/'Publication Table (%)'!AX$397</f>
        <v>1.8964633521271142E-2</v>
      </c>
      <c r="AY401" s="66">
        <f>'Publication Table'!AW402/'Publication Table (%)'!AY$397</f>
        <v>2.0114942528735632E-2</v>
      </c>
      <c r="AZ401" s="66">
        <f>'Publication Table'!AX402/'Publication Table (%)'!AZ$397</f>
        <v>1.4940239043824702E-2</v>
      </c>
      <c r="BA401" s="66">
        <f>'Publication Table'!AY402/'Publication Table (%)'!BA$397</f>
        <v>2.6227678571428572E-2</v>
      </c>
      <c r="BB401" s="66">
        <f>'Publication Table'!AZ402/'Publication Table (%)'!BB$397</f>
        <v>1.8648018648018648E-2</v>
      </c>
      <c r="BC401" s="66">
        <f>'Publication Table'!BA402/'Publication Table (%)'!BC$397</f>
        <v>1.9098143236074269E-2</v>
      </c>
      <c r="BD401" s="66">
        <f>'Publication Table'!BB402/'Publication Table (%)'!BD$397</f>
        <v>2.7110289587184228E-2</v>
      </c>
      <c r="BE401" s="66">
        <f>'Publication Table'!BC402/'Publication Table (%)'!BE$397</f>
        <v>2.3385866802236911E-2</v>
      </c>
      <c r="BF401" s="66">
        <f>'Publication Table'!BD402/'Publication Table (%)'!BF$397</f>
        <v>2.9116465863453816E-2</v>
      </c>
      <c r="BG401" s="66">
        <f>'Publication Table'!BE402/'Publication Table (%)'!BG$397</f>
        <v>2.1612149532710279E-2</v>
      </c>
      <c r="BH401" s="66">
        <f>'Publication Table'!BF402/'Publication Table (%)'!BH$397</f>
        <v>2.0613107822410149E-2</v>
      </c>
      <c r="BI401" s="66">
        <f>'Publication Table'!BG402/'Publication Table (%)'!BI$397</f>
        <v>2.2994952327537857E-2</v>
      </c>
      <c r="BJ401" s="66">
        <f>'Publication Table'!BH402/'Publication Table (%)'!BJ$397</f>
        <v>2.3593466424682397E-2</v>
      </c>
      <c r="BK401" s="66">
        <f>'Publication Table'!BI402/'Publication Table (%)'!BK$397</f>
        <v>1.9801980198019802E-2</v>
      </c>
      <c r="BL401" s="66">
        <f>'Publication Table'!BJ402/'Publication Table (%)'!BL$397</f>
        <v>2.0145044319097503E-2</v>
      </c>
      <c r="BM401" s="66">
        <f>'Publication Table'!BK402/'Publication Table (%)'!BM$397</f>
        <v>2.7131782945736434E-2</v>
      </c>
      <c r="BN401" s="66">
        <f>'Publication Table'!BL402/'Publication Table (%)'!BN$397</f>
        <v>2.4291497975708502E-2</v>
      </c>
      <c r="BO401" s="66">
        <f>'Publication Table'!BM402/'Publication Table (%)'!BO$397</f>
        <v>7.3891625615763543E-3</v>
      </c>
      <c r="BP401" s="66">
        <f>'Publication Table'!BN402/'Publication Table (%)'!BP$397</f>
        <v>1.3002364066193853E-2</v>
      </c>
      <c r="BQ401" s="66">
        <f>'Publication Table'!BO402/'Publication Table (%)'!BQ$397</f>
        <v>1.6877637130801686E-2</v>
      </c>
      <c r="BR401" s="66">
        <f>'Publication Table'!BP402/'Publication Table (%)'!BR$397</f>
        <v>1.3130615065653075E-2</v>
      </c>
      <c r="BS401" s="66">
        <f ca="1">'Publication Table'!BQ402/'Publication Table (%)'!BS$397</f>
        <v>1.0847457627118645E-2</v>
      </c>
    </row>
    <row r="402" spans="2:71" ht="15" customHeight="1" x14ac:dyDescent="0.2">
      <c r="B402" s="84" t="str">
        <f t="shared" si="50"/>
        <v>NHS TaysideOther reason %</v>
      </c>
      <c r="C402" s="87" t="str">
        <f t="shared" si="58"/>
        <v>NHS Tayside</v>
      </c>
      <c r="D402" s="100"/>
      <c r="E402" s="39" t="s">
        <v>116</v>
      </c>
      <c r="F402" s="66">
        <f>'Publication Table'!D403/'Publication Table (%)'!F$397</f>
        <v>5.0230221850146506E-3</v>
      </c>
      <c r="G402" s="66">
        <f>'Publication Table'!E403/'Publication Table (%)'!G$397</f>
        <v>7.2173215717722533E-3</v>
      </c>
      <c r="H402" s="66">
        <f>'Publication Table'!F403/'Publication Table (%)'!H$397</f>
        <v>4.3646944713870029E-3</v>
      </c>
      <c r="I402" s="66">
        <f>'Publication Table'!G403/'Publication Table (%)'!I$397</f>
        <v>8.5331166192604627E-3</v>
      </c>
      <c r="J402" s="66">
        <f>'Publication Table'!H403/'Publication Table (%)'!J$397</f>
        <v>7.6628352490421452E-3</v>
      </c>
      <c r="K402" s="66">
        <f>'Publication Table'!I403/'Publication Table (%)'!K$397</f>
        <v>5.8503969912244045E-3</v>
      </c>
      <c r="L402" s="66">
        <f>'Publication Table'!J403/'Publication Table (%)'!L$397</f>
        <v>3.3783783783783786E-3</v>
      </c>
      <c r="M402" s="66">
        <f>'Publication Table'!K403/'Publication Table (%)'!M$397</f>
        <v>5.8823529411764705E-3</v>
      </c>
      <c r="N402" s="66">
        <f>'Publication Table'!L403/'Publication Table (%)'!N$397</f>
        <v>8.2215491129381223E-3</v>
      </c>
      <c r="O402" s="66">
        <f>'Publication Table'!M403/'Publication Table (%)'!O$397</f>
        <v>6.1657032755298652E-3</v>
      </c>
      <c r="P402" s="66">
        <f>'Publication Table'!N403/'Publication Table (%)'!P$397</f>
        <v>4.2507970244420826E-3</v>
      </c>
      <c r="Q402" s="66">
        <f>'Publication Table'!O403/'Publication Table (%)'!Q$397</f>
        <v>6.3723258989531175E-3</v>
      </c>
      <c r="R402" s="66">
        <f>'Publication Table'!P403/'Publication Table (%)'!R$397</f>
        <v>3.7578288100208767E-3</v>
      </c>
      <c r="S402" s="66">
        <f>'Publication Table'!Q403/'Publication Table (%)'!S$397</f>
        <v>6.0606060606060606E-3</v>
      </c>
      <c r="T402" s="66">
        <f>'Publication Table'!R403/'Publication Table (%)'!T$397</f>
        <v>6.2630480167014616E-3</v>
      </c>
      <c r="U402" s="66">
        <f>'Publication Table'!S403/'Publication Table (%)'!U$397</f>
        <v>5.9265112603713943E-3</v>
      </c>
      <c r="V402" s="66">
        <f>'Publication Table'!T403/'Publication Table (%)'!V$397</f>
        <v>4.253509145044662E-3</v>
      </c>
      <c r="W402" s="66">
        <f>'Publication Table'!U403/'Publication Table (%)'!W$397</f>
        <v>6.369426751592357E-3</v>
      </c>
      <c r="X402" s="66">
        <f>'Publication Table'!V403/'Publication Table (%)'!X$397</f>
        <v>7.2936660268714008E-3</v>
      </c>
      <c r="Y402" s="66">
        <f>'Publication Table'!W403/'Publication Table (%)'!Y$397</f>
        <v>9.2764378478664197E-3</v>
      </c>
      <c r="Z402" s="66">
        <f>'Publication Table'!X403/'Publication Table (%)'!Z$397</f>
        <v>5.7880676758682104E-3</v>
      </c>
      <c r="AA402" s="66">
        <f>'Publication Table'!Y403/'Publication Table (%)'!AA$397</f>
        <v>4.3554006968641113E-3</v>
      </c>
      <c r="AB402" s="66">
        <f>'Publication Table'!Z403/'Publication Table (%)'!AB$397</f>
        <v>3.5615354174910962E-3</v>
      </c>
      <c r="AC402" s="66">
        <f>'Publication Table'!AA403/'Publication Table (%)'!AC$397</f>
        <v>4.5408678102926339E-3</v>
      </c>
      <c r="AD402" s="66">
        <f>'Publication Table'!AB403/'Publication Table (%)'!AD$397</f>
        <v>3.1616982836495033E-3</v>
      </c>
      <c r="AE402" s="66">
        <f>'Publication Table'!AC403/'Publication Table (%)'!AE$397</f>
        <v>4.0413111809609343E-3</v>
      </c>
      <c r="AF402" s="66">
        <f>'Publication Table'!AD403/'Publication Table (%)'!AF$397</f>
        <v>3.5842293906810036E-3</v>
      </c>
      <c r="AG402" s="66">
        <f>'Publication Table'!AE403/'Publication Table (%)'!AG$397</f>
        <v>5.3026955368979233E-3</v>
      </c>
      <c r="AH402" s="66">
        <f>'Publication Table'!AF403/'Publication Table (%)'!AH$397</f>
        <v>3.9312039312039311E-3</v>
      </c>
      <c r="AI402" s="66">
        <f>'Publication Table'!AG403/'Publication Table (%)'!AI$397</f>
        <v>5.6323604710701485E-3</v>
      </c>
      <c r="AJ402" s="66">
        <f>'Publication Table'!AH403/'Publication Table (%)'!AJ$397</f>
        <v>1.8132366273798731E-3</v>
      </c>
      <c r="AK402" s="66">
        <f>'Publication Table'!AI403/'Publication Table (%)'!AK$397</f>
        <v>2.7453671928620452E-3</v>
      </c>
      <c r="AL402" s="66">
        <f>'Publication Table'!AJ403/'Publication Table (%)'!AL$397</f>
        <v>4.0959625511995321E-3</v>
      </c>
      <c r="AM402" s="66">
        <f>'Publication Table'!AK403/'Publication Table (%)'!AM$397</f>
        <v>4.5095828635851182E-3</v>
      </c>
      <c r="AN402" s="66">
        <f>'Publication Table'!AL403/'Publication Table (%)'!AN$397</f>
        <v>2.4521824423737125E-3</v>
      </c>
      <c r="AO402" s="66">
        <f>'Publication Table'!AM403/'Publication Table (%)'!AO$397</f>
        <v>2.6968716289104641E-3</v>
      </c>
      <c r="AP402" s="66">
        <f>'Publication Table'!AN403/'Publication Table (%)'!AP$397</f>
        <v>2.2281639928698753E-3</v>
      </c>
      <c r="AQ402" s="66">
        <f>'Publication Table'!AO403/'Publication Table (%)'!AQ$397</f>
        <v>2.9197080291970801E-3</v>
      </c>
      <c r="AR402" s="66">
        <f>'Publication Table'!AP403/'Publication Table (%)'!AR$397</f>
        <v>6.9156293222683268E-4</v>
      </c>
      <c r="AS402" s="66">
        <f>'Publication Table'!AQ403/'Publication Table (%)'!AS$397</f>
        <v>4.9554013875123884E-3</v>
      </c>
      <c r="AT402" s="66">
        <f>'Publication Table'!AR403/'Publication Table (%)'!AT$397</f>
        <v>5.2941176470588233E-3</v>
      </c>
      <c r="AU402" s="66">
        <f>'Publication Table'!AS403/'Publication Table (%)'!AU$397</f>
        <v>1.5783540022547914E-2</v>
      </c>
      <c r="AV402" s="66">
        <f>'Publication Table'!AT403/'Publication Table (%)'!AV$397</f>
        <v>3.9081582804103565E-3</v>
      </c>
      <c r="AW402" s="66">
        <f>'Publication Table'!AU403/'Publication Table (%)'!AW$397</f>
        <v>1.2861736334405145E-3</v>
      </c>
      <c r="AX402" s="66">
        <f>'Publication Table'!AV403/'Publication Table (%)'!AX$397</f>
        <v>4.6130189646335215E-3</v>
      </c>
      <c r="AY402" s="66">
        <f>'Publication Table'!AW403/'Publication Table (%)'!AY$397</f>
        <v>2.2988505747126436E-3</v>
      </c>
      <c r="AZ402" s="66">
        <f>'Publication Table'!AX403/'Publication Table (%)'!AZ$397</f>
        <v>3.9840637450199202E-3</v>
      </c>
      <c r="BA402" s="66">
        <f>'Publication Table'!AY403/'Publication Table (%)'!BA$397</f>
        <v>5.580357142857143E-3</v>
      </c>
      <c r="BB402" s="66">
        <f>'Publication Table'!AZ403/'Publication Table (%)'!BB$397</f>
        <v>3.7296037296037296E-3</v>
      </c>
      <c r="BC402" s="66">
        <f>'Publication Table'!BA403/'Publication Table (%)'!BC$397</f>
        <v>3.7135278514588859E-3</v>
      </c>
      <c r="BD402" s="66">
        <f>'Publication Table'!BB403/'Publication Table (%)'!BD$397</f>
        <v>2.4645717806531116E-3</v>
      </c>
      <c r="BE402" s="66">
        <f>'Publication Table'!BC403/'Publication Table (%)'!BE$397</f>
        <v>3.5587188612099642E-3</v>
      </c>
      <c r="BF402" s="66">
        <f>'Publication Table'!BD403/'Publication Table (%)'!BF$397</f>
        <v>2.008032128514056E-3</v>
      </c>
      <c r="BG402" s="66">
        <f>'Publication Table'!BE403/'Publication Table (%)'!BG$397</f>
        <v>5.2570093457943922E-3</v>
      </c>
      <c r="BH402" s="66">
        <f>'Publication Table'!BF403/'Publication Table (%)'!BH$397</f>
        <v>4.7568710359408035E-3</v>
      </c>
      <c r="BI402" s="66">
        <f>'Publication Table'!BG403/'Publication Table (%)'!BI$397</f>
        <v>3.9259674705552439E-3</v>
      </c>
      <c r="BJ402" s="66">
        <f>'Publication Table'!BH403/'Publication Table (%)'!BJ$397</f>
        <v>6.8058076225045372E-3</v>
      </c>
      <c r="BK402" s="66">
        <f>'Publication Table'!BI403/'Publication Table (%)'!BK$397</f>
        <v>4.9504950495049506E-3</v>
      </c>
      <c r="BL402" s="66">
        <f>'Publication Table'!BJ403/'Publication Table (%)'!BL$397</f>
        <v>1.7727639000805803E-2</v>
      </c>
      <c r="BM402" s="66">
        <f>'Publication Table'!BK403/'Publication Table (%)'!BM$397</f>
        <v>0</v>
      </c>
      <c r="BN402" s="66">
        <f>'Publication Table'!BL403/'Publication Table (%)'!BN$397</f>
        <v>0</v>
      </c>
      <c r="BO402" s="66">
        <f>'Publication Table'!BM403/'Publication Table (%)'!BO$397</f>
        <v>7.3891625615763543E-3</v>
      </c>
      <c r="BP402" s="66">
        <f>'Publication Table'!BN403/'Publication Table (%)'!BP$397</f>
        <v>2.3640661938534278E-3</v>
      </c>
      <c r="BQ402" s="66">
        <f>'Publication Table'!BO403/'Publication Table (%)'!BQ$397</f>
        <v>8.438818565400844E-4</v>
      </c>
      <c r="BR402" s="66">
        <f>'Publication Table'!BP403/'Publication Table (%)'!BR$397</f>
        <v>6.9108500345542499E-4</v>
      </c>
      <c r="BS402" s="66">
        <f ca="1">'Publication Table'!BQ403/'Publication Table (%)'!BS$397</f>
        <v>2.0338983050847458E-3</v>
      </c>
    </row>
    <row r="403" spans="2:71" ht="15" customHeight="1" collapsed="1" x14ac:dyDescent="0.25">
      <c r="B403" s="84" t="str">
        <f t="shared" ref="B403:B457" si="59">CONCATENATE(C403,E403)</f>
        <v>NHS TaysideHospital Level</v>
      </c>
      <c r="C403" s="87" t="str">
        <f t="shared" si="58"/>
        <v>NHS Tayside</v>
      </c>
      <c r="D403" s="100"/>
      <c r="E403" s="44" t="s">
        <v>10</v>
      </c>
      <c r="F403" s="14"/>
      <c r="G403" s="14"/>
      <c r="H403" s="14"/>
      <c r="I403" s="14"/>
      <c r="J403" s="14"/>
      <c r="K403" s="14"/>
      <c r="L403" s="14"/>
      <c r="M403" s="14"/>
      <c r="N403" s="14"/>
      <c r="O403" s="14"/>
      <c r="P403" s="14"/>
      <c r="Q403" s="14"/>
      <c r="R403" s="14"/>
      <c r="S403" s="14"/>
      <c r="T403" s="14"/>
      <c r="U403" s="14"/>
      <c r="V403" s="14"/>
      <c r="W403" s="14"/>
      <c r="X403" s="14"/>
      <c r="Y403" s="14"/>
      <c r="Z403" s="14"/>
      <c r="AA403" s="14"/>
      <c r="AB403" s="14"/>
      <c r="AC403" s="14"/>
      <c r="AD403" s="14"/>
      <c r="AE403" s="14"/>
      <c r="AF403" s="14"/>
      <c r="AG403" s="14"/>
      <c r="AH403" s="14"/>
      <c r="AI403" s="14"/>
      <c r="AJ403" s="14"/>
      <c r="AK403" s="14"/>
      <c r="AL403" s="14"/>
      <c r="AM403" s="14"/>
      <c r="AN403" s="14"/>
      <c r="AO403" s="14"/>
      <c r="AP403" s="14"/>
      <c r="AQ403" s="14"/>
      <c r="AR403" s="14"/>
      <c r="AS403" s="14"/>
      <c r="AT403" s="14"/>
      <c r="AU403" s="14"/>
      <c r="AV403" s="14"/>
      <c r="AW403" s="14"/>
      <c r="AX403" s="14"/>
      <c r="AY403" s="14"/>
      <c r="AZ403" s="14"/>
      <c r="BA403" s="14"/>
      <c r="BB403" s="14"/>
      <c r="BC403" s="14"/>
      <c r="BD403" s="14"/>
      <c r="BE403" s="14"/>
      <c r="BF403" s="14"/>
      <c r="BG403" s="14"/>
      <c r="BH403" s="14"/>
      <c r="BI403" s="14"/>
      <c r="BJ403" s="14"/>
      <c r="BK403" s="14"/>
      <c r="BL403" s="14"/>
      <c r="BM403" s="14"/>
      <c r="BN403" s="14"/>
      <c r="BO403" s="14"/>
      <c r="BP403" s="14"/>
      <c r="BQ403" s="14"/>
      <c r="BR403" s="14"/>
      <c r="BS403" s="14"/>
    </row>
    <row r="404" spans="2:71" ht="15" hidden="1" customHeight="1" outlineLevel="1" collapsed="1" x14ac:dyDescent="0.2">
      <c r="B404" s="84" t="str">
        <f t="shared" si="59"/>
        <v>Ninewells HospitalNinewells Hospital</v>
      </c>
      <c r="C404" s="87" t="str">
        <f>E404</f>
        <v>Ninewells Hospital</v>
      </c>
      <c r="D404" s="100" t="s">
        <v>94</v>
      </c>
      <c r="E404" s="43" t="s">
        <v>95</v>
      </c>
      <c r="F404" s="20"/>
      <c r="G404" s="20"/>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20"/>
      <c r="AW404" s="20"/>
      <c r="AX404" s="20"/>
      <c r="AY404" s="20"/>
      <c r="AZ404" s="20"/>
      <c r="BA404" s="20"/>
      <c r="BB404" s="20"/>
      <c r="BC404" s="20"/>
      <c r="BD404" s="20"/>
      <c r="BE404" s="20"/>
      <c r="BF404" s="20"/>
      <c r="BG404" s="20"/>
      <c r="BH404" s="20"/>
      <c r="BI404" s="20"/>
      <c r="BJ404" s="20"/>
      <c r="BK404" s="20"/>
      <c r="BL404" s="20"/>
      <c r="BM404" s="20"/>
      <c r="BN404" s="20"/>
      <c r="BO404" s="20"/>
      <c r="BP404" s="20"/>
      <c r="BQ404" s="20"/>
      <c r="BR404" s="20"/>
      <c r="BS404" s="20"/>
    </row>
    <row r="405" spans="2:71" ht="15" hidden="1" customHeight="1" outlineLevel="2" x14ac:dyDescent="0.2">
      <c r="B405" s="84" t="str">
        <f t="shared" si="59"/>
        <v>Ninewells HospitalTotal Number of scheduled elective operations in theatre system</v>
      </c>
      <c r="C405" s="87" t="str">
        <f t="shared" ref="C405:C410" si="60">C404</f>
        <v>Ninewells Hospital</v>
      </c>
      <c r="D405" s="100"/>
      <c r="E405" s="36" t="s">
        <v>3</v>
      </c>
      <c r="F405" s="17">
        <f>'Publication Table'!D406</f>
        <v>1439</v>
      </c>
      <c r="G405" s="17">
        <f>'Publication Table'!E406</f>
        <v>1534</v>
      </c>
      <c r="H405" s="17">
        <f>'Publication Table'!F406</f>
        <v>1417</v>
      </c>
      <c r="I405" s="17">
        <f>'Publication Table'!G406</f>
        <v>1558</v>
      </c>
      <c r="J405" s="93">
        <f>'Publication Table'!H406</f>
        <v>1613</v>
      </c>
      <c r="K405" s="17">
        <f>'Publication Table'!I406</f>
        <v>1497</v>
      </c>
      <c r="L405" s="17">
        <f>'Publication Table'!J406</f>
        <v>1479</v>
      </c>
      <c r="M405" s="17">
        <f>'Publication Table'!K406</f>
        <v>1469</v>
      </c>
      <c r="N405" s="17">
        <f>'Publication Table'!L406</f>
        <v>1446</v>
      </c>
      <c r="O405" s="17">
        <f>'Publication Table'!M406</f>
        <v>1584</v>
      </c>
      <c r="P405" s="17">
        <f>'Publication Table'!N406</f>
        <v>1732</v>
      </c>
      <c r="Q405" s="17">
        <f>'Publication Table'!O406</f>
        <v>1383</v>
      </c>
      <c r="R405" s="17">
        <f>'Publication Table'!P406</f>
        <v>1525</v>
      </c>
      <c r="S405" s="17">
        <f>'Publication Table'!Q406</f>
        <v>1553</v>
      </c>
      <c r="T405" s="17">
        <f>'Publication Table'!R406</f>
        <v>1154</v>
      </c>
      <c r="U405" s="17">
        <f>'Publication Table'!S406</f>
        <v>1538</v>
      </c>
      <c r="V405" s="17">
        <f>'Publication Table'!T406</f>
        <v>1552</v>
      </c>
      <c r="W405" s="17">
        <f>'Publication Table'!U406</f>
        <v>1427</v>
      </c>
      <c r="X405" s="17">
        <f>'Publication Table'!V406</f>
        <v>1693</v>
      </c>
      <c r="Y405" s="17">
        <f>'Publication Table'!W406</f>
        <v>1396</v>
      </c>
      <c r="Z405" s="17">
        <f>'Publication Table'!X406</f>
        <v>1374</v>
      </c>
      <c r="AA405" s="17">
        <f>'Publication Table'!Y406</f>
        <v>1461</v>
      </c>
      <c r="AB405" s="17">
        <f>'Publication Table'!Z406</f>
        <v>1677</v>
      </c>
      <c r="AC405" s="17">
        <f>'Publication Table'!AA406</f>
        <v>1269</v>
      </c>
      <c r="AD405" s="17">
        <f>'Publication Table'!AB406</f>
        <v>1424</v>
      </c>
      <c r="AE405" s="17">
        <f>'Publication Table'!AC406</f>
        <v>1399</v>
      </c>
      <c r="AF405" s="17">
        <f>'Publication Table'!AD406</f>
        <v>978</v>
      </c>
      <c r="AG405" s="17">
        <f>'Publication Table'!AE406</f>
        <v>1437</v>
      </c>
      <c r="AH405" s="17">
        <f>'Publication Table'!AF406</f>
        <v>1311</v>
      </c>
      <c r="AI405" s="17">
        <f>'Publication Table'!AG406</f>
        <v>1205</v>
      </c>
      <c r="AJ405" s="17">
        <f>'Publication Table'!AH406</f>
        <v>1376</v>
      </c>
      <c r="AK405" s="17">
        <f>'Publication Table'!AI406</f>
        <v>916</v>
      </c>
      <c r="AL405" s="17">
        <f>'Publication Table'!AJ406</f>
        <v>1090</v>
      </c>
      <c r="AM405" s="17">
        <f>'Publication Table'!AK406</f>
        <v>1057</v>
      </c>
      <c r="AN405" s="17">
        <f>'Publication Table'!AL406</f>
        <v>1255</v>
      </c>
      <c r="AO405" s="17">
        <f>'Publication Table'!AM406</f>
        <v>1141</v>
      </c>
      <c r="AP405" s="17">
        <f>'Publication Table'!AN406</f>
        <v>1377</v>
      </c>
      <c r="AQ405" s="17">
        <f>'Publication Table'!AO406</f>
        <v>1294</v>
      </c>
      <c r="AR405" s="17">
        <f>'Publication Table'!AP406</f>
        <v>950</v>
      </c>
      <c r="AS405" s="17">
        <f>'Publication Table'!AQ406</f>
        <v>1310</v>
      </c>
      <c r="AT405" s="17">
        <f>'Publication Table'!AR406</f>
        <v>1055</v>
      </c>
      <c r="AU405" s="17">
        <f>'Publication Table'!AS406</f>
        <v>1142</v>
      </c>
      <c r="AV405" s="17">
        <f>'Publication Table'!AT406</f>
        <v>1248</v>
      </c>
      <c r="AW405" s="17">
        <f>'Publication Table'!AU406</f>
        <v>982</v>
      </c>
      <c r="AX405" s="17">
        <f>'Publication Table'!AV406</f>
        <v>1192</v>
      </c>
      <c r="AY405" s="17">
        <f>'Publication Table'!AW406</f>
        <v>1008</v>
      </c>
      <c r="AZ405" s="17">
        <f>'Publication Table'!AX406</f>
        <v>1259</v>
      </c>
      <c r="BA405" s="17">
        <f>'Publication Table'!AY406</f>
        <v>1217</v>
      </c>
      <c r="BB405" s="17">
        <f>'Publication Table'!AZ406</f>
        <v>1354</v>
      </c>
      <c r="BC405" s="17">
        <f>'Publication Table'!BA406</f>
        <v>1174</v>
      </c>
      <c r="BD405" s="17">
        <f>'Publication Table'!BB406</f>
        <v>1034</v>
      </c>
      <c r="BE405" s="17">
        <f>'Publication Table'!BC406</f>
        <v>1257</v>
      </c>
      <c r="BF405" s="17">
        <f>'Publication Table'!BD406</f>
        <v>1259</v>
      </c>
      <c r="BG405" s="17">
        <f>'Publication Table'!BE406</f>
        <v>955</v>
      </c>
      <c r="BH405" s="17">
        <f>'Publication Table'!BF406</f>
        <v>1055</v>
      </c>
      <c r="BI405" s="17">
        <f>'Publication Table'!BG406</f>
        <v>1152</v>
      </c>
      <c r="BJ405" s="17">
        <f>'Publication Table'!BH406</f>
        <v>1412</v>
      </c>
      <c r="BK405" s="17">
        <f>'Publication Table'!BI406</f>
        <v>1268</v>
      </c>
      <c r="BL405" s="17">
        <f>'Publication Table'!BJ406</f>
        <v>745</v>
      </c>
      <c r="BM405" s="17">
        <f>'Publication Table'!BK406</f>
        <v>159</v>
      </c>
      <c r="BN405" s="17">
        <f>'Publication Table'!BL406</f>
        <v>138</v>
      </c>
      <c r="BO405" s="17">
        <f>'Publication Table'!BM406</f>
        <v>224</v>
      </c>
      <c r="BP405" s="17">
        <f>'Publication Table'!BN406</f>
        <v>403</v>
      </c>
      <c r="BQ405" s="17">
        <f>'Publication Table'!BO406</f>
        <v>582</v>
      </c>
      <c r="BR405" s="17">
        <f>'Publication Table'!BP406</f>
        <v>723</v>
      </c>
      <c r="BS405" s="17">
        <f ca="1">'Publication Table'!BQ406</f>
        <v>739</v>
      </c>
    </row>
    <row r="406" spans="2:71" ht="15" hidden="1" customHeight="1" outlineLevel="2" x14ac:dyDescent="0.2">
      <c r="B406" s="84" t="str">
        <f t="shared" si="59"/>
        <v>Ninewells HospitalPercent of total scheduled elective cancellations in theatre systems</v>
      </c>
      <c r="C406" s="87" t="str">
        <f t="shared" si="60"/>
        <v>Ninewells Hospital</v>
      </c>
      <c r="D406" s="100"/>
      <c r="E406" s="37" t="s">
        <v>112</v>
      </c>
      <c r="F406" s="38">
        <f>'Publication Table'!D407/'Publication Table (%)'!F$405</f>
        <v>0.12161223071577484</v>
      </c>
      <c r="G406" s="38">
        <f>'Publication Table'!E407/'Publication Table (%)'!G$405</f>
        <v>0.10951760104302477</v>
      </c>
      <c r="H406" s="38">
        <f>'Publication Table'!F407/'Publication Table (%)'!H$405</f>
        <v>0.10515172900494002</v>
      </c>
      <c r="I406" s="38">
        <f>'Publication Table'!G407/'Publication Table (%)'!I$405</f>
        <v>0.10269576379974327</v>
      </c>
      <c r="J406" s="94">
        <f>'Publication Table'!H407/'Publication Table (%)'!J$405</f>
        <v>9.1134531928084309E-2</v>
      </c>
      <c r="K406" s="38">
        <f>'Publication Table'!I407/'Publication Table (%)'!K$405</f>
        <v>8.8844355377421511E-2</v>
      </c>
      <c r="L406" s="38">
        <f>'Publication Table'!J407/'Publication Table (%)'!L$405</f>
        <v>0.10615280594996619</v>
      </c>
      <c r="M406" s="38">
        <f>'Publication Table'!K407/'Publication Table (%)'!M$405</f>
        <v>0.10415248468345814</v>
      </c>
      <c r="N406" s="38">
        <f>'Publication Table'!L407/'Publication Table (%)'!N$405</f>
        <v>0.13485477178423236</v>
      </c>
      <c r="O406" s="38">
        <f>'Publication Table'!M407/'Publication Table (%)'!O$405</f>
        <v>0.11174242424242424</v>
      </c>
      <c r="P406" s="38">
        <f>'Publication Table'!N407/'Publication Table (%)'!P$405</f>
        <v>0.11662817551963048</v>
      </c>
      <c r="Q406" s="38">
        <f>'Publication Table'!O407/'Publication Table (%)'!Q$405</f>
        <v>0.12002892263195951</v>
      </c>
      <c r="R406" s="38">
        <f>'Publication Table'!P407/'Publication Table (%)'!R$405</f>
        <v>0.10950819672131147</v>
      </c>
      <c r="S406" s="38">
        <f>'Publication Table'!Q407/'Publication Table (%)'!S$405</f>
        <v>0.12685125563425628</v>
      </c>
      <c r="T406" s="38">
        <f>'Publication Table'!R407/'Publication Table (%)'!T$405</f>
        <v>0.13084922010398614</v>
      </c>
      <c r="U406" s="38">
        <f>'Publication Table'!S407/'Publication Table (%)'!U$405</f>
        <v>0.10078023407022106</v>
      </c>
      <c r="V406" s="38">
        <f>'Publication Table'!T407/'Publication Table (%)'!V$405</f>
        <v>0.10180412371134021</v>
      </c>
      <c r="W406" s="38">
        <f>'Publication Table'!U407/'Publication Table (%)'!W$405</f>
        <v>9.6005606166783455E-2</v>
      </c>
      <c r="X406" s="38">
        <f>'Publication Table'!V407/'Publication Table (%)'!X$405</f>
        <v>0.10691080921441229</v>
      </c>
      <c r="Y406" s="38">
        <f>'Publication Table'!W407/'Publication Table (%)'!Y$405</f>
        <v>0.10028653295128939</v>
      </c>
      <c r="Z406" s="38">
        <f>'Publication Table'!X407/'Publication Table (%)'!Z$405</f>
        <v>0.1222707423580786</v>
      </c>
      <c r="AA406" s="38">
        <f>'Publication Table'!Y407/'Publication Table (%)'!AA$405</f>
        <v>8.5557837097878162E-2</v>
      </c>
      <c r="AB406" s="38">
        <f>'Publication Table'!Z407/'Publication Table (%)'!AB$405</f>
        <v>0.10435301132975551</v>
      </c>
      <c r="AC406" s="38">
        <f>'Publication Table'!AA407/'Publication Table (%)'!AC$405</f>
        <v>0.11268715524034673</v>
      </c>
      <c r="AD406" s="38">
        <f>'Publication Table'!AB407/'Publication Table (%)'!AD$405</f>
        <v>6.5308988764044951E-2</v>
      </c>
      <c r="AE406" s="38">
        <f>'Publication Table'!AC407/'Publication Table (%)'!AE$405</f>
        <v>6.1472480343102216E-2</v>
      </c>
      <c r="AF406" s="38">
        <f>'Publication Table'!AD407/'Publication Table (%)'!AF$405</f>
        <v>8.3844580777096112E-2</v>
      </c>
      <c r="AG406" s="38">
        <f>'Publication Table'!AE407/'Publication Table (%)'!AG$405</f>
        <v>6.2630480167014613E-2</v>
      </c>
      <c r="AH406" s="38">
        <f>'Publication Table'!AF407/'Publication Table (%)'!AH$405</f>
        <v>8.8482074752097642E-2</v>
      </c>
      <c r="AI406" s="38">
        <f>'Publication Table'!AG407/'Publication Table (%)'!AI$405</f>
        <v>7.551867219917012E-2</v>
      </c>
      <c r="AJ406" s="38">
        <f>'Publication Table'!AH407/'Publication Table (%)'!AJ$405</f>
        <v>7.7761627906976744E-2</v>
      </c>
      <c r="AK406" s="38">
        <f>'Publication Table'!AI407/'Publication Table (%)'!AK$405</f>
        <v>0.10807860262008734</v>
      </c>
      <c r="AL406" s="38">
        <f>'Publication Table'!AJ407/'Publication Table (%)'!AL$405</f>
        <v>7.247706422018349E-2</v>
      </c>
      <c r="AM406" s="38">
        <f>'Publication Table'!AK407/'Publication Table (%)'!AM$405</f>
        <v>8.5146641438032161E-2</v>
      </c>
      <c r="AN406" s="38">
        <f>'Publication Table'!AL407/'Publication Table (%)'!AN$405</f>
        <v>8.7649402390438252E-2</v>
      </c>
      <c r="AO406" s="38">
        <f>'Publication Table'!AM407/'Publication Table (%)'!AO$405</f>
        <v>7.8878177037686237E-2</v>
      </c>
      <c r="AP406" s="38">
        <f>'Publication Table'!AN407/'Publication Table (%)'!AP$405</f>
        <v>7.1895424836601302E-2</v>
      </c>
      <c r="AQ406" s="38">
        <f>'Publication Table'!AO407/'Publication Table (%)'!AQ$405</f>
        <v>7.7279752704791344E-2</v>
      </c>
      <c r="AR406" s="38">
        <f>'Publication Table'!AP407/'Publication Table (%)'!AR$405</f>
        <v>6.4210526315789468E-2</v>
      </c>
      <c r="AS406" s="38">
        <f>'Publication Table'!AQ407/'Publication Table (%)'!AS$405</f>
        <v>6.7175572519083973E-2</v>
      </c>
      <c r="AT406" s="38">
        <f>'Publication Table'!AR407/'Publication Table (%)'!AT$405</f>
        <v>7.1090047393364927E-2</v>
      </c>
      <c r="AU406" s="38">
        <f>'Publication Table'!AS407/'Publication Table (%)'!AU$405</f>
        <v>6.0420315236427317E-2</v>
      </c>
      <c r="AV406" s="38">
        <f>'Publication Table'!AT407/'Publication Table (%)'!AV$405</f>
        <v>7.1314102564102561E-2</v>
      </c>
      <c r="AW406" s="38">
        <f>'Publication Table'!AU407/'Publication Table (%)'!AW$405</f>
        <v>7.5356415478615074E-2</v>
      </c>
      <c r="AX406" s="38">
        <f>'Publication Table'!AV407/'Publication Table (%)'!AX$405</f>
        <v>5.9563758389261742E-2</v>
      </c>
      <c r="AY406" s="38">
        <f>'Publication Table'!AW407/'Publication Table (%)'!AY$405</f>
        <v>6.0515873015873016E-2</v>
      </c>
      <c r="AZ406" s="38">
        <f>'Publication Table'!AX407/'Publication Table (%)'!AZ$405</f>
        <v>6.0365369340746627E-2</v>
      </c>
      <c r="BA406" s="38">
        <f>'Publication Table'!AY407/'Publication Table (%)'!BA$405</f>
        <v>7.1487263763352502E-2</v>
      </c>
      <c r="BB406" s="38">
        <f>'Publication Table'!AZ407/'Publication Table (%)'!BB$405</f>
        <v>7.0901033973412117E-2</v>
      </c>
      <c r="BC406" s="38">
        <f>'Publication Table'!BA407/'Publication Table (%)'!BC$405</f>
        <v>5.6218057921635436E-2</v>
      </c>
      <c r="BD406" s="38">
        <f>'Publication Table'!BB407/'Publication Table (%)'!BD$405</f>
        <v>6.7698259187620888E-2</v>
      </c>
      <c r="BE406" s="38">
        <f>'Publication Table'!BC407/'Publication Table (%)'!BE$405</f>
        <v>7.1599045346062054E-2</v>
      </c>
      <c r="BF406" s="38">
        <f>'Publication Table'!BD407/'Publication Table (%)'!BF$405</f>
        <v>7.0691024622716439E-2</v>
      </c>
      <c r="BG406" s="38">
        <f>'Publication Table'!BE407/'Publication Table (%)'!BG$405</f>
        <v>6.5968586387434552E-2</v>
      </c>
      <c r="BH406" s="38">
        <f>'Publication Table'!BF407/'Publication Table (%)'!BH$405</f>
        <v>6.8246445497630329E-2</v>
      </c>
      <c r="BI406" s="38">
        <f>'Publication Table'!BG407/'Publication Table (%)'!BI$405</f>
        <v>7.5520833333333329E-2</v>
      </c>
      <c r="BJ406" s="38">
        <f>'Publication Table'!BH407/'Publication Table (%)'!BJ$405</f>
        <v>7.4362606232294612E-2</v>
      </c>
      <c r="BK406" s="38">
        <f>'Publication Table'!BI407/'Publication Table (%)'!BK$405</f>
        <v>5.9148264984227129E-2</v>
      </c>
      <c r="BL406" s="38">
        <f>'Publication Table'!BJ407/'Publication Table (%)'!BL$405</f>
        <v>0.11409395973154363</v>
      </c>
      <c r="BM406" s="38">
        <f>'Publication Table'!BK407/'Publication Table (%)'!BM$405</f>
        <v>9.4339622641509441E-2</v>
      </c>
      <c r="BN406" s="38">
        <f>'Publication Table'!BL407/'Publication Table (%)'!BN$405</f>
        <v>4.3478260869565216E-2</v>
      </c>
      <c r="BO406" s="38">
        <f>'Publication Table'!BM407/'Publication Table (%)'!BO$405</f>
        <v>3.125E-2</v>
      </c>
      <c r="BP406" s="38">
        <f>'Publication Table'!BN407/'Publication Table (%)'!BP$405</f>
        <v>3.7220843672456573E-2</v>
      </c>
      <c r="BQ406" s="38">
        <f>'Publication Table'!BO407/'Publication Table (%)'!BQ$405</f>
        <v>5.1546391752577317E-2</v>
      </c>
      <c r="BR406" s="38">
        <f>'Publication Table'!BP407/'Publication Table (%)'!BR$405</f>
        <v>3.18118948824343E-2</v>
      </c>
      <c r="BS406" s="38">
        <f ca="1">'Publication Table'!BQ407/'Publication Table (%)'!BS$405</f>
        <v>5.2774018944519621E-2</v>
      </c>
    </row>
    <row r="407" spans="2:71" ht="15" hidden="1" customHeight="1" outlineLevel="2" x14ac:dyDescent="0.2">
      <c r="B407" s="84" t="str">
        <f t="shared" si="59"/>
        <v>Ninewells HospitalCancellation based on clinical reason by hospital %</v>
      </c>
      <c r="C407" s="87" t="str">
        <f t="shared" si="60"/>
        <v>Ninewells Hospital</v>
      </c>
      <c r="D407" s="100"/>
      <c r="E407" s="39" t="s">
        <v>113</v>
      </c>
      <c r="F407" s="38">
        <f>'Publication Table'!D408/'Publication Table (%)'!F$405</f>
        <v>5.0034746351633082E-2</v>
      </c>
      <c r="G407" s="38">
        <f>'Publication Table'!E408/'Publication Table (%)'!G$405</f>
        <v>3.7157757496740544E-2</v>
      </c>
      <c r="H407" s="38">
        <f>'Publication Table'!F408/'Publication Table (%)'!H$405</f>
        <v>3.8108680310515175E-2</v>
      </c>
      <c r="I407" s="38">
        <f>'Publication Table'!G408/'Publication Table (%)'!I$405</f>
        <v>3.5301668806161743E-2</v>
      </c>
      <c r="J407" s="94">
        <f>'Publication Table'!H408/'Publication Table (%)'!J$405</f>
        <v>2.9138251704897707E-2</v>
      </c>
      <c r="K407" s="38">
        <f>'Publication Table'!I408/'Publication Table (%)'!K$405</f>
        <v>3.3400133600534405E-2</v>
      </c>
      <c r="L407" s="38">
        <f>'Publication Table'!J408/'Publication Table (%)'!L$405</f>
        <v>4.4624746450304259E-2</v>
      </c>
      <c r="M407" s="38">
        <f>'Publication Table'!K408/'Publication Table (%)'!M$405</f>
        <v>3.1313818924438394E-2</v>
      </c>
      <c r="N407" s="38">
        <f>'Publication Table'!L408/'Publication Table (%)'!N$405</f>
        <v>2.7662517289073305E-2</v>
      </c>
      <c r="O407" s="38">
        <f>'Publication Table'!M408/'Publication Table (%)'!O$405</f>
        <v>3.1565656565656568E-2</v>
      </c>
      <c r="P407" s="38">
        <f>'Publication Table'!N408/'Publication Table (%)'!P$405</f>
        <v>4.2725173210161664E-2</v>
      </c>
      <c r="Q407" s="38">
        <f>'Publication Table'!O408/'Publication Table (%)'!Q$405</f>
        <v>3.6153289949385395E-2</v>
      </c>
      <c r="R407" s="38">
        <f>'Publication Table'!P408/'Publication Table (%)'!R$405</f>
        <v>4.1311475409836068E-2</v>
      </c>
      <c r="S407" s="38">
        <f>'Publication Table'!Q408/'Publication Table (%)'!S$405</f>
        <v>4.12105602060528E-2</v>
      </c>
      <c r="T407" s="38">
        <f>'Publication Table'!R408/'Publication Table (%)'!T$405</f>
        <v>3.8994800693240898E-2</v>
      </c>
      <c r="U407" s="38">
        <f>'Publication Table'!S408/'Publication Table (%)'!U$405</f>
        <v>3.6410923276983094E-2</v>
      </c>
      <c r="V407" s="38">
        <f>'Publication Table'!T408/'Publication Table (%)'!V$405</f>
        <v>2.7706185567010308E-2</v>
      </c>
      <c r="W407" s="38">
        <f>'Publication Table'!U408/'Publication Table (%)'!W$405</f>
        <v>2.9432375613174491E-2</v>
      </c>
      <c r="X407" s="38">
        <f>'Publication Table'!V408/'Publication Table (%)'!X$405</f>
        <v>3.662138216184288E-2</v>
      </c>
      <c r="Y407" s="38">
        <f>'Publication Table'!W408/'Publication Table (%)'!Y$405</f>
        <v>3.4383954154727794E-2</v>
      </c>
      <c r="Z407" s="38">
        <f>'Publication Table'!X408/'Publication Table (%)'!Z$405</f>
        <v>4.0756914119359534E-2</v>
      </c>
      <c r="AA407" s="38">
        <f>'Publication Table'!Y408/'Publication Table (%)'!AA$405</f>
        <v>3.969883641341547E-2</v>
      </c>
      <c r="AB407" s="38">
        <f>'Publication Table'!Z408/'Publication Table (%)'!AB$405</f>
        <v>3.697078115682767E-2</v>
      </c>
      <c r="AC407" s="38">
        <f>'Publication Table'!AA408/'Publication Table (%)'!AC$405</f>
        <v>2.8368794326241134E-2</v>
      </c>
      <c r="AD407" s="38">
        <f>'Publication Table'!AB408/'Publication Table (%)'!AD$405</f>
        <v>2.6685393258426966E-2</v>
      </c>
      <c r="AE407" s="38">
        <f>'Publication Table'!AC408/'Publication Table (%)'!AE$405</f>
        <v>2.5732666190135811E-2</v>
      </c>
      <c r="AF407" s="38">
        <f>'Publication Table'!AD408/'Publication Table (%)'!AF$405</f>
        <v>2.3517382413087935E-2</v>
      </c>
      <c r="AG407" s="38">
        <f>'Publication Table'!AE408/'Publication Table (%)'!AG$405</f>
        <v>2.2268615170494086E-2</v>
      </c>
      <c r="AH407" s="38">
        <f>'Publication Table'!AF408/'Publication Table (%)'!AH$405</f>
        <v>2.9748283752860413E-2</v>
      </c>
      <c r="AI407" s="38">
        <f>'Publication Table'!AG408/'Publication Table (%)'!AI$405</f>
        <v>2.9875518672199172E-2</v>
      </c>
      <c r="AJ407" s="38">
        <f>'Publication Table'!AH408/'Publication Table (%)'!AJ$405</f>
        <v>2.1075581395348836E-2</v>
      </c>
      <c r="AK407" s="38">
        <f>'Publication Table'!AI408/'Publication Table (%)'!AK$405</f>
        <v>3.6026200873362446E-2</v>
      </c>
      <c r="AL407" s="38">
        <f>'Publication Table'!AJ408/'Publication Table (%)'!AL$405</f>
        <v>2.1100917431192662E-2</v>
      </c>
      <c r="AM407" s="38">
        <f>'Publication Table'!AK408/'Publication Table (%)'!AM$405</f>
        <v>1.7975402081362345E-2</v>
      </c>
      <c r="AN407" s="38">
        <f>'Publication Table'!AL408/'Publication Table (%)'!AN$405</f>
        <v>2.7888446215139442E-2</v>
      </c>
      <c r="AO407" s="38">
        <f>'Publication Table'!AM408/'Publication Table (%)'!AO$405</f>
        <v>2.4539877300613498E-2</v>
      </c>
      <c r="AP407" s="38">
        <f>'Publication Table'!AN408/'Publication Table (%)'!AP$405</f>
        <v>2.3965141612200435E-2</v>
      </c>
      <c r="AQ407" s="38">
        <f>'Publication Table'!AO408/'Publication Table (%)'!AQ$405</f>
        <v>2.704791344667697E-2</v>
      </c>
      <c r="AR407" s="38">
        <f>'Publication Table'!AP408/'Publication Table (%)'!AR$405</f>
        <v>1.7894736842105262E-2</v>
      </c>
      <c r="AS407" s="38">
        <f>'Publication Table'!AQ408/'Publication Table (%)'!AS$405</f>
        <v>2.0610687022900764E-2</v>
      </c>
      <c r="AT407" s="38">
        <f>'Publication Table'!AR408/'Publication Table (%)'!AT$405</f>
        <v>2.3696682464454975E-2</v>
      </c>
      <c r="AU407" s="38">
        <f>'Publication Table'!AS408/'Publication Table (%)'!AU$405</f>
        <v>1.5761821366024518E-2</v>
      </c>
      <c r="AV407" s="38">
        <f>'Publication Table'!AT408/'Publication Table (%)'!AV$405</f>
        <v>2.2435897435897436E-2</v>
      </c>
      <c r="AW407" s="38">
        <f>'Publication Table'!AU408/'Publication Table (%)'!AW$405</f>
        <v>2.5458248472505093E-2</v>
      </c>
      <c r="AX407" s="38">
        <f>'Publication Table'!AV408/'Publication Table (%)'!AX$405</f>
        <v>2.4328859060402684E-2</v>
      </c>
      <c r="AY407" s="38">
        <f>'Publication Table'!AW408/'Publication Table (%)'!AY$405</f>
        <v>1.5873015873015872E-2</v>
      </c>
      <c r="AZ407" s="38">
        <f>'Publication Table'!AX408/'Publication Table (%)'!AZ$405</f>
        <v>2.0651310563939634E-2</v>
      </c>
      <c r="BA407" s="38">
        <f>'Publication Table'!AY408/'Publication Table (%)'!BA$405</f>
        <v>1.8077239112571898E-2</v>
      </c>
      <c r="BB407" s="38">
        <f>'Publication Table'!AZ408/'Publication Table (%)'!BB$405</f>
        <v>3.2496307237813882E-2</v>
      </c>
      <c r="BC407" s="38">
        <f>'Publication Table'!BA408/'Publication Table (%)'!BC$405</f>
        <v>2.2998296422487224E-2</v>
      </c>
      <c r="BD407" s="38">
        <f>'Publication Table'!BB408/'Publication Table (%)'!BD$405</f>
        <v>1.5473887814313346E-2</v>
      </c>
      <c r="BE407" s="38">
        <f>'Publication Table'!BC408/'Publication Table (%)'!BE$405</f>
        <v>2.2275258552108195E-2</v>
      </c>
      <c r="BF407" s="38">
        <f>'Publication Table'!BD408/'Publication Table (%)'!BF$405</f>
        <v>1.9062748212867357E-2</v>
      </c>
      <c r="BG407" s="38">
        <f>'Publication Table'!BE408/'Publication Table (%)'!BG$405</f>
        <v>2.8272251308900525E-2</v>
      </c>
      <c r="BH407" s="38">
        <f>'Publication Table'!BF408/'Publication Table (%)'!BH$405</f>
        <v>2.1800947867298578E-2</v>
      </c>
      <c r="BI407" s="38">
        <f>'Publication Table'!BG408/'Publication Table (%)'!BI$405</f>
        <v>2.8645833333333332E-2</v>
      </c>
      <c r="BJ407" s="38">
        <f>'Publication Table'!BH408/'Publication Table (%)'!BJ$405</f>
        <v>2.0538243626062325E-2</v>
      </c>
      <c r="BK407" s="38">
        <f>'Publication Table'!BI408/'Publication Table (%)'!BK$405</f>
        <v>1.9716088328075709E-2</v>
      </c>
      <c r="BL407" s="38">
        <f>'Publication Table'!BJ408/'Publication Table (%)'!BL$405</f>
        <v>3.3557046979865772E-2</v>
      </c>
      <c r="BM407" s="38">
        <f>'Publication Table'!BK408/'Publication Table (%)'!BM$405</f>
        <v>3.7735849056603772E-2</v>
      </c>
      <c r="BN407" s="38">
        <f>'Publication Table'!BL408/'Publication Table (%)'!BN$405</f>
        <v>2.8985507246376812E-2</v>
      </c>
      <c r="BO407" s="38">
        <f>'Publication Table'!BM408/'Publication Table (%)'!BO$405</f>
        <v>1.3392857142857142E-2</v>
      </c>
      <c r="BP407" s="38">
        <f>'Publication Table'!BN408/'Publication Table (%)'!BP$405</f>
        <v>1.488833746898263E-2</v>
      </c>
      <c r="BQ407" s="38">
        <f>'Publication Table'!BO408/'Publication Table (%)'!BQ$405</f>
        <v>3.0927835051546393E-2</v>
      </c>
      <c r="BR407" s="38">
        <f>'Publication Table'!BP408/'Publication Table (%)'!BR$405</f>
        <v>9.6818810511756573E-3</v>
      </c>
      <c r="BS407" s="38">
        <f ca="1">'Publication Table'!BQ408/'Publication Table (%)'!BS$405</f>
        <v>2.165087956698241E-2</v>
      </c>
    </row>
    <row r="408" spans="2:71" ht="15" hidden="1" customHeight="1" outlineLevel="2" x14ac:dyDescent="0.2">
      <c r="B408" s="84" t="str">
        <f t="shared" si="59"/>
        <v>Ninewells HospitalCancellation based on capacity or non-clinical reason by hospital %</v>
      </c>
      <c r="C408" s="87" t="str">
        <f t="shared" si="60"/>
        <v>Ninewells Hospital</v>
      </c>
      <c r="D408" s="100"/>
      <c r="E408" s="39" t="s">
        <v>114</v>
      </c>
      <c r="F408" s="38">
        <f>'Publication Table'!D409/'Publication Table (%)'!F$405</f>
        <v>3.6136205698401667E-2</v>
      </c>
      <c r="G408" s="38">
        <f>'Publication Table'!E409/'Publication Table (%)'!G$405</f>
        <v>2.4771838331160364E-2</v>
      </c>
      <c r="H408" s="38">
        <f>'Publication Table'!F409/'Publication Table (%)'!H$405</f>
        <v>3.669724770642202E-2</v>
      </c>
      <c r="I408" s="38">
        <f>'Publication Table'!G409/'Publication Table (%)'!I$405</f>
        <v>3.0166880616174584E-2</v>
      </c>
      <c r="J408" s="94">
        <f>'Publication Table'!H409/'Publication Table (%)'!J$405</f>
        <v>2.6658400495970243E-2</v>
      </c>
      <c r="K408" s="38">
        <f>'Publication Table'!I409/'Publication Table (%)'!K$405</f>
        <v>2.5384101536406144E-2</v>
      </c>
      <c r="L408" s="38">
        <f>'Publication Table'!J409/'Publication Table (%)'!L$405</f>
        <v>2.9749830966869506E-2</v>
      </c>
      <c r="M408" s="38">
        <f>'Publication Table'!K409/'Publication Table (%)'!M$405</f>
        <v>2.9952348536419333E-2</v>
      </c>
      <c r="N408" s="38">
        <f>'Publication Table'!L409/'Publication Table (%)'!N$405</f>
        <v>6.7081604426002764E-2</v>
      </c>
      <c r="O408" s="38">
        <f>'Publication Table'!M409/'Publication Table (%)'!O$405</f>
        <v>4.671717171717172E-2</v>
      </c>
      <c r="P408" s="38">
        <f>'Publication Table'!N409/'Publication Table (%)'!P$405</f>
        <v>4.0415704387990761E-2</v>
      </c>
      <c r="Q408" s="38">
        <f>'Publication Table'!O409/'Publication Table (%)'!Q$405</f>
        <v>4.1214750542299353E-2</v>
      </c>
      <c r="R408" s="38">
        <f>'Publication Table'!P409/'Publication Table (%)'!R$405</f>
        <v>3.6065573770491806E-2</v>
      </c>
      <c r="S408" s="38">
        <f>'Publication Table'!Q409/'Publication Table (%)'!S$405</f>
        <v>3.2195750160978753E-2</v>
      </c>
      <c r="T408" s="38">
        <f>'Publication Table'!R409/'Publication Table (%)'!T$405</f>
        <v>5.2859618717504331E-2</v>
      </c>
      <c r="U408" s="38">
        <f>'Publication Table'!S409/'Publication Table (%)'!U$405</f>
        <v>2.47074122236671E-2</v>
      </c>
      <c r="V408" s="38">
        <f>'Publication Table'!T409/'Publication Table (%)'!V$405</f>
        <v>3.0927835051546393E-2</v>
      </c>
      <c r="W408" s="38">
        <f>'Publication Table'!U409/'Publication Table (%)'!W$405</f>
        <v>2.8731604765241767E-2</v>
      </c>
      <c r="X408" s="38">
        <f>'Publication Table'!V409/'Publication Table (%)'!X$405</f>
        <v>3.0124040165386886E-2</v>
      </c>
      <c r="Y408" s="38">
        <f>'Publication Table'!W409/'Publication Table (%)'!Y$405</f>
        <v>2.9369627507163324E-2</v>
      </c>
      <c r="Z408" s="38">
        <f>'Publication Table'!X409/'Publication Table (%)'!Z$405</f>
        <v>5.1673944687045122E-2</v>
      </c>
      <c r="AA408" s="38">
        <f>'Publication Table'!Y409/'Publication Table (%)'!AA$405</f>
        <v>2.5325119780971937E-2</v>
      </c>
      <c r="AB408" s="38">
        <f>'Publication Table'!Z409/'Publication Table (%)'!AB$405</f>
        <v>3.697078115682767E-2</v>
      </c>
      <c r="AC408" s="38">
        <f>'Publication Table'!AA409/'Publication Table (%)'!AC$405</f>
        <v>5.0433412135539799E-2</v>
      </c>
      <c r="AD408" s="38">
        <f>'Publication Table'!AB409/'Publication Table (%)'!AD$405</f>
        <v>1.3342696629213483E-2</v>
      </c>
      <c r="AE408" s="38">
        <f>'Publication Table'!AC409/'Publication Table (%)'!AE$405</f>
        <v>1.4295925661186561E-2</v>
      </c>
      <c r="AF408" s="38">
        <f>'Publication Table'!AD409/'Publication Table (%)'!AF$405</f>
        <v>2.2494887525562373E-2</v>
      </c>
      <c r="AG408" s="38">
        <f>'Publication Table'!AE409/'Publication Table (%)'!AG$405</f>
        <v>1.2526096033402923E-2</v>
      </c>
      <c r="AH408" s="38">
        <f>'Publication Table'!AF409/'Publication Table (%)'!AH$405</f>
        <v>2.6697177726926011E-2</v>
      </c>
      <c r="AI408" s="38">
        <f>'Publication Table'!AG409/'Publication Table (%)'!AI$405</f>
        <v>2.0746887966804978E-2</v>
      </c>
      <c r="AJ408" s="38">
        <f>'Publication Table'!AH409/'Publication Table (%)'!AJ$405</f>
        <v>2.9796511627906978E-2</v>
      </c>
      <c r="AK408" s="38">
        <f>'Publication Table'!AI409/'Publication Table (%)'!AK$405</f>
        <v>4.0393013100436678E-2</v>
      </c>
      <c r="AL408" s="38">
        <f>'Publication Table'!AJ409/'Publication Table (%)'!AL$405</f>
        <v>2.2935779816513763E-2</v>
      </c>
      <c r="AM408" s="38">
        <f>'Publication Table'!AK409/'Publication Table (%)'!AM$405</f>
        <v>2.6490066225165563E-2</v>
      </c>
      <c r="AN408" s="38">
        <f>'Publication Table'!AL409/'Publication Table (%)'!AN$405</f>
        <v>3.3466135458167331E-2</v>
      </c>
      <c r="AO408" s="38">
        <f>'Publication Table'!AM409/'Publication Table (%)'!AO$405</f>
        <v>2.2787028921998246E-2</v>
      </c>
      <c r="AP408" s="38">
        <f>'Publication Table'!AN409/'Publication Table (%)'!AP$405</f>
        <v>2.1060275962236745E-2</v>
      </c>
      <c r="AQ408" s="38">
        <f>'Publication Table'!AO409/'Publication Table (%)'!AQ$405</f>
        <v>2.5502318392581144E-2</v>
      </c>
      <c r="AR408" s="38">
        <f>'Publication Table'!AP409/'Publication Table (%)'!AR$405</f>
        <v>2.4210526315789474E-2</v>
      </c>
      <c r="AS408" s="38">
        <f>'Publication Table'!AQ409/'Publication Table (%)'!AS$405</f>
        <v>1.7557251908396947E-2</v>
      </c>
      <c r="AT408" s="38">
        <f>'Publication Table'!AR409/'Publication Table (%)'!AT$405</f>
        <v>1.8009478672985781E-2</v>
      </c>
      <c r="AU408" s="38">
        <f>'Publication Table'!AS409/'Publication Table (%)'!AU$405</f>
        <v>2.3642732049036778E-2</v>
      </c>
      <c r="AV408" s="38">
        <f>'Publication Table'!AT409/'Publication Table (%)'!AV$405</f>
        <v>3.0448717948717948E-2</v>
      </c>
      <c r="AW408" s="38">
        <f>'Publication Table'!AU409/'Publication Table (%)'!AW$405</f>
        <v>3.360488798370672E-2</v>
      </c>
      <c r="AX408" s="38">
        <f>'Publication Table'!AV409/'Publication Table (%)'!AX$405</f>
        <v>1.5100671140939598E-2</v>
      </c>
      <c r="AY408" s="38">
        <f>'Publication Table'!AW409/'Publication Table (%)'!AY$405</f>
        <v>1.8849206349206348E-2</v>
      </c>
      <c r="AZ408" s="38">
        <f>'Publication Table'!AX409/'Publication Table (%)'!AZ$405</f>
        <v>1.7474185861795076E-2</v>
      </c>
      <c r="BA408" s="38">
        <f>'Publication Table'!AY409/'Publication Table (%)'!BA$405</f>
        <v>1.6433853738701727E-2</v>
      </c>
      <c r="BB408" s="38">
        <f>'Publication Table'!AZ409/'Publication Table (%)'!BB$405</f>
        <v>1.9940915805022157E-2</v>
      </c>
      <c r="BC408" s="38">
        <f>'Publication Table'!BA409/'Publication Table (%)'!BC$405</f>
        <v>8.5178875638841564E-3</v>
      </c>
      <c r="BD408" s="38">
        <f>'Publication Table'!BB409/'Publication Table (%)'!BD$405</f>
        <v>1.9342359767891684E-2</v>
      </c>
      <c r="BE408" s="38">
        <f>'Publication Table'!BC409/'Publication Table (%)'!BE$405</f>
        <v>2.3070803500397773E-2</v>
      </c>
      <c r="BF408" s="38">
        <f>'Publication Table'!BD409/'Publication Table (%)'!BF$405</f>
        <v>1.9857029388403495E-2</v>
      </c>
      <c r="BG408" s="38">
        <f>'Publication Table'!BE409/'Publication Table (%)'!BG$405</f>
        <v>1.1518324607329843E-2</v>
      </c>
      <c r="BH408" s="38">
        <f>'Publication Table'!BF409/'Publication Table (%)'!BH$405</f>
        <v>1.7061611374407582E-2</v>
      </c>
      <c r="BI408" s="38">
        <f>'Publication Table'!BG409/'Publication Table (%)'!BI$405</f>
        <v>1.6493055555555556E-2</v>
      </c>
      <c r="BJ408" s="38">
        <f>'Publication Table'!BH409/'Publication Table (%)'!BJ$405</f>
        <v>1.9121813031161474E-2</v>
      </c>
      <c r="BK408" s="38">
        <f>'Publication Table'!BI409/'Publication Table (%)'!BK$405</f>
        <v>1.5772870662460567E-2</v>
      </c>
      <c r="BL408" s="38">
        <f>'Publication Table'!BJ409/'Publication Table (%)'!BL$405</f>
        <v>3.3557046979865772E-2</v>
      </c>
      <c r="BM408" s="38">
        <f>'Publication Table'!BK409/'Publication Table (%)'!BM$405</f>
        <v>4.40251572327044E-2</v>
      </c>
      <c r="BN408" s="38">
        <f>'Publication Table'!BL409/'Publication Table (%)'!BN$405</f>
        <v>0</v>
      </c>
      <c r="BO408" s="38">
        <f>'Publication Table'!BM409/'Publication Table (%)'!BO$405</f>
        <v>0</v>
      </c>
      <c r="BP408" s="38">
        <f>'Publication Table'!BN409/'Publication Table (%)'!BP$405</f>
        <v>1.2406947890818859E-2</v>
      </c>
      <c r="BQ408" s="38">
        <f>'Publication Table'!BO409/'Publication Table (%)'!BQ$405</f>
        <v>8.5910652920962206E-3</v>
      </c>
      <c r="BR408" s="38">
        <f>'Publication Table'!BP409/'Publication Table (%)'!BR$405</f>
        <v>1.5214384508990318E-2</v>
      </c>
      <c r="BS408" s="38">
        <f ca="1">'Publication Table'!BQ409/'Publication Table (%)'!BS$405</f>
        <v>1.2178619756427604E-2</v>
      </c>
    </row>
    <row r="409" spans="2:71" ht="15" hidden="1" customHeight="1" outlineLevel="2" x14ac:dyDescent="0.2">
      <c r="B409" s="84" t="str">
        <f t="shared" si="59"/>
        <v>Ninewells HospitalCancelled by Patient %</v>
      </c>
      <c r="C409" s="87" t="str">
        <f t="shared" si="60"/>
        <v>Ninewells Hospital</v>
      </c>
      <c r="D409" s="100"/>
      <c r="E409" s="39" t="s">
        <v>115</v>
      </c>
      <c r="F409" s="38">
        <f>'Publication Table'!D410/'Publication Table (%)'!F$405</f>
        <v>2.7797081306462822E-2</v>
      </c>
      <c r="G409" s="38">
        <f>'Publication Table'!E410/'Publication Table (%)'!G$405</f>
        <v>3.7809647979139507E-2</v>
      </c>
      <c r="H409" s="38">
        <f>'Publication Table'!F410/'Publication Table (%)'!H$405</f>
        <v>2.5405786873676783E-2</v>
      </c>
      <c r="I409" s="38">
        <f>'Publication Table'!G410/'Publication Table (%)'!I$405</f>
        <v>2.6957637997432605E-2</v>
      </c>
      <c r="J409" s="94">
        <f>'Publication Table'!H410/'Publication Table (%)'!J$405</f>
        <v>2.4178549287042779E-2</v>
      </c>
      <c r="K409" s="38">
        <f>'Publication Table'!I410/'Publication Table (%)'!K$405</f>
        <v>2.4716098864395457E-2</v>
      </c>
      <c r="L409" s="38">
        <f>'Publication Table'!J410/'Publication Table (%)'!L$405</f>
        <v>2.7721433400946585E-2</v>
      </c>
      <c r="M409" s="38">
        <f>'Publication Table'!K410/'Publication Table (%)'!M$405</f>
        <v>3.6759700476514633E-2</v>
      </c>
      <c r="N409" s="38">
        <f>'Publication Table'!L410/'Publication Table (%)'!N$405</f>
        <v>3.1120331950207469E-2</v>
      </c>
      <c r="O409" s="38">
        <f>'Publication Table'!M410/'Publication Table (%)'!O$405</f>
        <v>2.462121212121212E-2</v>
      </c>
      <c r="P409" s="38">
        <f>'Publication Table'!N410/'Publication Table (%)'!P$405</f>
        <v>2.8290993071593534E-2</v>
      </c>
      <c r="Q409" s="38">
        <f>'Publication Table'!O410/'Publication Table (%)'!Q$405</f>
        <v>3.3984092552422268E-2</v>
      </c>
      <c r="R409" s="38">
        <f>'Publication Table'!P410/'Publication Table (%)'!R$405</f>
        <v>2.6885245901639345E-2</v>
      </c>
      <c r="S409" s="38">
        <f>'Publication Table'!Q410/'Publication Table (%)'!S$405</f>
        <v>4.4430135222150675E-2</v>
      </c>
      <c r="T409" s="38">
        <f>'Publication Table'!R410/'Publication Table (%)'!T$405</f>
        <v>2.9462738301559793E-2</v>
      </c>
      <c r="U409" s="38">
        <f>'Publication Table'!S410/'Publication Table (%)'!U$405</f>
        <v>3.1859557867360208E-2</v>
      </c>
      <c r="V409" s="38">
        <f>'Publication Table'!T410/'Publication Table (%)'!V$405</f>
        <v>3.7371134020618556E-2</v>
      </c>
      <c r="W409" s="38">
        <f>'Publication Table'!U410/'Publication Table (%)'!W$405</f>
        <v>2.9432375613174491E-2</v>
      </c>
      <c r="X409" s="38">
        <f>'Publication Table'!V410/'Publication Table (%)'!X$405</f>
        <v>2.9533372711163616E-2</v>
      </c>
      <c r="Y409" s="38">
        <f>'Publication Table'!W410/'Publication Table (%)'!Y$405</f>
        <v>2.650429799426934E-2</v>
      </c>
      <c r="Z409" s="38">
        <f>'Publication Table'!X410/'Publication Table (%)'!Z$405</f>
        <v>2.1106259097525473E-2</v>
      </c>
      <c r="AA409" s="38">
        <f>'Publication Table'!Y410/'Publication Table (%)'!AA$405</f>
        <v>1.5058179329226557E-2</v>
      </c>
      <c r="AB409" s="38">
        <f>'Publication Table'!Z410/'Publication Table (%)'!AB$405</f>
        <v>2.7429934406678593E-2</v>
      </c>
      <c r="AC409" s="38">
        <f>'Publication Table'!AA410/'Publication Table (%)'!AC$405</f>
        <v>2.6792750197005517E-2</v>
      </c>
      <c r="AD409" s="38">
        <f>'Publication Table'!AB410/'Publication Table (%)'!AD$405</f>
        <v>2.247191011235955E-2</v>
      </c>
      <c r="AE409" s="38">
        <f>'Publication Table'!AC410/'Publication Table (%)'!AE$405</f>
        <v>1.7869907076483203E-2</v>
      </c>
      <c r="AF409" s="38">
        <f>'Publication Table'!AD410/'Publication Table (%)'!AF$405</f>
        <v>3.2719836400817999E-2</v>
      </c>
      <c r="AG409" s="38">
        <f>'Publication Table'!AE410/'Publication Table (%)'!AG$405</f>
        <v>2.0876826722338204E-2</v>
      </c>
      <c r="AH409" s="38">
        <f>'Publication Table'!AF410/'Publication Table (%)'!AH$405</f>
        <v>2.7459954233409609E-2</v>
      </c>
      <c r="AI409" s="38">
        <f>'Publication Table'!AG410/'Publication Table (%)'!AI$405</f>
        <v>1.7427385892116183E-2</v>
      </c>
      <c r="AJ409" s="38">
        <f>'Publication Table'!AH410/'Publication Table (%)'!AJ$405</f>
        <v>2.3982558139534885E-2</v>
      </c>
      <c r="AK409" s="38">
        <f>'Publication Table'!AI410/'Publication Table (%)'!AK$405</f>
        <v>2.8384279475982533E-2</v>
      </c>
      <c r="AL409" s="38">
        <f>'Publication Table'!AJ410/'Publication Table (%)'!AL$405</f>
        <v>2.2935779816513763E-2</v>
      </c>
      <c r="AM409" s="38">
        <f>'Publication Table'!AK410/'Publication Table (%)'!AM$405</f>
        <v>3.3112582781456956E-2</v>
      </c>
      <c r="AN409" s="38">
        <f>'Publication Table'!AL410/'Publication Table (%)'!AN$405</f>
        <v>2.3107569721115537E-2</v>
      </c>
      <c r="AO409" s="38">
        <f>'Publication Table'!AM410/'Publication Table (%)'!AO$405</f>
        <v>2.8921998247151623E-2</v>
      </c>
      <c r="AP409" s="38">
        <f>'Publication Table'!AN410/'Publication Table (%)'!AP$405</f>
        <v>2.4691358024691357E-2</v>
      </c>
      <c r="AQ409" s="38">
        <f>'Publication Table'!AO410/'Publication Table (%)'!AQ$405</f>
        <v>2.0865533230293665E-2</v>
      </c>
      <c r="AR409" s="38">
        <f>'Publication Table'!AP410/'Publication Table (%)'!AR$405</f>
        <v>2.1052631578947368E-2</v>
      </c>
      <c r="AS409" s="38">
        <f>'Publication Table'!AQ410/'Publication Table (%)'!AS$405</f>
        <v>2.366412213740458E-2</v>
      </c>
      <c r="AT409" s="38">
        <f>'Publication Table'!AR410/'Publication Table (%)'!AT$405</f>
        <v>2.2748815165876776E-2</v>
      </c>
      <c r="AU409" s="38">
        <f>'Publication Table'!AS410/'Publication Table (%)'!AU$405</f>
        <v>2.1015761821366025E-2</v>
      </c>
      <c r="AV409" s="38">
        <f>'Publication Table'!AT410/'Publication Table (%)'!AV$405</f>
        <v>1.201923076923077E-2</v>
      </c>
      <c r="AW409" s="38">
        <f>'Publication Table'!AU410/'Publication Table (%)'!AW$405</f>
        <v>1.4256619144602852E-2</v>
      </c>
      <c r="AX409" s="38">
        <f>'Publication Table'!AV410/'Publication Table (%)'!AX$405</f>
        <v>1.5939597315436243E-2</v>
      </c>
      <c r="AY409" s="38">
        <f>'Publication Table'!AW410/'Publication Table (%)'!AY$405</f>
        <v>2.1825396825396824E-2</v>
      </c>
      <c r="AZ409" s="38">
        <f>'Publication Table'!AX410/'Publication Table (%)'!AZ$405</f>
        <v>1.5885623510722795E-2</v>
      </c>
      <c r="BA409" s="38">
        <f>'Publication Table'!AY410/'Publication Table (%)'!BA$405</f>
        <v>2.9580936729663106E-2</v>
      </c>
      <c r="BB409" s="38">
        <f>'Publication Table'!AZ410/'Publication Table (%)'!BB$405</f>
        <v>1.55096011816839E-2</v>
      </c>
      <c r="BC409" s="38">
        <f>'Publication Table'!BA410/'Publication Table (%)'!BC$405</f>
        <v>1.9591141396933562E-2</v>
      </c>
      <c r="BD409" s="38">
        <f>'Publication Table'!BB410/'Publication Table (%)'!BD$405</f>
        <v>2.9013539651837523E-2</v>
      </c>
      <c r="BE409" s="38">
        <f>'Publication Table'!BC410/'Publication Table (%)'!BE$405</f>
        <v>2.2275258552108195E-2</v>
      </c>
      <c r="BF409" s="38">
        <f>'Publication Table'!BD410/'Publication Table (%)'!BF$405</f>
        <v>2.8594122319301033E-2</v>
      </c>
      <c r="BG409" s="38">
        <f>'Publication Table'!BE410/'Publication Table (%)'!BG$405</f>
        <v>1.7801047120418849E-2</v>
      </c>
      <c r="BH409" s="38">
        <f>'Publication Table'!BF410/'Publication Table (%)'!BH$405</f>
        <v>2.3696682464454975E-2</v>
      </c>
      <c r="BI409" s="38">
        <f>'Publication Table'!BG410/'Publication Table (%)'!BI$405</f>
        <v>2.6041666666666668E-2</v>
      </c>
      <c r="BJ409" s="38">
        <f>'Publication Table'!BH410/'Publication Table (%)'!BJ$405</f>
        <v>2.6912181303116147E-2</v>
      </c>
      <c r="BK409" s="38">
        <f>'Publication Table'!BI410/'Publication Table (%)'!BK$405</f>
        <v>1.8138801261829655E-2</v>
      </c>
      <c r="BL409" s="38">
        <f>'Publication Table'!BJ410/'Publication Table (%)'!BL$405</f>
        <v>2.2818791946308724E-2</v>
      </c>
      <c r="BM409" s="38">
        <f>'Publication Table'!BK410/'Publication Table (%)'!BM$405</f>
        <v>1.2578616352201259E-2</v>
      </c>
      <c r="BN409" s="38">
        <f>'Publication Table'!BL410/'Publication Table (%)'!BN$405</f>
        <v>1.4492753623188406E-2</v>
      </c>
      <c r="BO409" s="38">
        <f>'Publication Table'!BM410/'Publication Table (%)'!BO$405</f>
        <v>4.464285714285714E-3</v>
      </c>
      <c r="BP409" s="38">
        <f>'Publication Table'!BN410/'Publication Table (%)'!BP$405</f>
        <v>7.4441687344913151E-3</v>
      </c>
      <c r="BQ409" s="38">
        <f>'Publication Table'!BO410/'Publication Table (%)'!BQ$405</f>
        <v>1.2027491408934709E-2</v>
      </c>
      <c r="BR409" s="38">
        <f>'Publication Table'!BP410/'Publication Table (%)'!BR$405</f>
        <v>6.9156293222683261E-3</v>
      </c>
      <c r="BS409" s="38">
        <f ca="1">'Publication Table'!BQ410/'Publication Table (%)'!BS$405</f>
        <v>1.6238159675236806E-2</v>
      </c>
    </row>
    <row r="410" spans="2:71" ht="15" hidden="1" customHeight="1" outlineLevel="2" x14ac:dyDescent="0.2">
      <c r="B410" s="84" t="str">
        <f t="shared" si="59"/>
        <v>Ninewells HospitalOther reason %</v>
      </c>
      <c r="C410" s="87" t="str">
        <f t="shared" si="60"/>
        <v>Ninewells Hospital</v>
      </c>
      <c r="D410" s="100"/>
      <c r="E410" s="39" t="s">
        <v>116</v>
      </c>
      <c r="F410" s="38">
        <f>'Publication Table'!D411/'Publication Table (%)'!F$405</f>
        <v>7.6441973592772756E-3</v>
      </c>
      <c r="G410" s="38">
        <f>'Publication Table'!E411/'Publication Table (%)'!G$405</f>
        <v>9.778357235984355E-3</v>
      </c>
      <c r="H410" s="38">
        <f>'Publication Table'!F411/'Publication Table (%)'!H$405</f>
        <v>4.9400141143260412E-3</v>
      </c>
      <c r="I410" s="38">
        <f>'Publication Table'!G411/'Publication Table (%)'!I$405</f>
        <v>1.0269576379974325E-2</v>
      </c>
      <c r="J410" s="94">
        <f>'Publication Table'!H411/'Publication Table (%)'!J$405</f>
        <v>1.1159330440173589E-2</v>
      </c>
      <c r="K410" s="38">
        <f>'Publication Table'!I411/'Publication Table (%)'!K$405</f>
        <v>5.3440213760855048E-3</v>
      </c>
      <c r="L410" s="38">
        <f>'Publication Table'!J411/'Publication Table (%)'!L$405</f>
        <v>4.0567951318458417E-3</v>
      </c>
      <c r="M410" s="38">
        <f>'Publication Table'!K411/'Publication Table (%)'!M$405</f>
        <v>6.1266167460857727E-3</v>
      </c>
      <c r="N410" s="38">
        <f>'Publication Table'!L411/'Publication Table (%)'!N$405</f>
        <v>8.9903181189488236E-3</v>
      </c>
      <c r="O410" s="38">
        <f>'Publication Table'!M411/'Publication Table (%)'!O$405</f>
        <v>8.8383838383838381E-3</v>
      </c>
      <c r="P410" s="38">
        <f>'Publication Table'!N411/'Publication Table (%)'!P$405</f>
        <v>5.1963048498845262E-3</v>
      </c>
      <c r="Q410" s="38">
        <f>'Publication Table'!O411/'Publication Table (%)'!Q$405</f>
        <v>8.6767895878524948E-3</v>
      </c>
      <c r="R410" s="38">
        <f>'Publication Table'!P411/'Publication Table (%)'!R$405</f>
        <v>5.2459016393442623E-3</v>
      </c>
      <c r="S410" s="38">
        <f>'Publication Table'!Q411/'Publication Table (%)'!S$405</f>
        <v>9.0148100450740502E-3</v>
      </c>
      <c r="T410" s="38">
        <f>'Publication Table'!R411/'Publication Table (%)'!T$405</f>
        <v>9.5320623916811086E-3</v>
      </c>
      <c r="U410" s="38">
        <f>'Publication Table'!S411/'Publication Table (%)'!U$405</f>
        <v>7.8023407022106634E-3</v>
      </c>
      <c r="V410" s="38">
        <f>'Publication Table'!T411/'Publication Table (%)'!V$405</f>
        <v>5.7989690721649487E-3</v>
      </c>
      <c r="W410" s="38">
        <f>'Publication Table'!U411/'Publication Table (%)'!W$405</f>
        <v>8.4092501751927128E-3</v>
      </c>
      <c r="X410" s="38">
        <f>'Publication Table'!V411/'Publication Table (%)'!X$405</f>
        <v>1.0632014176018901E-2</v>
      </c>
      <c r="Y410" s="38">
        <f>'Publication Table'!W411/'Publication Table (%)'!Y$405</f>
        <v>1.0028653295128941E-2</v>
      </c>
      <c r="Z410" s="38">
        <f>'Publication Table'!X411/'Publication Table (%)'!Z$405</f>
        <v>8.7336244541484712E-3</v>
      </c>
      <c r="AA410" s="38">
        <f>'Publication Table'!Y411/'Publication Table (%)'!AA$405</f>
        <v>5.4757015742642025E-3</v>
      </c>
      <c r="AB410" s="38">
        <f>'Publication Table'!Z411/'Publication Table (%)'!AB$405</f>
        <v>2.9815146094215863E-3</v>
      </c>
      <c r="AC410" s="38">
        <f>'Publication Table'!AA411/'Publication Table (%)'!AC$405</f>
        <v>7.0921985815602835E-3</v>
      </c>
      <c r="AD410" s="38">
        <f>'Publication Table'!AB411/'Publication Table (%)'!AD$405</f>
        <v>2.8089887640449437E-3</v>
      </c>
      <c r="AE410" s="38">
        <f>'Publication Table'!AC411/'Publication Table (%)'!AE$405</f>
        <v>3.5739814152966403E-3</v>
      </c>
      <c r="AF410" s="38">
        <f>'Publication Table'!AD411/'Publication Table (%)'!AF$405</f>
        <v>5.1124744376278121E-3</v>
      </c>
      <c r="AG410" s="38">
        <f>'Publication Table'!AE411/'Publication Table (%)'!AG$405</f>
        <v>6.9589422407794017E-3</v>
      </c>
      <c r="AH410" s="38">
        <f>'Publication Table'!AF411/'Publication Table (%)'!AH$405</f>
        <v>4.5766590389016018E-3</v>
      </c>
      <c r="AI410" s="38">
        <f>'Publication Table'!AG411/'Publication Table (%)'!AI$405</f>
        <v>7.4688796680497929E-3</v>
      </c>
      <c r="AJ410" s="38">
        <f>'Publication Table'!AH411/'Publication Table (%)'!AJ$405</f>
        <v>2.9069767441860465E-3</v>
      </c>
      <c r="AK410" s="38">
        <f>'Publication Table'!AI411/'Publication Table (%)'!AK$405</f>
        <v>3.2751091703056767E-3</v>
      </c>
      <c r="AL410" s="38">
        <f>'Publication Table'!AJ411/'Publication Table (%)'!AL$405</f>
        <v>5.5045871559633031E-3</v>
      </c>
      <c r="AM410" s="38">
        <f>'Publication Table'!AK411/'Publication Table (%)'!AM$405</f>
        <v>7.5685903500473037E-3</v>
      </c>
      <c r="AN410" s="38">
        <f>'Publication Table'!AL411/'Publication Table (%)'!AN$405</f>
        <v>3.1872509960159364E-3</v>
      </c>
      <c r="AO410" s="38">
        <f>'Publication Table'!AM411/'Publication Table (%)'!AO$405</f>
        <v>2.6292725679228747E-3</v>
      </c>
      <c r="AP410" s="38">
        <f>'Publication Table'!AN411/'Publication Table (%)'!AP$405</f>
        <v>2.1786492374727671E-3</v>
      </c>
      <c r="AQ410" s="38">
        <f>'Publication Table'!AO411/'Publication Table (%)'!AQ$405</f>
        <v>3.8639876352395673E-3</v>
      </c>
      <c r="AR410" s="38">
        <f>'Publication Table'!AP411/'Publication Table (%)'!AR$405</f>
        <v>1.0526315789473684E-3</v>
      </c>
      <c r="AS410" s="38">
        <f>'Publication Table'!AQ411/'Publication Table (%)'!AS$405</f>
        <v>5.3435114503816794E-3</v>
      </c>
      <c r="AT410" s="38">
        <f>'Publication Table'!AR411/'Publication Table (%)'!AT$405</f>
        <v>6.6350710900473934E-3</v>
      </c>
      <c r="AU410" s="38">
        <f>'Publication Table'!AS411/'Publication Table (%)'!AU$405</f>
        <v>0</v>
      </c>
      <c r="AV410" s="38">
        <f>'Publication Table'!AT411/'Publication Table (%)'!AV$405</f>
        <v>6.41025641025641E-3</v>
      </c>
      <c r="AW410" s="38">
        <f>'Publication Table'!AU411/'Publication Table (%)'!AW$405</f>
        <v>2.0366598778004071E-3</v>
      </c>
      <c r="AX410" s="38">
        <f>'Publication Table'!AV411/'Publication Table (%)'!AX$405</f>
        <v>4.1946308724832215E-3</v>
      </c>
      <c r="AY410" s="38">
        <f>'Publication Table'!AW411/'Publication Table (%)'!AY$405</f>
        <v>3.968253968253968E-3</v>
      </c>
      <c r="AZ410" s="38">
        <f>'Publication Table'!AX411/'Publication Table (%)'!AZ$405</f>
        <v>6.354249404289118E-3</v>
      </c>
      <c r="BA410" s="38">
        <f>'Publication Table'!AY411/'Publication Table (%)'!BA$405</f>
        <v>7.3952341824157766E-3</v>
      </c>
      <c r="BB410" s="38">
        <f>'Publication Table'!AZ411/'Publication Table (%)'!BB$405</f>
        <v>2.9542097488921715E-3</v>
      </c>
      <c r="BC410" s="38">
        <f>'Publication Table'!BA411/'Publication Table (%)'!BC$405</f>
        <v>5.1107325383304937E-3</v>
      </c>
      <c r="BD410" s="38">
        <f>'Publication Table'!BB411/'Publication Table (%)'!BD$405</f>
        <v>3.8684719535783366E-3</v>
      </c>
      <c r="BE410" s="38">
        <f>'Publication Table'!BC411/'Publication Table (%)'!BE$405</f>
        <v>3.977724741447892E-3</v>
      </c>
      <c r="BF410" s="38">
        <f>'Publication Table'!BD411/'Publication Table (%)'!BF$405</f>
        <v>3.177124702144559E-3</v>
      </c>
      <c r="BG410" s="38">
        <f>'Publication Table'!BE411/'Publication Table (%)'!BG$405</f>
        <v>8.3769633507853412E-3</v>
      </c>
      <c r="BH410" s="38">
        <f>'Publication Table'!BF411/'Publication Table (%)'!BH$405</f>
        <v>5.6872037914691941E-3</v>
      </c>
      <c r="BI410" s="38">
        <f>'Publication Table'!BG411/'Publication Table (%)'!BI$405</f>
        <v>4.340277777777778E-3</v>
      </c>
      <c r="BJ410" s="38">
        <f>'Publication Table'!BH411/'Publication Table (%)'!BJ$405</f>
        <v>7.7903682719546738E-3</v>
      </c>
      <c r="BK410" s="38">
        <f>'Publication Table'!BI411/'Publication Table (%)'!BK$405</f>
        <v>5.5205047318611991E-3</v>
      </c>
      <c r="BL410" s="38">
        <f>'Publication Table'!BJ411/'Publication Table (%)'!BL$405</f>
        <v>2.4161073825503355E-2</v>
      </c>
      <c r="BM410" s="38">
        <f>'Publication Table'!BK411/'Publication Table (%)'!BM$405</f>
        <v>0</v>
      </c>
      <c r="BN410" s="38">
        <f>'Publication Table'!BL411/'Publication Table (%)'!BN$405</f>
        <v>0</v>
      </c>
      <c r="BO410" s="38">
        <f>'Publication Table'!BM411/'Publication Table (%)'!BO$405</f>
        <v>1.3392857142857142E-2</v>
      </c>
      <c r="BP410" s="38">
        <f>'Publication Table'!BN411/'Publication Table (%)'!BP$405</f>
        <v>2.4813895781637717E-3</v>
      </c>
      <c r="BQ410" s="38">
        <f>'Publication Table'!BO411/'Publication Table (%)'!BQ$405</f>
        <v>0</v>
      </c>
      <c r="BR410" s="38">
        <f>'Publication Table'!BP411/'Publication Table (%)'!BR$405</f>
        <v>0</v>
      </c>
      <c r="BS410" s="38">
        <f ca="1">'Publication Table'!BQ411/'Publication Table (%)'!BS$405</f>
        <v>2.7063599458728013E-3</v>
      </c>
    </row>
    <row r="411" spans="2:71" ht="15" hidden="1" customHeight="1" outlineLevel="1" collapsed="1" x14ac:dyDescent="0.2">
      <c r="B411" s="84" t="str">
        <f t="shared" si="59"/>
        <v>Perth Royal InfirmaryPerth Royal Infirmary</v>
      </c>
      <c r="C411" s="87" t="str">
        <f>E411</f>
        <v>Perth Royal Infirmary</v>
      </c>
      <c r="D411" s="100" t="s">
        <v>96</v>
      </c>
      <c r="E411" s="43" t="s">
        <v>97</v>
      </c>
      <c r="F411" s="20"/>
      <c r="G411" s="20"/>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20"/>
      <c r="AW411" s="20"/>
      <c r="AX411" s="20"/>
      <c r="AY411" s="20"/>
      <c r="AZ411" s="20"/>
      <c r="BA411" s="20"/>
      <c r="BB411" s="20"/>
      <c r="BC411" s="20"/>
      <c r="BD411" s="20"/>
      <c r="BE411" s="20"/>
      <c r="BF411" s="20"/>
      <c r="BG411" s="20"/>
      <c r="BH411" s="20"/>
      <c r="BI411" s="20"/>
      <c r="BJ411" s="20"/>
      <c r="BK411" s="20"/>
      <c r="BL411" s="20"/>
      <c r="BM411" s="20"/>
      <c r="BN411" s="20"/>
      <c r="BO411" s="20"/>
      <c r="BP411" s="20"/>
      <c r="BQ411" s="20"/>
      <c r="BR411" s="20"/>
      <c r="BS411" s="20"/>
    </row>
    <row r="412" spans="2:71" ht="15" hidden="1" customHeight="1" outlineLevel="2" x14ac:dyDescent="0.2">
      <c r="B412" s="84" t="str">
        <f t="shared" si="59"/>
        <v>Perth Royal InfirmaryTotal Number of scheduled elective operations in theatre system</v>
      </c>
      <c r="C412" s="87" t="str">
        <f t="shared" ref="C412:C417" si="61">C411</f>
        <v>Perth Royal Infirmary</v>
      </c>
      <c r="D412" s="100"/>
      <c r="E412" s="36" t="s">
        <v>3</v>
      </c>
      <c r="F412" s="17">
        <f>'Publication Table'!D413</f>
        <v>579</v>
      </c>
      <c r="G412" s="17">
        <f>'Publication Table'!E413</f>
        <v>613</v>
      </c>
      <c r="H412" s="17">
        <f>'Publication Table'!F413</f>
        <v>326</v>
      </c>
      <c r="I412" s="17">
        <f>'Publication Table'!G413</f>
        <v>572</v>
      </c>
      <c r="J412" s="93">
        <f>'Publication Table'!H413</f>
        <v>639</v>
      </c>
      <c r="K412" s="17">
        <f>'Publication Table'!I413</f>
        <v>560</v>
      </c>
      <c r="L412" s="17">
        <f>'Publication Table'!J413</f>
        <v>536</v>
      </c>
      <c r="M412" s="17">
        <f>'Publication Table'!K413</f>
        <v>576</v>
      </c>
      <c r="N412" s="17">
        <f>'Publication Table'!L413</f>
        <v>542</v>
      </c>
      <c r="O412" s="17">
        <f>'Publication Table'!M413</f>
        <v>598</v>
      </c>
      <c r="P412" s="17">
        <f>'Publication Table'!N413</f>
        <v>666</v>
      </c>
      <c r="Q412" s="17">
        <f>'Publication Table'!O413</f>
        <v>557</v>
      </c>
      <c r="R412" s="17">
        <f>'Publication Table'!P413</f>
        <v>585</v>
      </c>
      <c r="S412" s="17">
        <f>'Publication Table'!Q413</f>
        <v>596</v>
      </c>
      <c r="T412" s="17">
        <f>'Publication Table'!R413</f>
        <v>495</v>
      </c>
      <c r="U412" s="17">
        <f>'Publication Table'!S413</f>
        <v>608</v>
      </c>
      <c r="V412" s="17">
        <f>'Publication Table'!T413</f>
        <v>495</v>
      </c>
      <c r="W412" s="17">
        <f>'Publication Table'!U413</f>
        <v>473</v>
      </c>
      <c r="X412" s="17">
        <f>'Publication Table'!V413</f>
        <v>550</v>
      </c>
      <c r="Y412" s="17">
        <f>'Publication Table'!W413</f>
        <v>491</v>
      </c>
      <c r="Z412" s="17">
        <f>'Publication Table'!X413</f>
        <v>519</v>
      </c>
      <c r="AA412" s="17">
        <f>'Publication Table'!Y413</f>
        <v>478</v>
      </c>
      <c r="AB412" s="17">
        <f>'Publication Table'!Z413</f>
        <v>528</v>
      </c>
      <c r="AC412" s="17">
        <f>'Publication Table'!AA413</f>
        <v>438</v>
      </c>
      <c r="AD412" s="17">
        <f>'Publication Table'!AB413</f>
        <v>476</v>
      </c>
      <c r="AE412" s="17">
        <f>'Publication Table'!AC413</f>
        <v>500</v>
      </c>
      <c r="AF412" s="17">
        <f>'Publication Table'!AD413</f>
        <v>448</v>
      </c>
      <c r="AG412" s="17">
        <f>'Publication Table'!AE413</f>
        <v>530</v>
      </c>
      <c r="AH412" s="17">
        <f>'Publication Table'!AF413</f>
        <v>415</v>
      </c>
      <c r="AI412" s="17">
        <f>'Publication Table'!AG413</f>
        <v>421</v>
      </c>
      <c r="AJ412" s="17">
        <f>'Publication Table'!AH413</f>
        <v>488</v>
      </c>
      <c r="AK412" s="17">
        <f>'Publication Table'!AI413</f>
        <v>274</v>
      </c>
      <c r="AL412" s="17">
        <f>'Publication Table'!AJ413</f>
        <v>321</v>
      </c>
      <c r="AM412" s="17">
        <f>'Publication Table'!AK413</f>
        <v>418</v>
      </c>
      <c r="AN412" s="17">
        <f>'Publication Table'!AL413</f>
        <v>465</v>
      </c>
      <c r="AO412" s="17">
        <f>'Publication Table'!AM413</f>
        <v>436</v>
      </c>
      <c r="AP412" s="17">
        <f>'Publication Table'!AN413</f>
        <v>530</v>
      </c>
      <c r="AQ412" s="17">
        <f>'Publication Table'!AO413</f>
        <v>491</v>
      </c>
      <c r="AR412" s="17">
        <f>'Publication Table'!AP413</f>
        <v>310</v>
      </c>
      <c r="AS412" s="17">
        <f>'Publication Table'!AQ413</f>
        <v>436</v>
      </c>
      <c r="AT412" s="17">
        <f>'Publication Table'!AR413</f>
        <v>417</v>
      </c>
      <c r="AU412" s="17">
        <f>'Publication Table'!AS413</f>
        <v>380</v>
      </c>
      <c r="AV412" s="17">
        <f>'Publication Table'!AT413</f>
        <v>505</v>
      </c>
      <c r="AW412" s="17">
        <f>'Publication Table'!AU413</f>
        <v>343</v>
      </c>
      <c r="AX412" s="17">
        <f>'Publication Table'!AV413</f>
        <v>462</v>
      </c>
      <c r="AY412" s="17">
        <f>'Publication Table'!AW413</f>
        <v>445</v>
      </c>
      <c r="AZ412" s="17">
        <f>'Publication Table'!AX413</f>
        <v>426</v>
      </c>
      <c r="BA412" s="17">
        <f>'Publication Table'!AY413</f>
        <v>336</v>
      </c>
      <c r="BB412" s="17">
        <f>'Publication Table'!AZ413</f>
        <v>444</v>
      </c>
      <c r="BC412" s="17">
        <f>'Publication Table'!BA413</f>
        <v>445</v>
      </c>
      <c r="BD412" s="17">
        <f>'Publication Table'!BB413</f>
        <v>381</v>
      </c>
      <c r="BE412" s="17">
        <f>'Publication Table'!BC413</f>
        <v>475</v>
      </c>
      <c r="BF412" s="17">
        <f>'Publication Table'!BD413</f>
        <v>449</v>
      </c>
      <c r="BG412" s="17">
        <f>'Publication Table'!BE413</f>
        <v>475</v>
      </c>
      <c r="BH412" s="17">
        <f>'Publication Table'!BF413</f>
        <v>572</v>
      </c>
      <c r="BI412" s="17">
        <f>'Publication Table'!BG413</f>
        <v>445</v>
      </c>
      <c r="BJ412" s="17">
        <f>'Publication Table'!BH413</f>
        <v>491</v>
      </c>
      <c r="BK412" s="17">
        <f>'Publication Table'!BI413</f>
        <v>489</v>
      </c>
      <c r="BL412" s="17">
        <f>'Publication Table'!BJ413</f>
        <v>311</v>
      </c>
      <c r="BM412" s="17">
        <f>'Publication Table'!BK413</f>
        <v>99</v>
      </c>
      <c r="BN412" s="17">
        <f>'Publication Table'!BL413</f>
        <v>109</v>
      </c>
      <c r="BO412" s="17">
        <f>'Publication Table'!BM413</f>
        <v>182</v>
      </c>
      <c r="BP412" s="17">
        <f>'Publication Table'!BN413</f>
        <v>258</v>
      </c>
      <c r="BQ412" s="17">
        <f>'Publication Table'!BO413</f>
        <v>356</v>
      </c>
      <c r="BR412" s="17">
        <f>'Publication Table'!BP413</f>
        <v>457</v>
      </c>
      <c r="BS412" s="17">
        <f ca="1">'Publication Table'!BQ413</f>
        <v>444</v>
      </c>
    </row>
    <row r="413" spans="2:71" ht="15" hidden="1" customHeight="1" outlineLevel="2" x14ac:dyDescent="0.2">
      <c r="B413" s="84" t="str">
        <f t="shared" si="59"/>
        <v>Perth Royal InfirmaryPercent of total scheduled elective cancellations in theatre systems</v>
      </c>
      <c r="C413" s="87" t="str">
        <f t="shared" si="61"/>
        <v>Perth Royal Infirmary</v>
      </c>
      <c r="D413" s="100"/>
      <c r="E413" s="37" t="s">
        <v>112</v>
      </c>
      <c r="F413" s="38">
        <f>'Publication Table'!D414/'Publication Table (%)'!F$412</f>
        <v>0.11917098445595854</v>
      </c>
      <c r="G413" s="38">
        <f>'Publication Table'!E414/'Publication Table (%)'!G$412</f>
        <v>0.10929853181076672</v>
      </c>
      <c r="H413" s="38">
        <f>'Publication Table'!F414/'Publication Table (%)'!H$412</f>
        <v>8.5889570552147243E-2</v>
      </c>
      <c r="I413" s="38">
        <f>'Publication Table'!G414/'Publication Table (%)'!I$412</f>
        <v>0.11888111888111888</v>
      </c>
      <c r="J413" s="94">
        <f>'Publication Table'!H414/'Publication Table (%)'!J$412</f>
        <v>0.14084507042253522</v>
      </c>
      <c r="K413" s="38">
        <f>'Publication Table'!I414/'Publication Table (%)'!K$412</f>
        <v>0.12321428571428572</v>
      </c>
      <c r="L413" s="38">
        <f>'Publication Table'!J414/'Publication Table (%)'!L$412</f>
        <v>0.11940298507462686</v>
      </c>
      <c r="M413" s="38">
        <f>'Publication Table'!K414/'Publication Table (%)'!M$412</f>
        <v>0.16319444444444445</v>
      </c>
      <c r="N413" s="38">
        <f>'Publication Table'!L414/'Publication Table (%)'!N$412</f>
        <v>0.12730627306273062</v>
      </c>
      <c r="O413" s="38">
        <f>'Publication Table'!M414/'Publication Table (%)'!O$412</f>
        <v>0.1254180602006689</v>
      </c>
      <c r="P413" s="38">
        <f>'Publication Table'!N414/'Publication Table (%)'!P$412</f>
        <v>0.11861861861861862</v>
      </c>
      <c r="Q413" s="38">
        <f>'Publication Table'!O414/'Publication Table (%)'!Q$412</f>
        <v>0.11310592459605028</v>
      </c>
      <c r="R413" s="38">
        <f>'Publication Table'!P414/'Publication Table (%)'!R$412</f>
        <v>0.10427350427350428</v>
      </c>
      <c r="S413" s="38">
        <f>'Publication Table'!Q414/'Publication Table (%)'!S$412</f>
        <v>0.11577181208053691</v>
      </c>
      <c r="T413" s="38">
        <f>'Publication Table'!R414/'Publication Table (%)'!T$412</f>
        <v>9.696969696969697E-2</v>
      </c>
      <c r="U413" s="38">
        <f>'Publication Table'!S414/'Publication Table (%)'!U$412</f>
        <v>0.12828947368421054</v>
      </c>
      <c r="V413" s="38">
        <f>'Publication Table'!T414/'Publication Table (%)'!V$412</f>
        <v>0.12121212121212122</v>
      </c>
      <c r="W413" s="38">
        <f>'Publication Table'!U414/'Publication Table (%)'!W$412</f>
        <v>0.14376321353065538</v>
      </c>
      <c r="X413" s="38">
        <f>'Publication Table'!V414/'Publication Table (%)'!X$412</f>
        <v>0.12</v>
      </c>
      <c r="Y413" s="38">
        <f>'Publication Table'!W414/'Publication Table (%)'!Y$412</f>
        <v>0.11812627291242363</v>
      </c>
      <c r="Z413" s="38">
        <f>'Publication Table'!X414/'Publication Table (%)'!Z$412</f>
        <v>0.1233140655105973</v>
      </c>
      <c r="AA413" s="38">
        <f>'Publication Table'!Y414/'Publication Table (%)'!AA$412</f>
        <v>0.13389121338912133</v>
      </c>
      <c r="AB413" s="38">
        <f>'Publication Table'!Z414/'Publication Table (%)'!AB$412</f>
        <v>9.8484848484848481E-2</v>
      </c>
      <c r="AC413" s="38">
        <f>'Publication Table'!AA414/'Publication Table (%)'!AC$412</f>
        <v>0.13013698630136986</v>
      </c>
      <c r="AD413" s="38">
        <f>'Publication Table'!AB414/'Publication Table (%)'!AD$412</f>
        <v>0.12605042016806722</v>
      </c>
      <c r="AE413" s="38">
        <f>'Publication Table'!AC414/'Publication Table (%)'!AE$412</f>
        <v>0.12</v>
      </c>
      <c r="AF413" s="38">
        <f>'Publication Table'!AD414/'Publication Table (%)'!AF$412</f>
        <v>0.10714285714285714</v>
      </c>
      <c r="AG413" s="38">
        <f>'Publication Table'!AE414/'Publication Table (%)'!AG$412</f>
        <v>9.6226415094339629E-2</v>
      </c>
      <c r="AH413" s="38">
        <f>'Publication Table'!AF414/'Publication Table (%)'!AH$412</f>
        <v>0.1108433734939759</v>
      </c>
      <c r="AI413" s="38">
        <f>'Publication Table'!AG414/'Publication Table (%)'!AI$412</f>
        <v>6.8883610451306407E-2</v>
      </c>
      <c r="AJ413" s="38">
        <f>'Publication Table'!AH414/'Publication Table (%)'!AJ$412</f>
        <v>8.1967213114754092E-2</v>
      </c>
      <c r="AK413" s="38">
        <f>'Publication Table'!AI414/'Publication Table (%)'!AK$412</f>
        <v>0.10218978102189781</v>
      </c>
      <c r="AL413" s="38">
        <f>'Publication Table'!AJ414/'Publication Table (%)'!AL$412</f>
        <v>6.8535825545171333E-2</v>
      </c>
      <c r="AM413" s="38">
        <f>'Publication Table'!AK414/'Publication Table (%)'!AM$412</f>
        <v>7.8947368421052627E-2</v>
      </c>
      <c r="AN413" s="38">
        <f>'Publication Table'!AL414/'Publication Table (%)'!AN$412</f>
        <v>0.11827956989247312</v>
      </c>
      <c r="AO413" s="38">
        <f>'Publication Table'!AM414/'Publication Table (%)'!AO$412</f>
        <v>7.5688073394495417E-2</v>
      </c>
      <c r="AP413" s="38">
        <f>'Publication Table'!AN414/'Publication Table (%)'!AP$412</f>
        <v>9.4339622641509441E-2</v>
      </c>
      <c r="AQ413" s="38">
        <f>'Publication Table'!AO414/'Publication Table (%)'!AQ$412</f>
        <v>6.720977596741344E-2</v>
      </c>
      <c r="AR413" s="38">
        <f>'Publication Table'!AP414/'Publication Table (%)'!AR$412</f>
        <v>8.7096774193548387E-2</v>
      </c>
      <c r="AS413" s="38">
        <f>'Publication Table'!AQ414/'Publication Table (%)'!AS$412</f>
        <v>7.7981651376146793E-2</v>
      </c>
      <c r="AT413" s="38">
        <f>'Publication Table'!AR414/'Publication Table (%)'!AT$412</f>
        <v>5.7553956834532377E-2</v>
      </c>
      <c r="AU413" s="38">
        <f>'Publication Table'!AS414/'Publication Table (%)'!AU$412</f>
        <v>6.0526315789473685E-2</v>
      </c>
      <c r="AV413" s="38">
        <f>'Publication Table'!AT414/'Publication Table (%)'!AV$412</f>
        <v>5.9405940594059403E-2</v>
      </c>
      <c r="AW413" s="38">
        <f>'Publication Table'!AU414/'Publication Table (%)'!AW$412</f>
        <v>6.4139941690962099E-2</v>
      </c>
      <c r="AX413" s="38">
        <f>'Publication Table'!AV414/'Publication Table (%)'!AX$412</f>
        <v>7.575757575757576E-2</v>
      </c>
      <c r="AY413" s="38">
        <f>'Publication Table'!AW414/'Publication Table (%)'!AY$412</f>
        <v>5.3932584269662923E-2</v>
      </c>
      <c r="AZ413" s="38">
        <f>'Publication Table'!AX414/'Publication Table (%)'!AZ$412</f>
        <v>5.1643192488262914E-2</v>
      </c>
      <c r="BA413" s="38">
        <f>'Publication Table'!AY414/'Publication Table (%)'!BA$412</f>
        <v>5.9523809523809521E-2</v>
      </c>
      <c r="BB413" s="38">
        <f>'Publication Table'!AZ414/'Publication Table (%)'!BB$412</f>
        <v>6.0810810810810814E-2</v>
      </c>
      <c r="BC413" s="38">
        <f>'Publication Table'!BA414/'Publication Table (%)'!BC$412</f>
        <v>4.49438202247191E-2</v>
      </c>
      <c r="BD413" s="38">
        <f>'Publication Table'!BB414/'Publication Table (%)'!BD$412</f>
        <v>5.774278215223097E-2</v>
      </c>
      <c r="BE413" s="38">
        <f>'Publication Table'!BC414/'Publication Table (%)'!BE$412</f>
        <v>5.2631578947368418E-2</v>
      </c>
      <c r="BF413" s="38">
        <f>'Publication Table'!BD414/'Publication Table (%)'!BF$412</f>
        <v>6.2360801781737196E-2</v>
      </c>
      <c r="BG413" s="38">
        <f>'Publication Table'!BE414/'Publication Table (%)'!BG$412</f>
        <v>7.5789473684210532E-2</v>
      </c>
      <c r="BH413" s="38">
        <f>'Publication Table'!BF414/'Publication Table (%)'!BH$412</f>
        <v>4.5454545454545456E-2</v>
      </c>
      <c r="BI413" s="38">
        <f>'Publication Table'!BG414/'Publication Table (%)'!BI$412</f>
        <v>3.8202247191011236E-2</v>
      </c>
      <c r="BJ413" s="38">
        <f>'Publication Table'!BH414/'Publication Table (%)'!BJ$412</f>
        <v>3.0549898167006109E-2</v>
      </c>
      <c r="BK413" s="38">
        <f>'Publication Table'!BI414/'Publication Table (%)'!BK$412</f>
        <v>8.7934560327198361E-2</v>
      </c>
      <c r="BL413" s="38">
        <f>'Publication Table'!BJ414/'Publication Table (%)'!BL$412</f>
        <v>5.4662379421221867E-2</v>
      </c>
      <c r="BM413" s="38">
        <f>'Publication Table'!BK414/'Publication Table (%)'!BM$412</f>
        <v>9.0909090909090912E-2</v>
      </c>
      <c r="BN413" s="38">
        <f>'Publication Table'!BL414/'Publication Table (%)'!BN$412</f>
        <v>3.669724770642202E-2</v>
      </c>
      <c r="BO413" s="38">
        <f>'Publication Table'!BM414/'Publication Table (%)'!BO$412</f>
        <v>3.2967032967032968E-2</v>
      </c>
      <c r="BP413" s="38">
        <f>'Publication Table'!BN414/'Publication Table (%)'!BP$412</f>
        <v>2.7131782945736434E-2</v>
      </c>
      <c r="BQ413" s="38">
        <f>'Publication Table'!BO414/'Publication Table (%)'!BQ$412</f>
        <v>5.6179775280898875E-2</v>
      </c>
      <c r="BR413" s="38">
        <f>'Publication Table'!BP414/'Publication Table (%)'!BR$412</f>
        <v>4.1575492341356671E-2</v>
      </c>
      <c r="BS413" s="38">
        <f ca="1">'Publication Table'!BQ414/'Publication Table (%)'!BS$412</f>
        <v>4.954954954954955E-2</v>
      </c>
    </row>
    <row r="414" spans="2:71" ht="15" hidden="1" customHeight="1" outlineLevel="2" x14ac:dyDescent="0.2">
      <c r="B414" s="84" t="str">
        <f t="shared" si="59"/>
        <v>Perth Royal InfirmaryCancellation based on clinical reason by hospital %</v>
      </c>
      <c r="C414" s="87" t="str">
        <f t="shared" si="61"/>
        <v>Perth Royal Infirmary</v>
      </c>
      <c r="D414" s="100"/>
      <c r="E414" s="39" t="s">
        <v>113</v>
      </c>
      <c r="F414" s="38">
        <f>'Publication Table'!D415/'Publication Table (%)'!F$412</f>
        <v>5.0086355785837651E-2</v>
      </c>
      <c r="G414" s="38">
        <f>'Publication Table'!E415/'Publication Table (%)'!G$412</f>
        <v>3.588907014681892E-2</v>
      </c>
      <c r="H414" s="38">
        <f>'Publication Table'!F415/'Publication Table (%)'!H$412</f>
        <v>4.2944785276073622E-2</v>
      </c>
      <c r="I414" s="38">
        <f>'Publication Table'!G415/'Publication Table (%)'!I$412</f>
        <v>4.72027972027972E-2</v>
      </c>
      <c r="J414" s="94">
        <f>'Publication Table'!H415/'Publication Table (%)'!J$412</f>
        <v>5.0078247261345854E-2</v>
      </c>
      <c r="K414" s="38">
        <f>'Publication Table'!I415/'Publication Table (%)'!K$412</f>
        <v>5.8928571428571427E-2</v>
      </c>
      <c r="L414" s="38">
        <f>'Publication Table'!J415/'Publication Table (%)'!L$412</f>
        <v>4.2910447761194029E-2</v>
      </c>
      <c r="M414" s="38">
        <f>'Publication Table'!K415/'Publication Table (%)'!M$412</f>
        <v>5.2083333333333336E-2</v>
      </c>
      <c r="N414" s="38">
        <f>'Publication Table'!L415/'Publication Table (%)'!N$412</f>
        <v>6.0885608856088562E-2</v>
      </c>
      <c r="O414" s="38">
        <f>'Publication Table'!M415/'Publication Table (%)'!O$412</f>
        <v>3.3444816053511704E-2</v>
      </c>
      <c r="P414" s="38">
        <f>'Publication Table'!N415/'Publication Table (%)'!P$412</f>
        <v>4.3543543543543541E-2</v>
      </c>
      <c r="Q414" s="38">
        <f>'Publication Table'!O415/'Publication Table (%)'!Q$412</f>
        <v>3.949730700179533E-2</v>
      </c>
      <c r="R414" s="38">
        <f>'Publication Table'!P415/'Publication Table (%)'!R$412</f>
        <v>2.9059829059829061E-2</v>
      </c>
      <c r="S414" s="38">
        <f>'Publication Table'!Q415/'Publication Table (%)'!S$412</f>
        <v>4.6979865771812082E-2</v>
      </c>
      <c r="T414" s="38">
        <f>'Publication Table'!R415/'Publication Table (%)'!T$412</f>
        <v>3.6363636363636362E-2</v>
      </c>
      <c r="U414" s="38">
        <f>'Publication Table'!S415/'Publication Table (%)'!U$412</f>
        <v>5.2631578947368418E-2</v>
      </c>
      <c r="V414" s="38">
        <f>'Publication Table'!T415/'Publication Table (%)'!V$412</f>
        <v>4.6464646464646465E-2</v>
      </c>
      <c r="W414" s="38">
        <f>'Publication Table'!U415/'Publication Table (%)'!W$412</f>
        <v>4.8625792811839326E-2</v>
      </c>
      <c r="X414" s="38">
        <f>'Publication Table'!V415/'Publication Table (%)'!X$412</f>
        <v>3.272727272727273E-2</v>
      </c>
      <c r="Y414" s="38">
        <f>'Publication Table'!W415/'Publication Table (%)'!Y$412</f>
        <v>5.0916496945010187E-2</v>
      </c>
      <c r="Z414" s="38">
        <f>'Publication Table'!X415/'Publication Table (%)'!Z$412</f>
        <v>4.4315992292870907E-2</v>
      </c>
      <c r="AA414" s="38">
        <f>'Publication Table'!Y415/'Publication Table (%)'!AA$412</f>
        <v>3.7656903765690378E-2</v>
      </c>
      <c r="AB414" s="38">
        <f>'Publication Table'!Z415/'Publication Table (%)'!AB$412</f>
        <v>4.3560606060606064E-2</v>
      </c>
      <c r="AC414" s="38">
        <f>'Publication Table'!AA415/'Publication Table (%)'!AC$412</f>
        <v>5.0228310502283102E-2</v>
      </c>
      <c r="AD414" s="38">
        <f>'Publication Table'!AB415/'Publication Table (%)'!AD$412</f>
        <v>5.2521008403361345E-2</v>
      </c>
      <c r="AE414" s="38">
        <f>'Publication Table'!AC415/'Publication Table (%)'!AE$412</f>
        <v>0.05</v>
      </c>
      <c r="AF414" s="38">
        <f>'Publication Table'!AD415/'Publication Table (%)'!AF$412</f>
        <v>4.0178571428571432E-2</v>
      </c>
      <c r="AG414" s="38">
        <f>'Publication Table'!AE415/'Publication Table (%)'!AG$412</f>
        <v>4.3396226415094337E-2</v>
      </c>
      <c r="AH414" s="38">
        <f>'Publication Table'!AF415/'Publication Table (%)'!AH$412</f>
        <v>3.8554216867469883E-2</v>
      </c>
      <c r="AI414" s="38">
        <f>'Publication Table'!AG415/'Publication Table (%)'!AI$412</f>
        <v>3.3254156769596199E-2</v>
      </c>
      <c r="AJ414" s="38">
        <f>'Publication Table'!AH415/'Publication Table (%)'!AJ$412</f>
        <v>4.5081967213114756E-2</v>
      </c>
      <c r="AK414" s="38">
        <f>'Publication Table'!AI415/'Publication Table (%)'!AK$412</f>
        <v>1.824817518248175E-2</v>
      </c>
      <c r="AL414" s="38">
        <f>'Publication Table'!AJ415/'Publication Table (%)'!AL$412</f>
        <v>1.8691588785046728E-2</v>
      </c>
      <c r="AM414" s="38">
        <f>'Publication Table'!AK415/'Publication Table (%)'!AM$412</f>
        <v>2.8708133971291867E-2</v>
      </c>
      <c r="AN414" s="38">
        <f>'Publication Table'!AL415/'Publication Table (%)'!AN$412</f>
        <v>1.7204301075268817E-2</v>
      </c>
      <c r="AO414" s="38">
        <f>'Publication Table'!AM415/'Publication Table (%)'!AO$412</f>
        <v>9.1743119266055051E-3</v>
      </c>
      <c r="AP414" s="38">
        <f>'Publication Table'!AN415/'Publication Table (%)'!AP$412</f>
        <v>2.0754716981132074E-2</v>
      </c>
      <c r="AQ414" s="38">
        <f>'Publication Table'!AO415/'Publication Table (%)'!AQ$412</f>
        <v>2.6476578411405296E-2</v>
      </c>
      <c r="AR414" s="38">
        <f>'Publication Table'!AP415/'Publication Table (%)'!AR$412</f>
        <v>2.5806451612903226E-2</v>
      </c>
      <c r="AS414" s="38">
        <f>'Publication Table'!AQ415/'Publication Table (%)'!AS$412</f>
        <v>1.6055045871559634E-2</v>
      </c>
      <c r="AT414" s="38">
        <f>'Publication Table'!AR415/'Publication Table (%)'!AT$412</f>
        <v>1.6786570743405275E-2</v>
      </c>
      <c r="AU414" s="38">
        <f>'Publication Table'!AS415/'Publication Table (%)'!AU$412</f>
        <v>2.1052631578947368E-2</v>
      </c>
      <c r="AV414" s="38">
        <f>'Publication Table'!AT415/'Publication Table (%)'!AV$412</f>
        <v>1.9801980198019802E-2</v>
      </c>
      <c r="AW414" s="38">
        <f>'Publication Table'!AU415/'Publication Table (%)'!AW$412</f>
        <v>1.4577259475218658E-2</v>
      </c>
      <c r="AX414" s="38">
        <f>'Publication Table'!AV415/'Publication Table (%)'!AX$412</f>
        <v>2.5974025974025976E-2</v>
      </c>
      <c r="AY414" s="38">
        <f>'Publication Table'!AW415/'Publication Table (%)'!AY$412</f>
        <v>1.5730337078651686E-2</v>
      </c>
      <c r="AZ414" s="38">
        <f>'Publication Table'!AX415/'Publication Table (%)'!AZ$412</f>
        <v>1.6431924882629109E-2</v>
      </c>
      <c r="BA414" s="38">
        <f>'Publication Table'!AY415/'Publication Table (%)'!BA$412</f>
        <v>2.0833333333333332E-2</v>
      </c>
      <c r="BB414" s="38">
        <f>'Publication Table'!AZ415/'Publication Table (%)'!BB$412</f>
        <v>1.5765765765765764E-2</v>
      </c>
      <c r="BC414" s="38">
        <f>'Publication Table'!BA415/'Publication Table (%)'!BC$412</f>
        <v>1.7977528089887642E-2</v>
      </c>
      <c r="BD414" s="38">
        <f>'Publication Table'!BB415/'Publication Table (%)'!BD$412</f>
        <v>2.6246719160104987E-2</v>
      </c>
      <c r="BE414" s="38">
        <f>'Publication Table'!BC415/'Publication Table (%)'!BE$412</f>
        <v>1.2631578947368421E-2</v>
      </c>
      <c r="BF414" s="38">
        <f>'Publication Table'!BD415/'Publication Table (%)'!BF$412</f>
        <v>3.1180400890868598E-2</v>
      </c>
      <c r="BG414" s="38">
        <f>'Publication Table'!BE415/'Publication Table (%)'!BG$412</f>
        <v>2.3157894736842106E-2</v>
      </c>
      <c r="BH414" s="38">
        <f>'Publication Table'!BF415/'Publication Table (%)'!BH$412</f>
        <v>2.097902097902098E-2</v>
      </c>
      <c r="BI414" s="38">
        <f>'Publication Table'!BG415/'Publication Table (%)'!BI$412</f>
        <v>1.3483146067415731E-2</v>
      </c>
      <c r="BJ414" s="38">
        <f>'Publication Table'!BH415/'Publication Table (%)'!BJ$412</f>
        <v>1.4256619144602852E-2</v>
      </c>
      <c r="BK414" s="38">
        <f>'Publication Table'!BI415/'Publication Table (%)'!BK$412</f>
        <v>2.6584867075664622E-2</v>
      </c>
      <c r="BL414" s="38">
        <f>'Publication Table'!BJ415/'Publication Table (%)'!BL$412</f>
        <v>1.9292604501607719E-2</v>
      </c>
      <c r="BM414" s="38">
        <f>'Publication Table'!BK415/'Publication Table (%)'!BM$412</f>
        <v>1.0101010101010102E-2</v>
      </c>
      <c r="BN414" s="38">
        <f>'Publication Table'!BL415/'Publication Table (%)'!BN$412</f>
        <v>0</v>
      </c>
      <c r="BO414" s="38">
        <f>'Publication Table'!BM415/'Publication Table (%)'!BO$412</f>
        <v>2.197802197802198E-2</v>
      </c>
      <c r="BP414" s="38">
        <f>'Publication Table'!BN415/'Publication Table (%)'!BP$412</f>
        <v>0</v>
      </c>
      <c r="BQ414" s="38">
        <f>'Publication Table'!BO415/'Publication Table (%)'!BQ$412</f>
        <v>2.247191011235955E-2</v>
      </c>
      <c r="BR414" s="38">
        <f>'Publication Table'!BP415/'Publication Table (%)'!BR$412</f>
        <v>1.3129102844638949E-2</v>
      </c>
      <c r="BS414" s="38">
        <f ca="1">'Publication Table'!BQ415/'Publication Table (%)'!BS$412</f>
        <v>2.4774774774774775E-2</v>
      </c>
    </row>
    <row r="415" spans="2:71" ht="15" hidden="1" customHeight="1" outlineLevel="2" x14ac:dyDescent="0.2">
      <c r="B415" s="84" t="str">
        <f t="shared" si="59"/>
        <v>Perth Royal InfirmaryCancellation based on capacity or non-clinical reason by hospital %</v>
      </c>
      <c r="C415" s="87" t="str">
        <f t="shared" si="61"/>
        <v>Perth Royal Infirmary</v>
      </c>
      <c r="D415" s="100"/>
      <c r="E415" s="39" t="s">
        <v>114</v>
      </c>
      <c r="F415" s="38">
        <f>'Publication Table'!D416/'Publication Table (%)'!F$412</f>
        <v>1.5544041450777202E-2</v>
      </c>
      <c r="G415" s="38">
        <f>'Publication Table'!E416/'Publication Table (%)'!G$412</f>
        <v>2.2838499184339316E-2</v>
      </c>
      <c r="H415" s="38">
        <f>'Publication Table'!F416/'Publication Table (%)'!H$412</f>
        <v>9.202453987730062E-3</v>
      </c>
      <c r="I415" s="38">
        <f>'Publication Table'!G416/'Publication Table (%)'!I$412</f>
        <v>3.3216783216783216E-2</v>
      </c>
      <c r="J415" s="94">
        <f>'Publication Table'!H416/'Publication Table (%)'!J$412</f>
        <v>4.3818466353677622E-2</v>
      </c>
      <c r="K415" s="38">
        <f>'Publication Table'!I416/'Publication Table (%)'!K$412</f>
        <v>2.1428571428571429E-2</v>
      </c>
      <c r="L415" s="38">
        <f>'Publication Table'!J416/'Publication Table (%)'!L$412</f>
        <v>3.9179104477611942E-2</v>
      </c>
      <c r="M415" s="38">
        <f>'Publication Table'!K416/'Publication Table (%)'!M$412</f>
        <v>6.5972222222222224E-2</v>
      </c>
      <c r="N415" s="38">
        <f>'Publication Table'!L416/'Publication Table (%)'!N$412</f>
        <v>2.3985239852398525E-2</v>
      </c>
      <c r="O415" s="38">
        <f>'Publication Table'!M416/'Publication Table (%)'!O$412</f>
        <v>3.678929765886288E-2</v>
      </c>
      <c r="P415" s="38">
        <f>'Publication Table'!N416/'Publication Table (%)'!P$412</f>
        <v>4.0540540540540543E-2</v>
      </c>
      <c r="Q415" s="38">
        <f>'Publication Table'!O416/'Publication Table (%)'!Q$412</f>
        <v>2.8725314183123879E-2</v>
      </c>
      <c r="R415" s="38">
        <f>'Publication Table'!P416/'Publication Table (%)'!R$412</f>
        <v>2.9059829059829061E-2</v>
      </c>
      <c r="S415" s="38">
        <f>'Publication Table'!Q416/'Publication Table (%)'!S$412</f>
        <v>2.6845637583892617E-2</v>
      </c>
      <c r="T415" s="38">
        <f>'Publication Table'!R416/'Publication Table (%)'!T$412</f>
        <v>1.4141414141414142E-2</v>
      </c>
      <c r="U415" s="38">
        <f>'Publication Table'!S416/'Publication Table (%)'!U$412</f>
        <v>2.6315789473684209E-2</v>
      </c>
      <c r="V415" s="38">
        <f>'Publication Table'!T416/'Publication Table (%)'!V$412</f>
        <v>1.2121212121212121E-2</v>
      </c>
      <c r="W415" s="38">
        <f>'Publication Table'!U416/'Publication Table (%)'!W$412</f>
        <v>4.4397463002114168E-2</v>
      </c>
      <c r="X415" s="38">
        <f>'Publication Table'!V416/'Publication Table (%)'!X$412</f>
        <v>3.4545454545454546E-2</v>
      </c>
      <c r="Y415" s="38">
        <f>'Publication Table'!W416/'Publication Table (%)'!Y$412</f>
        <v>1.4256619144602852E-2</v>
      </c>
      <c r="Z415" s="38">
        <f>'Publication Table'!X416/'Publication Table (%)'!Z$412</f>
        <v>2.119460500963391E-2</v>
      </c>
      <c r="AA415" s="38">
        <f>'Publication Table'!Y416/'Publication Table (%)'!AA$412</f>
        <v>5.4393305439330547E-2</v>
      </c>
      <c r="AB415" s="38">
        <f>'Publication Table'!Z416/'Publication Table (%)'!AB$412</f>
        <v>1.1363636363636364E-2</v>
      </c>
      <c r="AC415" s="38">
        <f>'Publication Table'!AA416/'Publication Table (%)'!AC$412</f>
        <v>1.1415525114155251E-2</v>
      </c>
      <c r="AD415" s="38">
        <f>'Publication Table'!AB416/'Publication Table (%)'!AD$412</f>
        <v>1.680672268907563E-2</v>
      </c>
      <c r="AE415" s="38">
        <f>'Publication Table'!AC416/'Publication Table (%)'!AE$412</f>
        <v>1.6E-2</v>
      </c>
      <c r="AF415" s="38">
        <f>'Publication Table'!AD416/'Publication Table (%)'!AF$412</f>
        <v>2.4553571428571428E-2</v>
      </c>
      <c r="AG415" s="38">
        <f>'Publication Table'!AE416/'Publication Table (%)'!AG$412</f>
        <v>1.3207547169811321E-2</v>
      </c>
      <c r="AH415" s="38">
        <f>'Publication Table'!AF416/'Publication Table (%)'!AH$412</f>
        <v>3.3734939759036145E-2</v>
      </c>
      <c r="AI415" s="38">
        <f>'Publication Table'!AG416/'Publication Table (%)'!AI$412</f>
        <v>7.1258907363420431E-3</v>
      </c>
      <c r="AJ415" s="38">
        <f>'Publication Table'!AH416/'Publication Table (%)'!AJ$412</f>
        <v>2.0491803278688523E-2</v>
      </c>
      <c r="AK415" s="38">
        <f>'Publication Table'!AI416/'Publication Table (%)'!AK$412</f>
        <v>3.6496350364963501E-2</v>
      </c>
      <c r="AL415" s="38">
        <f>'Publication Table'!AJ416/'Publication Table (%)'!AL$412</f>
        <v>1.2461059190031152E-2</v>
      </c>
      <c r="AM415" s="38">
        <f>'Publication Table'!AK416/'Publication Table (%)'!AM$412</f>
        <v>1.9138755980861243E-2</v>
      </c>
      <c r="AN415" s="38">
        <f>'Publication Table'!AL416/'Publication Table (%)'!AN$412</f>
        <v>5.8064516129032261E-2</v>
      </c>
      <c r="AO415" s="38">
        <f>'Publication Table'!AM416/'Publication Table (%)'!AO$412</f>
        <v>1.3761467889908258E-2</v>
      </c>
      <c r="AP415" s="38">
        <f>'Publication Table'!AN416/'Publication Table (%)'!AP$412</f>
        <v>3.962264150943396E-2</v>
      </c>
      <c r="AQ415" s="38">
        <f>'Publication Table'!AO416/'Publication Table (%)'!AQ$412</f>
        <v>1.0183299389002037E-2</v>
      </c>
      <c r="AR415" s="38">
        <f>'Publication Table'!AP416/'Publication Table (%)'!AR$412</f>
        <v>9.6774193548387101E-3</v>
      </c>
      <c r="AS415" s="38">
        <f>'Publication Table'!AQ416/'Publication Table (%)'!AS$412</f>
        <v>1.6055045871559634E-2</v>
      </c>
      <c r="AT415" s="38">
        <f>'Publication Table'!AR416/'Publication Table (%)'!AT$412</f>
        <v>1.4388489208633094E-2</v>
      </c>
      <c r="AU415" s="38">
        <f>'Publication Table'!AS416/'Publication Table (%)'!AU$412</f>
        <v>7.8947368421052634E-3</v>
      </c>
      <c r="AV415" s="38">
        <f>'Publication Table'!AT416/'Publication Table (%)'!AV$412</f>
        <v>2.5742574257425741E-2</v>
      </c>
      <c r="AW415" s="38">
        <f>'Publication Table'!AU416/'Publication Table (%)'!AW$412</f>
        <v>2.6239067055393587E-2</v>
      </c>
      <c r="AX415" s="38">
        <f>'Publication Table'!AV416/'Publication Table (%)'!AX$412</f>
        <v>1.0822510822510822E-2</v>
      </c>
      <c r="AY415" s="38">
        <f>'Publication Table'!AW416/'Publication Table (%)'!AY$412</f>
        <v>1.5730337078651686E-2</v>
      </c>
      <c r="AZ415" s="38">
        <f>'Publication Table'!AX416/'Publication Table (%)'!AZ$412</f>
        <v>2.1126760563380281E-2</v>
      </c>
      <c r="BA415" s="38">
        <f>'Publication Table'!AY416/'Publication Table (%)'!BA$412</f>
        <v>1.488095238095238E-2</v>
      </c>
      <c r="BB415" s="38">
        <f>'Publication Table'!AZ416/'Publication Table (%)'!BB$412</f>
        <v>2.2522522522522522E-3</v>
      </c>
      <c r="BC415" s="38">
        <f>'Publication Table'!BA416/'Publication Table (%)'!BC$412</f>
        <v>1.1235955056179775E-2</v>
      </c>
      <c r="BD415" s="38">
        <f>'Publication Table'!BB416/'Publication Table (%)'!BD$412</f>
        <v>5.2493438320209973E-3</v>
      </c>
      <c r="BE415" s="38">
        <f>'Publication Table'!BC416/'Publication Table (%)'!BE$412</f>
        <v>8.4210526315789472E-3</v>
      </c>
      <c r="BF415" s="38">
        <f>'Publication Table'!BD416/'Publication Table (%)'!BF$412</f>
        <v>1.1135857461024499E-2</v>
      </c>
      <c r="BG415" s="38">
        <f>'Publication Table'!BE416/'Publication Table (%)'!BG$412</f>
        <v>2.3157894736842106E-2</v>
      </c>
      <c r="BH415" s="38">
        <f>'Publication Table'!BF416/'Publication Table (%)'!BH$412</f>
        <v>1.7482517482517483E-3</v>
      </c>
      <c r="BI415" s="38">
        <f>'Publication Table'!BG416/'Publication Table (%)'!BI$412</f>
        <v>6.7415730337078653E-3</v>
      </c>
      <c r="BJ415" s="38">
        <f>'Publication Table'!BH416/'Publication Table (%)'!BJ$412</f>
        <v>2.0366598778004071E-3</v>
      </c>
      <c r="BK415" s="38">
        <f>'Publication Table'!BI416/'Publication Table (%)'!BK$412</f>
        <v>2.6584867075664622E-2</v>
      </c>
      <c r="BL415" s="38">
        <f>'Publication Table'!BJ416/'Publication Table (%)'!BL$412</f>
        <v>1.2861736334405145E-2</v>
      </c>
      <c r="BM415" s="38">
        <f>'Publication Table'!BK416/'Publication Table (%)'!BM$412</f>
        <v>3.0303030303030304E-2</v>
      </c>
      <c r="BN415" s="38">
        <f>'Publication Table'!BL416/'Publication Table (%)'!BN$412</f>
        <v>0</v>
      </c>
      <c r="BO415" s="38">
        <f>'Publication Table'!BM416/'Publication Table (%)'!BO$412</f>
        <v>0</v>
      </c>
      <c r="BP415" s="38">
        <f>'Publication Table'!BN416/'Publication Table (%)'!BP$412</f>
        <v>7.7519379844961239E-3</v>
      </c>
      <c r="BQ415" s="38">
        <f>'Publication Table'!BO416/'Publication Table (%)'!BQ$412</f>
        <v>5.6179775280898875E-3</v>
      </c>
      <c r="BR415" s="38">
        <f>'Publication Table'!BP416/'Publication Table (%)'!BR$412</f>
        <v>1.0940919037199124E-2</v>
      </c>
      <c r="BS415" s="38">
        <f ca="1">'Publication Table'!BQ416/'Publication Table (%)'!BS$412</f>
        <v>1.8018018018018018E-2</v>
      </c>
    </row>
    <row r="416" spans="2:71" ht="15" hidden="1" customHeight="1" outlineLevel="2" x14ac:dyDescent="0.2">
      <c r="B416" s="84" t="str">
        <f t="shared" si="59"/>
        <v>Perth Royal InfirmaryCancelled by Patient %</v>
      </c>
      <c r="C416" s="87" t="str">
        <f t="shared" si="61"/>
        <v>Perth Royal Infirmary</v>
      </c>
      <c r="D416" s="100"/>
      <c r="E416" s="39" t="s">
        <v>115</v>
      </c>
      <c r="F416" s="38">
        <f>'Publication Table'!D417/'Publication Table (%)'!F$412</f>
        <v>5.181347150259067E-2</v>
      </c>
      <c r="G416" s="38">
        <f>'Publication Table'!E417/'Publication Table (%)'!G$412</f>
        <v>4.8939641109298535E-2</v>
      </c>
      <c r="H416" s="38">
        <f>'Publication Table'!F417/'Publication Table (%)'!H$412</f>
        <v>3.0674846625766871E-2</v>
      </c>
      <c r="I416" s="38">
        <f>'Publication Table'!G417/'Publication Table (%)'!I$412</f>
        <v>3.1468531468531472E-2</v>
      </c>
      <c r="J416" s="94">
        <f>'Publication Table'!H417/'Publication Table (%)'!J$412</f>
        <v>4.3818466353677622E-2</v>
      </c>
      <c r="K416" s="38">
        <f>'Publication Table'!I417/'Publication Table (%)'!K$412</f>
        <v>3.3928571428571426E-2</v>
      </c>
      <c r="L416" s="38">
        <f>'Publication Table'!J417/'Publication Table (%)'!L$412</f>
        <v>3.3582089552238806E-2</v>
      </c>
      <c r="M416" s="38">
        <f>'Publication Table'!K417/'Publication Table (%)'!M$412</f>
        <v>3.9930555555555552E-2</v>
      </c>
      <c r="N416" s="38">
        <f>'Publication Table'!L417/'Publication Table (%)'!N$412</f>
        <v>3.8745387453874541E-2</v>
      </c>
      <c r="O416" s="38">
        <f>'Publication Table'!M417/'Publication Table (%)'!O$412</f>
        <v>5.1839464882943144E-2</v>
      </c>
      <c r="P416" s="38">
        <f>'Publication Table'!N417/'Publication Table (%)'!P$412</f>
        <v>3.1531531531531529E-2</v>
      </c>
      <c r="Q416" s="38">
        <f>'Publication Table'!O417/'Publication Table (%)'!Q$412</f>
        <v>4.3087971274685818E-2</v>
      </c>
      <c r="R416" s="38">
        <f>'Publication Table'!P417/'Publication Table (%)'!R$412</f>
        <v>4.6153846153846156E-2</v>
      </c>
      <c r="S416" s="38">
        <f>'Publication Table'!Q417/'Publication Table (%)'!S$412</f>
        <v>4.0268456375838924E-2</v>
      </c>
      <c r="T416" s="38">
        <f>'Publication Table'!R417/'Publication Table (%)'!T$412</f>
        <v>4.4444444444444446E-2</v>
      </c>
      <c r="U416" s="38">
        <f>'Publication Table'!S417/'Publication Table (%)'!U$412</f>
        <v>4.4407894736842105E-2</v>
      </c>
      <c r="V416" s="38">
        <f>'Publication Table'!T417/'Publication Table (%)'!V$412</f>
        <v>6.0606060606060608E-2</v>
      </c>
      <c r="W416" s="38">
        <f>'Publication Table'!U417/'Publication Table (%)'!W$412</f>
        <v>4.8625792811839326E-2</v>
      </c>
      <c r="X416" s="38">
        <f>'Publication Table'!V417/'Publication Table (%)'!X$412</f>
        <v>5.2727272727272727E-2</v>
      </c>
      <c r="Y416" s="38">
        <f>'Publication Table'!W417/'Publication Table (%)'!Y$412</f>
        <v>4.684317718940937E-2</v>
      </c>
      <c r="Z416" s="38">
        <f>'Publication Table'!X417/'Publication Table (%)'!Z$412</f>
        <v>5.5876685934489405E-2</v>
      </c>
      <c r="AA416" s="38">
        <f>'Publication Table'!Y417/'Publication Table (%)'!AA$412</f>
        <v>4.1841004184100417E-2</v>
      </c>
      <c r="AB416" s="38">
        <f>'Publication Table'!Z417/'Publication Table (%)'!AB$412</f>
        <v>3.9772727272727272E-2</v>
      </c>
      <c r="AC416" s="38">
        <f>'Publication Table'!AA417/'Publication Table (%)'!AC$412</f>
        <v>6.8493150684931503E-2</v>
      </c>
      <c r="AD416" s="38">
        <f>'Publication Table'!AB417/'Publication Table (%)'!AD$412</f>
        <v>5.2521008403361345E-2</v>
      </c>
      <c r="AE416" s="38">
        <f>'Publication Table'!AC417/'Publication Table (%)'!AE$412</f>
        <v>4.5999999999999999E-2</v>
      </c>
      <c r="AF416" s="38">
        <f>'Publication Table'!AD417/'Publication Table (%)'!AF$412</f>
        <v>4.0178571428571432E-2</v>
      </c>
      <c r="AG416" s="38">
        <f>'Publication Table'!AE417/'Publication Table (%)'!AG$412</f>
        <v>3.7735849056603772E-2</v>
      </c>
      <c r="AH416" s="38">
        <f>'Publication Table'!AF417/'Publication Table (%)'!AH$412</f>
        <v>3.3734939759036145E-2</v>
      </c>
      <c r="AI416" s="38">
        <f>'Publication Table'!AG417/'Publication Table (%)'!AI$412</f>
        <v>2.3752969121140142E-2</v>
      </c>
      <c r="AJ416" s="38">
        <f>'Publication Table'!AH417/'Publication Table (%)'!AJ$412</f>
        <v>1.6393442622950821E-2</v>
      </c>
      <c r="AK416" s="38">
        <f>'Publication Table'!AI417/'Publication Table (%)'!AK$412</f>
        <v>4.3795620437956206E-2</v>
      </c>
      <c r="AL416" s="38">
        <f>'Publication Table'!AJ417/'Publication Table (%)'!AL$412</f>
        <v>3.7383177570093455E-2</v>
      </c>
      <c r="AM416" s="38">
        <f>'Publication Table'!AK417/'Publication Table (%)'!AM$412</f>
        <v>3.1100478468899521E-2</v>
      </c>
      <c r="AN416" s="38">
        <f>'Publication Table'!AL417/'Publication Table (%)'!AN$412</f>
        <v>4.0860215053763443E-2</v>
      </c>
      <c r="AO416" s="38">
        <f>'Publication Table'!AM417/'Publication Table (%)'!AO$412</f>
        <v>5.0458715596330278E-2</v>
      </c>
      <c r="AP416" s="38">
        <f>'Publication Table'!AN417/'Publication Table (%)'!AP$412</f>
        <v>3.2075471698113207E-2</v>
      </c>
      <c r="AQ416" s="38">
        <f>'Publication Table'!AO417/'Publication Table (%)'!AQ$412</f>
        <v>3.0549898167006109E-2</v>
      </c>
      <c r="AR416" s="38">
        <f>'Publication Table'!AP417/'Publication Table (%)'!AR$412</f>
        <v>5.1612903225806452E-2</v>
      </c>
      <c r="AS416" s="38">
        <f>'Publication Table'!AQ417/'Publication Table (%)'!AS$412</f>
        <v>3.8990825688073397E-2</v>
      </c>
      <c r="AT416" s="38">
        <f>'Publication Table'!AR417/'Publication Table (%)'!AT$412</f>
        <v>2.1582733812949641E-2</v>
      </c>
      <c r="AU416" s="38">
        <f>'Publication Table'!AS417/'Publication Table (%)'!AU$412</f>
        <v>2.6315789473684209E-2</v>
      </c>
      <c r="AV416" s="38">
        <f>'Publication Table'!AT417/'Publication Table (%)'!AV$412</f>
        <v>1.3861386138613862E-2</v>
      </c>
      <c r="AW416" s="38">
        <f>'Publication Table'!AU417/'Publication Table (%)'!AW$412</f>
        <v>2.3323615160349854E-2</v>
      </c>
      <c r="AX416" s="38">
        <f>'Publication Table'!AV417/'Publication Table (%)'!AX$412</f>
        <v>3.4632034632034632E-2</v>
      </c>
      <c r="AY416" s="38">
        <f>'Publication Table'!AW417/'Publication Table (%)'!AY$412</f>
        <v>2.247191011235955E-2</v>
      </c>
      <c r="AZ416" s="38">
        <f>'Publication Table'!AX417/'Publication Table (%)'!AZ$412</f>
        <v>1.4084507042253521E-2</v>
      </c>
      <c r="BA416" s="38">
        <f>'Publication Table'!AY417/'Publication Table (%)'!BA$412</f>
        <v>2.3809523809523808E-2</v>
      </c>
      <c r="BB416" s="38">
        <f>'Publication Table'!AZ417/'Publication Table (%)'!BB$412</f>
        <v>3.6036036036036036E-2</v>
      </c>
      <c r="BC416" s="38">
        <f>'Publication Table'!BA417/'Publication Table (%)'!BC$412</f>
        <v>1.5730337078651686E-2</v>
      </c>
      <c r="BD416" s="38">
        <f>'Publication Table'!BB417/'Publication Table (%)'!BD$412</f>
        <v>2.6246719160104987E-2</v>
      </c>
      <c r="BE416" s="38">
        <f>'Publication Table'!BC417/'Publication Table (%)'!BE$412</f>
        <v>2.736842105263158E-2</v>
      </c>
      <c r="BF416" s="38">
        <f>'Publication Table'!BD417/'Publication Table (%)'!BF$412</f>
        <v>2.0044543429844099E-2</v>
      </c>
      <c r="BG416" s="38">
        <f>'Publication Table'!BE417/'Publication Table (%)'!BG$412</f>
        <v>2.736842105263158E-2</v>
      </c>
      <c r="BH416" s="38">
        <f>'Publication Table'!BF417/'Publication Table (%)'!BH$412</f>
        <v>2.097902097902098E-2</v>
      </c>
      <c r="BI416" s="38">
        <f>'Publication Table'!BG417/'Publication Table (%)'!BI$412</f>
        <v>1.5730337078651686E-2</v>
      </c>
      <c r="BJ416" s="38">
        <f>'Publication Table'!BH417/'Publication Table (%)'!BJ$412</f>
        <v>1.0183299389002037E-2</v>
      </c>
      <c r="BK416" s="38">
        <f>'Publication Table'!BI417/'Publication Table (%)'!BK$412</f>
        <v>2.8629856850715747E-2</v>
      </c>
      <c r="BL416" s="38">
        <f>'Publication Table'!BJ417/'Publication Table (%)'!BL$412</f>
        <v>9.6463022508038593E-3</v>
      </c>
      <c r="BM416" s="38">
        <f>'Publication Table'!BK417/'Publication Table (%)'!BM$412</f>
        <v>5.0505050505050504E-2</v>
      </c>
      <c r="BN416" s="38">
        <f>'Publication Table'!BL417/'Publication Table (%)'!BN$412</f>
        <v>3.669724770642202E-2</v>
      </c>
      <c r="BO416" s="38">
        <f>'Publication Table'!BM417/'Publication Table (%)'!BO$412</f>
        <v>1.098901098901099E-2</v>
      </c>
      <c r="BP416" s="38">
        <f>'Publication Table'!BN417/'Publication Table (%)'!BP$412</f>
        <v>1.5503875968992248E-2</v>
      </c>
      <c r="BQ416" s="38">
        <f>'Publication Table'!BO417/'Publication Table (%)'!BQ$412</f>
        <v>2.5280898876404494E-2</v>
      </c>
      <c r="BR416" s="38">
        <f>'Publication Table'!BP417/'Publication Table (%)'!BR$412</f>
        <v>1.5317286652078774E-2</v>
      </c>
      <c r="BS416" s="38">
        <f ca="1">'Publication Table'!BQ417/'Publication Table (%)'!BS$412</f>
        <v>4.5045045045045045E-3</v>
      </c>
    </row>
    <row r="417" spans="2:71" ht="15" hidden="1" customHeight="1" outlineLevel="2" x14ac:dyDescent="0.2">
      <c r="B417" s="84" t="str">
        <f t="shared" si="59"/>
        <v>Perth Royal InfirmaryOther reason %</v>
      </c>
      <c r="C417" s="87" t="str">
        <f t="shared" si="61"/>
        <v>Perth Royal Infirmary</v>
      </c>
      <c r="D417" s="100"/>
      <c r="E417" s="39" t="s">
        <v>116</v>
      </c>
      <c r="F417" s="38">
        <f>'Publication Table'!D418/'Publication Table (%)'!F$412</f>
        <v>1.7271157167530224E-3</v>
      </c>
      <c r="G417" s="38">
        <f>'Publication Table'!E418/'Publication Table (%)'!G$412</f>
        <v>1.6313213703099511E-3</v>
      </c>
      <c r="H417" s="38">
        <f>'Publication Table'!F418/'Publication Table (%)'!H$412</f>
        <v>3.0674846625766872E-3</v>
      </c>
      <c r="I417" s="38">
        <f>'Publication Table'!G418/'Publication Table (%)'!I$412</f>
        <v>6.993006993006993E-3</v>
      </c>
      <c r="J417" s="94">
        <f>'Publication Table'!H418/'Publication Table (%)'!J$412</f>
        <v>3.1298904538341159E-3</v>
      </c>
      <c r="K417" s="38">
        <f>'Publication Table'!I418/'Publication Table (%)'!K$412</f>
        <v>8.9285714285714281E-3</v>
      </c>
      <c r="L417" s="38">
        <f>'Publication Table'!J418/'Publication Table (%)'!L$412</f>
        <v>3.7313432835820895E-3</v>
      </c>
      <c r="M417" s="38">
        <f>'Publication Table'!K418/'Publication Table (%)'!M$412</f>
        <v>5.208333333333333E-3</v>
      </c>
      <c r="N417" s="38">
        <f>'Publication Table'!L418/'Publication Table (%)'!N$412</f>
        <v>3.6900369003690036E-3</v>
      </c>
      <c r="O417" s="38">
        <f>'Publication Table'!M418/'Publication Table (%)'!O$412</f>
        <v>3.3444816053511705E-3</v>
      </c>
      <c r="P417" s="38">
        <f>'Publication Table'!N418/'Publication Table (%)'!P$412</f>
        <v>3.003003003003003E-3</v>
      </c>
      <c r="Q417" s="38">
        <f>'Publication Table'!O418/'Publication Table (%)'!Q$412</f>
        <v>1.7953321364452424E-3</v>
      </c>
      <c r="R417" s="38">
        <f>'Publication Table'!P418/'Publication Table (%)'!R$412</f>
        <v>0</v>
      </c>
      <c r="S417" s="38">
        <f>'Publication Table'!Q418/'Publication Table (%)'!S$412</f>
        <v>1.6778523489932886E-3</v>
      </c>
      <c r="T417" s="38">
        <f>'Publication Table'!R418/'Publication Table (%)'!T$412</f>
        <v>2.0202020202020202E-3</v>
      </c>
      <c r="U417" s="38">
        <f>'Publication Table'!S418/'Publication Table (%)'!U$412</f>
        <v>4.9342105263157892E-3</v>
      </c>
      <c r="V417" s="38">
        <f>'Publication Table'!T418/'Publication Table (%)'!V$412</f>
        <v>2.0202020202020202E-3</v>
      </c>
      <c r="W417" s="38">
        <f>'Publication Table'!U418/'Publication Table (%)'!W$412</f>
        <v>2.1141649048625794E-3</v>
      </c>
      <c r="X417" s="38">
        <f>'Publication Table'!V418/'Publication Table (%)'!X$412</f>
        <v>0</v>
      </c>
      <c r="Y417" s="38">
        <f>'Publication Table'!W418/'Publication Table (%)'!Y$412</f>
        <v>6.1099796334012219E-3</v>
      </c>
      <c r="Z417" s="38">
        <f>'Publication Table'!X418/'Publication Table (%)'!Z$412</f>
        <v>1.9267822736030828E-3</v>
      </c>
      <c r="AA417" s="38">
        <f>'Publication Table'!Y418/'Publication Table (%)'!AA$412</f>
        <v>0</v>
      </c>
      <c r="AB417" s="38">
        <f>'Publication Table'!Z418/'Publication Table (%)'!AB$412</f>
        <v>3.787878787878788E-3</v>
      </c>
      <c r="AC417" s="38">
        <f>'Publication Table'!AA418/'Publication Table (%)'!AC$412</f>
        <v>0</v>
      </c>
      <c r="AD417" s="38">
        <f>'Publication Table'!AB418/'Publication Table (%)'!AD$412</f>
        <v>4.2016806722689074E-3</v>
      </c>
      <c r="AE417" s="38">
        <f>'Publication Table'!AC418/'Publication Table (%)'!AE$412</f>
        <v>8.0000000000000002E-3</v>
      </c>
      <c r="AF417" s="38">
        <f>'Publication Table'!AD418/'Publication Table (%)'!AF$412</f>
        <v>2.232142857142857E-3</v>
      </c>
      <c r="AG417" s="38">
        <f>'Publication Table'!AE418/'Publication Table (%)'!AG$412</f>
        <v>1.8867924528301887E-3</v>
      </c>
      <c r="AH417" s="38">
        <f>'Publication Table'!AF418/'Publication Table (%)'!AH$412</f>
        <v>4.8192771084337354E-3</v>
      </c>
      <c r="AI417" s="38">
        <f>'Publication Table'!AG418/'Publication Table (%)'!AI$412</f>
        <v>4.7505938242280287E-3</v>
      </c>
      <c r="AJ417" s="38">
        <f>'Publication Table'!AH418/'Publication Table (%)'!AJ$412</f>
        <v>0</v>
      </c>
      <c r="AK417" s="38">
        <f>'Publication Table'!AI418/'Publication Table (%)'!AK$412</f>
        <v>3.6496350364963502E-3</v>
      </c>
      <c r="AL417" s="38">
        <f>'Publication Table'!AJ418/'Publication Table (%)'!AL$412</f>
        <v>0</v>
      </c>
      <c r="AM417" s="38">
        <f>'Publication Table'!AK418/'Publication Table (%)'!AM$412</f>
        <v>0</v>
      </c>
      <c r="AN417" s="38">
        <f>'Publication Table'!AL418/'Publication Table (%)'!AN$412</f>
        <v>2.1505376344086021E-3</v>
      </c>
      <c r="AO417" s="38">
        <f>'Publication Table'!AM418/'Publication Table (%)'!AO$412</f>
        <v>2.2935779816513763E-3</v>
      </c>
      <c r="AP417" s="38">
        <f>'Publication Table'!AN418/'Publication Table (%)'!AP$412</f>
        <v>1.8867924528301887E-3</v>
      </c>
      <c r="AQ417" s="38">
        <f>'Publication Table'!AO418/'Publication Table (%)'!AQ$412</f>
        <v>0</v>
      </c>
      <c r="AR417" s="38">
        <f>'Publication Table'!AP418/'Publication Table (%)'!AR$412</f>
        <v>0</v>
      </c>
      <c r="AS417" s="38">
        <f>'Publication Table'!AQ418/'Publication Table (%)'!AS$412</f>
        <v>6.8807339449541288E-3</v>
      </c>
      <c r="AT417" s="38">
        <f>'Publication Table'!AR418/'Publication Table (%)'!AT$412</f>
        <v>4.7961630695443642E-3</v>
      </c>
      <c r="AU417" s="38">
        <f>'Publication Table'!AS418/'Publication Table (%)'!AU$412</f>
        <v>5.263157894736842E-3</v>
      </c>
      <c r="AV417" s="38">
        <f>'Publication Table'!AT418/'Publication Table (%)'!AV$412</f>
        <v>0</v>
      </c>
      <c r="AW417" s="38">
        <f>'Publication Table'!AU418/'Publication Table (%)'!AW$412</f>
        <v>0</v>
      </c>
      <c r="AX417" s="38">
        <f>'Publication Table'!AV418/'Publication Table (%)'!AX$412</f>
        <v>4.329004329004329E-3</v>
      </c>
      <c r="AY417" s="38">
        <f>'Publication Table'!AW418/'Publication Table (%)'!AY$412</f>
        <v>0</v>
      </c>
      <c r="AZ417" s="38">
        <f>'Publication Table'!AX418/'Publication Table (%)'!AZ$412</f>
        <v>0</v>
      </c>
      <c r="BA417" s="38">
        <f>'Publication Table'!AY418/'Publication Table (%)'!BA$412</f>
        <v>0</v>
      </c>
      <c r="BB417" s="38">
        <f>'Publication Table'!AZ418/'Publication Table (%)'!BB$412</f>
        <v>6.7567567567567571E-3</v>
      </c>
      <c r="BC417" s="38">
        <f>'Publication Table'!BA418/'Publication Table (%)'!BC$412</f>
        <v>0</v>
      </c>
      <c r="BD417" s="38">
        <f>'Publication Table'!BB418/'Publication Table (%)'!BD$412</f>
        <v>0</v>
      </c>
      <c r="BE417" s="38">
        <f>'Publication Table'!BC418/'Publication Table (%)'!BE$412</f>
        <v>4.2105263157894736E-3</v>
      </c>
      <c r="BF417" s="38">
        <f>'Publication Table'!BD418/'Publication Table (%)'!BF$412</f>
        <v>0</v>
      </c>
      <c r="BG417" s="38">
        <f>'Publication Table'!BE418/'Publication Table (%)'!BG$412</f>
        <v>2.1052631578947368E-3</v>
      </c>
      <c r="BH417" s="38">
        <f>'Publication Table'!BF418/'Publication Table (%)'!BH$412</f>
        <v>1.7482517482517483E-3</v>
      </c>
      <c r="BI417" s="38">
        <f>'Publication Table'!BG418/'Publication Table (%)'!BI$412</f>
        <v>2.2471910112359553E-3</v>
      </c>
      <c r="BJ417" s="38">
        <f>'Publication Table'!BH418/'Publication Table (%)'!BJ$412</f>
        <v>4.0733197556008143E-3</v>
      </c>
      <c r="BK417" s="38">
        <f>'Publication Table'!BI418/'Publication Table (%)'!BK$412</f>
        <v>6.1349693251533744E-3</v>
      </c>
      <c r="BL417" s="38">
        <f>'Publication Table'!BJ418/'Publication Table (%)'!BL$412</f>
        <v>1.2861736334405145E-2</v>
      </c>
      <c r="BM417" s="38">
        <f>'Publication Table'!BK418/'Publication Table (%)'!BM$412</f>
        <v>0</v>
      </c>
      <c r="BN417" s="38">
        <f>'Publication Table'!BL418/'Publication Table (%)'!BN$412</f>
        <v>0</v>
      </c>
      <c r="BO417" s="38">
        <f>'Publication Table'!BM418/'Publication Table (%)'!BO$412</f>
        <v>0</v>
      </c>
      <c r="BP417" s="38">
        <f>'Publication Table'!BN418/'Publication Table (%)'!BP$412</f>
        <v>3.875968992248062E-3</v>
      </c>
      <c r="BQ417" s="38">
        <f>'Publication Table'!BO418/'Publication Table (%)'!BQ$412</f>
        <v>2.8089887640449437E-3</v>
      </c>
      <c r="BR417" s="38">
        <f>'Publication Table'!BP418/'Publication Table (%)'!BR$412</f>
        <v>2.1881838074398249E-3</v>
      </c>
      <c r="BS417" s="38">
        <f ca="1">'Publication Table'!BQ418/'Publication Table (%)'!BS$412</f>
        <v>2.2522522522522522E-3</v>
      </c>
    </row>
    <row r="418" spans="2:71" ht="15" hidden="1" customHeight="1" outlineLevel="1" collapsed="1" x14ac:dyDescent="0.2">
      <c r="B418" s="84" t="str">
        <f t="shared" si="59"/>
        <v>Stracathro HospitalStracathro Hospital</v>
      </c>
      <c r="C418" s="87" t="str">
        <f>E418</f>
        <v>Stracathro Hospital</v>
      </c>
      <c r="D418" s="100" t="s">
        <v>98</v>
      </c>
      <c r="E418" s="43" t="s">
        <v>99</v>
      </c>
      <c r="F418" s="20"/>
      <c r="G418" s="20"/>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20"/>
      <c r="AW418" s="20"/>
      <c r="AX418" s="20"/>
      <c r="AY418" s="20"/>
      <c r="AZ418" s="20"/>
      <c r="BA418" s="20"/>
      <c r="BB418" s="20"/>
      <c r="BC418" s="20"/>
      <c r="BD418" s="20"/>
      <c r="BE418" s="20"/>
      <c r="BF418" s="20"/>
      <c r="BG418" s="20"/>
      <c r="BH418" s="20"/>
      <c r="BI418" s="20"/>
      <c r="BJ418" s="20"/>
      <c r="BK418" s="20"/>
      <c r="BL418" s="20"/>
      <c r="BM418" s="20"/>
      <c r="BN418" s="20"/>
      <c r="BO418" s="20"/>
      <c r="BP418" s="20"/>
      <c r="BQ418" s="20"/>
      <c r="BR418" s="20"/>
      <c r="BS418" s="20"/>
    </row>
    <row r="419" spans="2:71" ht="15" hidden="1" customHeight="1" outlineLevel="2" x14ac:dyDescent="0.2">
      <c r="B419" s="84" t="str">
        <f t="shared" si="59"/>
        <v>Stracathro HospitalTotal Number of scheduled elective operations in theatre system</v>
      </c>
      <c r="C419" s="87" t="str">
        <f t="shared" ref="C419:C425" si="62">C418</f>
        <v>Stracathro Hospital</v>
      </c>
      <c r="D419" s="100"/>
      <c r="E419" s="36" t="s">
        <v>3</v>
      </c>
      <c r="F419" s="17">
        <f>'Publication Table'!D420</f>
        <v>371</v>
      </c>
      <c r="G419" s="17">
        <f>'Publication Table'!E420</f>
        <v>347</v>
      </c>
      <c r="H419" s="17">
        <f>'Publication Table'!F420</f>
        <v>319</v>
      </c>
      <c r="I419" s="17">
        <f>'Publication Table'!G420</f>
        <v>331</v>
      </c>
      <c r="J419" s="93">
        <f>'Publication Table'!H420</f>
        <v>358</v>
      </c>
      <c r="K419" s="17">
        <f>'Publication Table'!I420</f>
        <v>336</v>
      </c>
      <c r="L419" s="17">
        <f>'Publication Table'!J420</f>
        <v>353</v>
      </c>
      <c r="M419" s="17">
        <f>'Publication Table'!K420</f>
        <v>335</v>
      </c>
      <c r="N419" s="17">
        <f>'Publication Table'!L420</f>
        <v>323</v>
      </c>
      <c r="O419" s="17">
        <f>'Publication Table'!M420</f>
        <v>413</v>
      </c>
      <c r="P419" s="17">
        <f>'Publication Table'!N420</f>
        <v>425</v>
      </c>
      <c r="Q419" s="17">
        <f>'Publication Table'!O420</f>
        <v>257</v>
      </c>
      <c r="R419" s="17">
        <f>'Publication Table'!P420</f>
        <v>285</v>
      </c>
      <c r="S419" s="17">
        <f>'Publication Table'!Q420</f>
        <v>326</v>
      </c>
      <c r="T419" s="17">
        <f>'Publication Table'!R420</f>
        <v>267</v>
      </c>
      <c r="U419" s="17">
        <f>'Publication Table'!S420</f>
        <v>385</v>
      </c>
      <c r="V419" s="17">
        <f>'Publication Table'!T420</f>
        <v>304</v>
      </c>
      <c r="W419" s="17">
        <f>'Publication Table'!U420</f>
        <v>298</v>
      </c>
      <c r="X419" s="17">
        <f>'Publication Table'!V420</f>
        <v>362</v>
      </c>
      <c r="Y419" s="17">
        <f>'Publication Table'!W420</f>
        <v>269</v>
      </c>
      <c r="Z419" s="17">
        <f>'Publication Table'!X420</f>
        <v>353</v>
      </c>
      <c r="AA419" s="17">
        <f>'Publication Table'!Y420</f>
        <v>357</v>
      </c>
      <c r="AB419" s="17">
        <f>'Publication Table'!Z420</f>
        <v>322</v>
      </c>
      <c r="AC419" s="17">
        <f>'Publication Table'!AA420</f>
        <v>275</v>
      </c>
      <c r="AD419" s="17">
        <f>'Publication Table'!AB420</f>
        <v>314</v>
      </c>
      <c r="AE419" s="17">
        <f>'Publication Table'!AC420</f>
        <v>328</v>
      </c>
      <c r="AF419" s="17">
        <f>'Publication Table'!AD420</f>
        <v>248</v>
      </c>
      <c r="AG419" s="17">
        <f>'Publication Table'!AE420</f>
        <v>296</v>
      </c>
      <c r="AH419" s="17">
        <f>'Publication Table'!AF420</f>
        <v>309</v>
      </c>
      <c r="AI419" s="17">
        <f>'Publication Table'!AG420</f>
        <v>327</v>
      </c>
      <c r="AJ419" s="17">
        <f>'Publication Table'!AH420</f>
        <v>342</v>
      </c>
      <c r="AK419" s="17">
        <f>'Publication Table'!AI420</f>
        <v>267</v>
      </c>
      <c r="AL419" s="17">
        <f>'Publication Table'!AJ420</f>
        <v>298</v>
      </c>
      <c r="AM419" s="17">
        <f>'Publication Table'!AK420</f>
        <v>299</v>
      </c>
      <c r="AN419" s="17">
        <f>'Publication Table'!AL420</f>
        <v>319</v>
      </c>
      <c r="AO419" s="17">
        <f>'Publication Table'!AM420</f>
        <v>277</v>
      </c>
      <c r="AP419" s="17">
        <f>'Publication Table'!AN420</f>
        <v>337</v>
      </c>
      <c r="AQ419" s="17">
        <f>'Publication Table'!AO420</f>
        <v>270</v>
      </c>
      <c r="AR419" s="17">
        <f>'Publication Table'!AP420</f>
        <v>186</v>
      </c>
      <c r="AS419" s="17">
        <f>'Publication Table'!AQ420</f>
        <v>272</v>
      </c>
      <c r="AT419" s="17">
        <f>'Publication Table'!AR420</f>
        <v>228</v>
      </c>
      <c r="AU419" s="17">
        <f>'Publication Table'!AS420</f>
        <v>252</v>
      </c>
      <c r="AV419" s="17">
        <f>'Publication Table'!AT420</f>
        <v>294</v>
      </c>
      <c r="AW419" s="17">
        <f>'Publication Table'!AU420</f>
        <v>230</v>
      </c>
      <c r="AX419" s="17">
        <f>'Publication Table'!AV420</f>
        <v>297</v>
      </c>
      <c r="AY419" s="17">
        <f>'Publication Table'!AW420</f>
        <v>287</v>
      </c>
      <c r="AZ419" s="17">
        <f>'Publication Table'!AX420</f>
        <v>323</v>
      </c>
      <c r="BA419" s="17">
        <f>'Publication Table'!AY420</f>
        <v>239</v>
      </c>
      <c r="BB419" s="17">
        <f>'Publication Table'!AZ420</f>
        <v>347</v>
      </c>
      <c r="BC419" s="17">
        <f>'Publication Table'!BA420</f>
        <v>266</v>
      </c>
      <c r="BD419" s="17">
        <f>'Publication Table'!BB420</f>
        <v>208</v>
      </c>
      <c r="BE419" s="17">
        <f>'Publication Table'!BC420</f>
        <v>235</v>
      </c>
      <c r="BF419" s="17">
        <f>'Publication Table'!BD420</f>
        <v>284</v>
      </c>
      <c r="BG419" s="17">
        <f>'Publication Table'!BE420</f>
        <v>282</v>
      </c>
      <c r="BH419" s="17">
        <f>'Publication Table'!BF420</f>
        <v>265</v>
      </c>
      <c r="BI419" s="17">
        <f>'Publication Table'!BG420</f>
        <v>186</v>
      </c>
      <c r="BJ419" s="17">
        <f>'Publication Table'!BH420</f>
        <v>301</v>
      </c>
      <c r="BK419" s="17">
        <f>'Publication Table'!BI420</f>
        <v>263</v>
      </c>
      <c r="BL419" s="17">
        <f>'Publication Table'!BJ420</f>
        <v>185</v>
      </c>
      <c r="BM419" s="17">
        <f>'Publication Table'!BK420</f>
        <v>0</v>
      </c>
      <c r="BN419" s="17">
        <f>'Publication Table'!BL420</f>
        <v>0</v>
      </c>
      <c r="BO419" s="17">
        <f>'Publication Table'!BM420</f>
        <v>0</v>
      </c>
      <c r="BP419" s="17">
        <f>'Publication Table'!BN420</f>
        <v>185</v>
      </c>
      <c r="BQ419" s="17">
        <f>'Publication Table'!BO420</f>
        <v>247</v>
      </c>
      <c r="BR419" s="17">
        <f>'Publication Table'!BP420</f>
        <v>267</v>
      </c>
      <c r="BS419" s="17">
        <f ca="1">'Publication Table'!BQ420</f>
        <v>292</v>
      </c>
    </row>
    <row r="420" spans="2:71" ht="15" hidden="1" customHeight="1" outlineLevel="2" x14ac:dyDescent="0.2">
      <c r="B420" s="84" t="str">
        <f t="shared" si="59"/>
        <v>Stracathro HospitalPercent of total scheduled elective cancellations in theatre systems</v>
      </c>
      <c r="C420" s="87" t="str">
        <f t="shared" si="62"/>
        <v>Stracathro Hospital</v>
      </c>
      <c r="D420" s="100"/>
      <c r="E420" s="37" t="s">
        <v>112</v>
      </c>
      <c r="F420" s="38">
        <f>'Publication Table'!D421/'Publication Table (%)'!F$419</f>
        <v>5.6603773584905662E-2</v>
      </c>
      <c r="G420" s="38">
        <f>'Publication Table'!E421/'Publication Table (%)'!G$419</f>
        <v>5.1873198847262249E-2</v>
      </c>
      <c r="H420" s="38">
        <f>'Publication Table'!F421/'Publication Table (%)'!H$419</f>
        <v>5.9561128526645767E-2</v>
      </c>
      <c r="I420" s="38">
        <f>'Publication Table'!G421/'Publication Table (%)'!I$419</f>
        <v>7.2507552870090641E-2</v>
      </c>
      <c r="J420" s="94">
        <f>'Publication Table'!H421/'Publication Table (%)'!J$419</f>
        <v>4.4692737430167599E-2</v>
      </c>
      <c r="K420" s="38">
        <f>'Publication Table'!I421/'Publication Table (%)'!K$419</f>
        <v>6.8452380952380959E-2</v>
      </c>
      <c r="L420" s="38">
        <f>'Publication Table'!J421/'Publication Table (%)'!L$419</f>
        <v>6.79886685552408E-2</v>
      </c>
      <c r="M420" s="38">
        <f>'Publication Table'!K421/'Publication Table (%)'!M$419</f>
        <v>4.7761194029850747E-2</v>
      </c>
      <c r="N420" s="38">
        <f>'Publication Table'!L421/'Publication Table (%)'!N$419</f>
        <v>0.11764705882352941</v>
      </c>
      <c r="O420" s="38">
        <f>'Publication Table'!M421/'Publication Table (%)'!O$419</f>
        <v>4.8426150121065374E-2</v>
      </c>
      <c r="P420" s="38">
        <f>'Publication Table'!N421/'Publication Table (%)'!P$419</f>
        <v>5.647058823529412E-2</v>
      </c>
      <c r="Q420" s="38">
        <f>'Publication Table'!O421/'Publication Table (%)'!Q$419</f>
        <v>5.4474708171206226E-2</v>
      </c>
      <c r="R420" s="38">
        <f>'Publication Table'!P421/'Publication Table (%)'!R$419</f>
        <v>0.10175438596491228</v>
      </c>
      <c r="S420" s="38">
        <f>'Publication Table'!Q421/'Publication Table (%)'!S$419</f>
        <v>9.5092024539877307E-2</v>
      </c>
      <c r="T420" s="38">
        <f>'Publication Table'!R421/'Publication Table (%)'!T$419</f>
        <v>5.2434456928838954E-2</v>
      </c>
      <c r="U420" s="38">
        <f>'Publication Table'!S421/'Publication Table (%)'!U$419</f>
        <v>9.6103896103896108E-2</v>
      </c>
      <c r="V420" s="38">
        <f>'Publication Table'!T421/'Publication Table (%)'!V$419</f>
        <v>0.10526315789473684</v>
      </c>
      <c r="W420" s="38">
        <f>'Publication Table'!U421/'Publication Table (%)'!W$419</f>
        <v>0.1040268456375839</v>
      </c>
      <c r="X420" s="38">
        <f>'Publication Table'!V421/'Publication Table (%)'!X$419</f>
        <v>3.8674033149171269E-2</v>
      </c>
      <c r="Y420" s="38">
        <f>'Publication Table'!W421/'Publication Table (%)'!Y$419</f>
        <v>8.1784386617100371E-2</v>
      </c>
      <c r="Z420" s="38">
        <f>'Publication Table'!X421/'Publication Table (%)'!Z$419</f>
        <v>3.39943342776204E-2</v>
      </c>
      <c r="AA420" s="38">
        <f>'Publication Table'!Y421/'Publication Table (%)'!AA$419</f>
        <v>6.4425770308123242E-2</v>
      </c>
      <c r="AB420" s="38">
        <f>'Publication Table'!Z421/'Publication Table (%)'!AB$419</f>
        <v>3.7267080745341616E-2</v>
      </c>
      <c r="AC420" s="38">
        <f>'Publication Table'!AA421/'Publication Table (%)'!AC$419</f>
        <v>0.08</v>
      </c>
      <c r="AD420" s="38">
        <f>'Publication Table'!AB421/'Publication Table (%)'!AD$419</f>
        <v>3.8216560509554139E-2</v>
      </c>
      <c r="AE420" s="38">
        <f>'Publication Table'!AC421/'Publication Table (%)'!AE$419</f>
        <v>6.097560975609756E-2</v>
      </c>
      <c r="AF420" s="38">
        <f>'Publication Table'!AD421/'Publication Table (%)'!AF$419</f>
        <v>2.8225806451612902E-2</v>
      </c>
      <c r="AG420" s="38">
        <f>'Publication Table'!AE421/'Publication Table (%)'!AG$419</f>
        <v>6.4189189189189186E-2</v>
      </c>
      <c r="AH420" s="38">
        <f>'Publication Table'!AF421/'Publication Table (%)'!AH$419</f>
        <v>7.1197411003236247E-2</v>
      </c>
      <c r="AI420" s="38">
        <f>'Publication Table'!AG421/'Publication Table (%)'!AI$419</f>
        <v>2.4464831804281346E-2</v>
      </c>
      <c r="AJ420" s="38">
        <f>'Publication Table'!AH421/'Publication Table (%)'!AJ$419</f>
        <v>5.8479532163742687E-2</v>
      </c>
      <c r="AK420" s="38">
        <f>'Publication Table'!AI421/'Publication Table (%)'!AK$419</f>
        <v>3.3707865168539325E-2</v>
      </c>
      <c r="AL420" s="38">
        <f>'Publication Table'!AJ421/'Publication Table (%)'!AL$419</f>
        <v>5.7046979865771813E-2</v>
      </c>
      <c r="AM420" s="38">
        <f>'Publication Table'!AK421/'Publication Table (%)'!AM$419</f>
        <v>6.6889632107023408E-2</v>
      </c>
      <c r="AN420" s="38">
        <f>'Publication Table'!AL421/'Publication Table (%)'!AN$419</f>
        <v>5.329153605015674E-2</v>
      </c>
      <c r="AO420" s="38">
        <f>'Publication Table'!AM421/'Publication Table (%)'!AO$419</f>
        <v>6.8592057761732855E-2</v>
      </c>
      <c r="AP420" s="38">
        <f>'Publication Table'!AN421/'Publication Table (%)'!AP$419</f>
        <v>4.7477744807121663E-2</v>
      </c>
      <c r="AQ420" s="38">
        <f>'Publication Table'!AO421/'Publication Table (%)'!AQ$419</f>
        <v>4.0740740740740744E-2</v>
      </c>
      <c r="AR420" s="38">
        <f>'Publication Table'!AP421/'Publication Table (%)'!AR$419</f>
        <v>5.3763440860215055E-2</v>
      </c>
      <c r="AS420" s="38">
        <f>'Publication Table'!AQ421/'Publication Table (%)'!AS$419</f>
        <v>2.9411764705882353E-2</v>
      </c>
      <c r="AT420" s="38">
        <f>'Publication Table'!AR421/'Publication Table (%)'!AT$419</f>
        <v>9.2105263157894732E-2</v>
      </c>
      <c r="AU420" s="38">
        <f>'Publication Table'!AS421/'Publication Table (%)'!AU$419</f>
        <v>0.11904761904761904</v>
      </c>
      <c r="AV420" s="38">
        <f>'Publication Table'!AT421/'Publication Table (%)'!AV$419</f>
        <v>3.7414965986394558E-2</v>
      </c>
      <c r="AW420" s="38">
        <f>'Publication Table'!AU421/'Publication Table (%)'!AW$419</f>
        <v>3.0434782608695653E-2</v>
      </c>
      <c r="AX420" s="38">
        <f>'Publication Table'!AV421/'Publication Table (%)'!AX$419</f>
        <v>5.7239057239057242E-2</v>
      </c>
      <c r="AY420" s="38">
        <f>'Publication Table'!AW421/'Publication Table (%)'!AY$419</f>
        <v>6.6202090592334492E-2</v>
      </c>
      <c r="AZ420" s="38">
        <f>'Publication Table'!AX421/'Publication Table (%)'!AZ$419</f>
        <v>3.0959752321981424E-2</v>
      </c>
      <c r="BA420" s="38">
        <f>'Publication Table'!AY421/'Publication Table (%)'!BA$419</f>
        <v>4.6025104602510462E-2</v>
      </c>
      <c r="BB420" s="38">
        <f>'Publication Table'!AZ421/'Publication Table (%)'!BB$419</f>
        <v>3.7463976945244955E-2</v>
      </c>
      <c r="BC420" s="38">
        <f>'Publication Table'!BA421/'Publication Table (%)'!BC$419</f>
        <v>4.5112781954887216E-2</v>
      </c>
      <c r="BD420" s="38">
        <f>'Publication Table'!BB421/'Publication Table (%)'!BD$419</f>
        <v>4.807692307692308E-2</v>
      </c>
      <c r="BE420" s="38">
        <f>'Publication Table'!BC421/'Publication Table (%)'!BE$419</f>
        <v>6.3829787234042548E-2</v>
      </c>
      <c r="BF420" s="38">
        <f>'Publication Table'!BD421/'Publication Table (%)'!BF$419</f>
        <v>7.746478873239436E-2</v>
      </c>
      <c r="BG420" s="38">
        <f>'Publication Table'!BE421/'Publication Table (%)'!BG$419</f>
        <v>3.5460992907801421E-2</v>
      </c>
      <c r="BH420" s="38">
        <f>'Publication Table'!BF421/'Publication Table (%)'!BH$419</f>
        <v>5.2830188679245285E-2</v>
      </c>
      <c r="BI420" s="38">
        <f>'Publication Table'!BG421/'Publication Table (%)'!BI$419</f>
        <v>5.9139784946236562E-2</v>
      </c>
      <c r="BJ420" s="38">
        <f>'Publication Table'!BH421/'Publication Table (%)'!BJ$419</f>
        <v>6.6445182724252497E-2</v>
      </c>
      <c r="BK420" s="38">
        <f>'Publication Table'!BI421/'Publication Table (%)'!BK$419</f>
        <v>3.0418250950570342E-2</v>
      </c>
      <c r="BL420" s="38">
        <f>'Publication Table'!BJ421/'Publication Table (%)'!BL$419</f>
        <v>4.3243243243243246E-2</v>
      </c>
      <c r="BM420" s="38" t="e">
        <f>'Publication Table'!BK421/'Publication Table (%)'!BM$419</f>
        <v>#DIV/0!</v>
      </c>
      <c r="BN420" s="38" t="e">
        <f>'Publication Table'!BL421/'Publication Table (%)'!BN$419</f>
        <v>#DIV/0!</v>
      </c>
      <c r="BO420" s="38" t="e">
        <f>'Publication Table'!BM421/'Publication Table (%)'!BO$419</f>
        <v>#DIV/0!</v>
      </c>
      <c r="BP420" s="38">
        <f>'Publication Table'!BN421/'Publication Table (%)'!BP$419</f>
        <v>5.4054054054054057E-2</v>
      </c>
      <c r="BQ420" s="38">
        <f>'Publication Table'!BO421/'Publication Table (%)'!BQ$419</f>
        <v>6.8825910931174086E-2</v>
      </c>
      <c r="BR420" s="38">
        <f>'Publication Table'!BP421/'Publication Table (%)'!BR$419</f>
        <v>3.7453183520599252E-2</v>
      </c>
      <c r="BS420" s="38">
        <f ca="1">'Publication Table'!BQ421/'Publication Table (%)'!BS$419</f>
        <v>5.1369863013698627E-2</v>
      </c>
    </row>
    <row r="421" spans="2:71" ht="15" hidden="1" customHeight="1" outlineLevel="2" x14ac:dyDescent="0.2">
      <c r="B421" s="84" t="str">
        <f t="shared" si="59"/>
        <v>Stracathro HospitalCancellation based on clinical reason by hospital %</v>
      </c>
      <c r="C421" s="87" t="str">
        <f t="shared" si="62"/>
        <v>Stracathro Hospital</v>
      </c>
      <c r="D421" s="100"/>
      <c r="E421" s="39" t="s">
        <v>113</v>
      </c>
      <c r="F421" s="38">
        <f>'Publication Table'!D422/'Publication Table (%)'!F$419</f>
        <v>1.6172506738544475E-2</v>
      </c>
      <c r="G421" s="38">
        <f>'Publication Table'!E422/'Publication Table (%)'!G$419</f>
        <v>1.4409221902017291E-2</v>
      </c>
      <c r="H421" s="38">
        <f>'Publication Table'!F422/'Publication Table (%)'!H$419</f>
        <v>2.1943573667711599E-2</v>
      </c>
      <c r="I421" s="38">
        <f>'Publication Table'!G422/'Publication Table (%)'!I$419</f>
        <v>2.1148036253776436E-2</v>
      </c>
      <c r="J421" s="94">
        <f>'Publication Table'!H422/'Publication Table (%)'!J$419</f>
        <v>2.5139664804469275E-2</v>
      </c>
      <c r="K421" s="38">
        <f>'Publication Table'!I422/'Publication Table (%)'!K$419</f>
        <v>1.7857142857142856E-2</v>
      </c>
      <c r="L421" s="38">
        <f>'Publication Table'!J422/'Publication Table (%)'!L$419</f>
        <v>3.39943342776204E-2</v>
      </c>
      <c r="M421" s="38">
        <f>'Publication Table'!K422/'Publication Table (%)'!M$419</f>
        <v>8.9552238805970154E-3</v>
      </c>
      <c r="N421" s="38">
        <f>'Publication Table'!L422/'Publication Table (%)'!N$419</f>
        <v>2.1671826625386997E-2</v>
      </c>
      <c r="O421" s="38">
        <f>'Publication Table'!M422/'Publication Table (%)'!O$419</f>
        <v>1.9370460048426151E-2</v>
      </c>
      <c r="P421" s="38">
        <f>'Publication Table'!N422/'Publication Table (%)'!P$419</f>
        <v>1.6470588235294119E-2</v>
      </c>
      <c r="Q421" s="38">
        <f>'Publication Table'!O422/'Publication Table (%)'!Q$419</f>
        <v>2.7237354085603113E-2</v>
      </c>
      <c r="R421" s="38">
        <f>'Publication Table'!P422/'Publication Table (%)'!R$419</f>
        <v>2.456140350877193E-2</v>
      </c>
      <c r="S421" s="38">
        <f>'Publication Table'!Q422/'Publication Table (%)'!S$419</f>
        <v>3.6809815950920248E-2</v>
      </c>
      <c r="T421" s="38">
        <f>'Publication Table'!R422/'Publication Table (%)'!T$419</f>
        <v>3.7453183520599251E-3</v>
      </c>
      <c r="U421" s="38">
        <f>'Publication Table'!S422/'Publication Table (%)'!U$419</f>
        <v>2.0779220779220779E-2</v>
      </c>
      <c r="V421" s="38">
        <f>'Publication Table'!T422/'Publication Table (%)'!V$419</f>
        <v>1.6447368421052631E-2</v>
      </c>
      <c r="W421" s="38">
        <f>'Publication Table'!U422/'Publication Table (%)'!W$419</f>
        <v>1.3422818791946308E-2</v>
      </c>
      <c r="X421" s="38">
        <f>'Publication Table'!V422/'Publication Table (%)'!X$419</f>
        <v>1.1049723756906077E-2</v>
      </c>
      <c r="Y421" s="38">
        <f>'Publication Table'!W422/'Publication Table (%)'!Y$419</f>
        <v>2.2304832713754646E-2</v>
      </c>
      <c r="Z421" s="38">
        <f>'Publication Table'!X422/'Publication Table (%)'!Z$419</f>
        <v>2.8328611898016999E-3</v>
      </c>
      <c r="AA421" s="38">
        <f>'Publication Table'!Y422/'Publication Table (%)'!AA$419</f>
        <v>1.9607843137254902E-2</v>
      </c>
      <c r="AB421" s="38">
        <f>'Publication Table'!Z422/'Publication Table (%)'!AB$419</f>
        <v>1.5527950310559006E-2</v>
      </c>
      <c r="AC421" s="38">
        <f>'Publication Table'!AA422/'Publication Table (%)'!AC$419</f>
        <v>1.4545454545454545E-2</v>
      </c>
      <c r="AD421" s="38">
        <f>'Publication Table'!AB422/'Publication Table (%)'!AD$419</f>
        <v>9.5541401273885346E-3</v>
      </c>
      <c r="AE421" s="38">
        <f>'Publication Table'!AC422/'Publication Table (%)'!AE$419</f>
        <v>1.524390243902439E-2</v>
      </c>
      <c r="AF421" s="38">
        <f>'Publication Table'!AD422/'Publication Table (%)'!AF$419</f>
        <v>4.0322580645161289E-3</v>
      </c>
      <c r="AG421" s="38">
        <f>'Publication Table'!AE422/'Publication Table (%)'!AG$419</f>
        <v>2.364864864864865E-2</v>
      </c>
      <c r="AH421" s="38">
        <f>'Publication Table'!AF422/'Publication Table (%)'!AH$419</f>
        <v>2.2653721682847898E-2</v>
      </c>
      <c r="AI421" s="38">
        <f>'Publication Table'!AG422/'Publication Table (%)'!AI$419</f>
        <v>6.1162079510703364E-3</v>
      </c>
      <c r="AJ421" s="38">
        <f>'Publication Table'!AH422/'Publication Table (%)'!AJ$419</f>
        <v>3.2163742690058478E-2</v>
      </c>
      <c r="AK421" s="38">
        <f>'Publication Table'!AI422/'Publication Table (%)'!AK$419</f>
        <v>1.1235955056179775E-2</v>
      </c>
      <c r="AL421" s="38">
        <f>'Publication Table'!AJ422/'Publication Table (%)'!AL$419</f>
        <v>1.3422818791946308E-2</v>
      </c>
      <c r="AM421" s="38">
        <f>'Publication Table'!AK422/'Publication Table (%)'!AM$419</f>
        <v>1.6722408026755852E-2</v>
      </c>
      <c r="AN421" s="38">
        <f>'Publication Table'!AL422/'Publication Table (%)'!AN$419</f>
        <v>1.8808777429467086E-2</v>
      </c>
      <c r="AO421" s="38">
        <f>'Publication Table'!AM422/'Publication Table (%)'!AO$419</f>
        <v>2.1660649819494584E-2</v>
      </c>
      <c r="AP421" s="38">
        <f>'Publication Table'!AN422/'Publication Table (%)'!AP$419</f>
        <v>1.7804154302670624E-2</v>
      </c>
      <c r="AQ421" s="38">
        <f>'Publication Table'!AO422/'Publication Table (%)'!AQ$419</f>
        <v>7.4074074074074077E-3</v>
      </c>
      <c r="AR421" s="38">
        <f>'Publication Table'!AP422/'Publication Table (%)'!AR$419</f>
        <v>1.6129032258064516E-2</v>
      </c>
      <c r="AS421" s="38">
        <f>'Publication Table'!AQ422/'Publication Table (%)'!AS$419</f>
        <v>1.1029411764705883E-2</v>
      </c>
      <c r="AT421" s="38">
        <f>'Publication Table'!AR422/'Publication Table (%)'!AT$419</f>
        <v>3.0701754385964911E-2</v>
      </c>
      <c r="AU421" s="38">
        <f>'Publication Table'!AS422/'Publication Table (%)'!AU$419</f>
        <v>0</v>
      </c>
      <c r="AV421" s="38">
        <f>'Publication Table'!AT422/'Publication Table (%)'!AV$419</f>
        <v>6.8027210884353739E-3</v>
      </c>
      <c r="AW421" s="38">
        <f>'Publication Table'!AU422/'Publication Table (%)'!AW$419</f>
        <v>8.6956521739130436E-3</v>
      </c>
      <c r="AX421" s="38">
        <f>'Publication Table'!AV422/'Publication Table (%)'!AX$419</f>
        <v>1.6835016835016835E-2</v>
      </c>
      <c r="AY421" s="38">
        <f>'Publication Table'!AW422/'Publication Table (%)'!AY$419</f>
        <v>4.5296167247386762E-2</v>
      </c>
      <c r="AZ421" s="38">
        <f>'Publication Table'!AX422/'Publication Table (%)'!AZ$419</f>
        <v>1.238390092879257E-2</v>
      </c>
      <c r="BA421" s="38">
        <f>'Publication Table'!AY422/'Publication Table (%)'!BA$419</f>
        <v>1.6736401673640166E-2</v>
      </c>
      <c r="BB421" s="38">
        <f>'Publication Table'!AZ422/'Publication Table (%)'!BB$419</f>
        <v>1.1527377521613832E-2</v>
      </c>
      <c r="BC421" s="38">
        <f>'Publication Table'!BA422/'Publication Table (%)'!BC$419</f>
        <v>1.1278195488721804E-2</v>
      </c>
      <c r="BD421" s="38">
        <f>'Publication Table'!BB422/'Publication Table (%)'!BD$419</f>
        <v>2.403846153846154E-2</v>
      </c>
      <c r="BE421" s="38">
        <f>'Publication Table'!BC422/'Publication Table (%)'!BE$419</f>
        <v>1.7021276595744681E-2</v>
      </c>
      <c r="BF421" s="38">
        <f>'Publication Table'!BD422/'Publication Table (%)'!BF$419</f>
        <v>2.464788732394366E-2</v>
      </c>
      <c r="BG421" s="38">
        <f>'Publication Table'!BE422/'Publication Table (%)'!BG$419</f>
        <v>7.0921985815602835E-3</v>
      </c>
      <c r="BH421" s="38">
        <f>'Publication Table'!BF422/'Publication Table (%)'!BH$419</f>
        <v>2.6415094339622643E-2</v>
      </c>
      <c r="BI421" s="38">
        <f>'Publication Table'!BG422/'Publication Table (%)'!BI$419</f>
        <v>1.0752688172043012E-2</v>
      </c>
      <c r="BJ421" s="38">
        <f>'Publication Table'!BH422/'Publication Table (%)'!BJ$419</f>
        <v>1.9933554817275746E-2</v>
      </c>
      <c r="BK421" s="38">
        <f>'Publication Table'!BI422/'Publication Table (%)'!BK$419</f>
        <v>1.1406844106463879E-2</v>
      </c>
      <c r="BL421" s="38">
        <f>'Publication Table'!BJ422/'Publication Table (%)'!BL$419</f>
        <v>1.6216216216216217E-2</v>
      </c>
      <c r="BM421" s="38" t="e">
        <f>'Publication Table'!BK422/'Publication Table (%)'!BM$419</f>
        <v>#DIV/0!</v>
      </c>
      <c r="BN421" s="38" t="e">
        <f>'Publication Table'!BL422/'Publication Table (%)'!BN$419</f>
        <v>#DIV/0!</v>
      </c>
      <c r="BO421" s="38" t="e">
        <f>'Publication Table'!BM422/'Publication Table (%)'!BO$419</f>
        <v>#DIV/0!</v>
      </c>
      <c r="BP421" s="38">
        <f>'Publication Table'!BN422/'Publication Table (%)'!BP$419</f>
        <v>2.7027027027027029E-2</v>
      </c>
      <c r="BQ421" s="38">
        <f>'Publication Table'!BO422/'Publication Table (%)'!BQ$419</f>
        <v>1.6194331983805668E-2</v>
      </c>
      <c r="BR421" s="38">
        <f>'Publication Table'!BP422/'Publication Table (%)'!BR$419</f>
        <v>1.1235955056179775E-2</v>
      </c>
      <c r="BS421" s="38">
        <f ca="1">'Publication Table'!BQ422/'Publication Table (%)'!BS$419</f>
        <v>3.0821917808219176E-2</v>
      </c>
    </row>
    <row r="422" spans="2:71" ht="15" hidden="1" customHeight="1" outlineLevel="2" x14ac:dyDescent="0.2">
      <c r="B422" s="84" t="str">
        <f t="shared" si="59"/>
        <v>Stracathro HospitalCancellation based on capacity or non-clinical reason by hospital %</v>
      </c>
      <c r="C422" s="87" t="str">
        <f t="shared" si="62"/>
        <v>Stracathro Hospital</v>
      </c>
      <c r="D422" s="100"/>
      <c r="E422" s="39" t="s">
        <v>114</v>
      </c>
      <c r="F422" s="38">
        <f>'Publication Table'!D423/'Publication Table (%)'!F$419</f>
        <v>1.3477088948787063E-2</v>
      </c>
      <c r="G422" s="38">
        <f>'Publication Table'!E423/'Publication Table (%)'!G$419</f>
        <v>1.1527377521613832E-2</v>
      </c>
      <c r="H422" s="38">
        <f>'Publication Table'!F423/'Publication Table (%)'!H$419</f>
        <v>6.269592476489028E-3</v>
      </c>
      <c r="I422" s="38">
        <f>'Publication Table'!G423/'Publication Table (%)'!I$419</f>
        <v>6.0422960725075529E-3</v>
      </c>
      <c r="J422" s="94">
        <f>'Publication Table'!H423/'Publication Table (%)'!J$419</f>
        <v>8.3798882681564244E-3</v>
      </c>
      <c r="K422" s="38">
        <f>'Publication Table'!I423/'Publication Table (%)'!K$419</f>
        <v>0</v>
      </c>
      <c r="L422" s="38">
        <f>'Publication Table'!J423/'Publication Table (%)'!L$419</f>
        <v>5.6657223796033997E-3</v>
      </c>
      <c r="M422" s="38">
        <f>'Publication Table'!K423/'Publication Table (%)'!M$419</f>
        <v>1.4925373134328358E-2</v>
      </c>
      <c r="N422" s="38">
        <f>'Publication Table'!L423/'Publication Table (%)'!N$419</f>
        <v>4.9535603715170282E-2</v>
      </c>
      <c r="O422" s="38">
        <f>'Publication Table'!M423/'Publication Table (%)'!O$419</f>
        <v>7.2639225181598066E-3</v>
      </c>
      <c r="P422" s="38">
        <f>'Publication Table'!N423/'Publication Table (%)'!P$419</f>
        <v>4.7058823529411761E-3</v>
      </c>
      <c r="Q422" s="38">
        <f>'Publication Table'!O423/'Publication Table (%)'!Q$419</f>
        <v>3.8910505836575876E-3</v>
      </c>
      <c r="R422" s="38">
        <f>'Publication Table'!P423/'Publication Table (%)'!R$419</f>
        <v>1.4035087719298246E-2</v>
      </c>
      <c r="S422" s="38">
        <f>'Publication Table'!Q423/'Publication Table (%)'!S$419</f>
        <v>1.2269938650306749E-2</v>
      </c>
      <c r="T422" s="38">
        <f>'Publication Table'!R423/'Publication Table (%)'!T$419</f>
        <v>3.7453183520599251E-3</v>
      </c>
      <c r="U422" s="38">
        <f>'Publication Table'!S423/'Publication Table (%)'!U$419</f>
        <v>1.5584415584415584E-2</v>
      </c>
      <c r="V422" s="38">
        <f>'Publication Table'!T423/'Publication Table (%)'!V$419</f>
        <v>1.9736842105263157E-2</v>
      </c>
      <c r="W422" s="38">
        <f>'Publication Table'!U423/'Publication Table (%)'!W$419</f>
        <v>3.0201342281879196E-2</v>
      </c>
      <c r="X422" s="38">
        <f>'Publication Table'!V423/'Publication Table (%)'!X$419</f>
        <v>0</v>
      </c>
      <c r="Y422" s="38">
        <f>'Publication Table'!W423/'Publication Table (%)'!Y$419</f>
        <v>3.7174721189591076E-3</v>
      </c>
      <c r="Z422" s="38">
        <f>'Publication Table'!X423/'Publication Table (%)'!Z$419</f>
        <v>2.8328611898016999E-3</v>
      </c>
      <c r="AA422" s="38">
        <f>'Publication Table'!Y423/'Publication Table (%)'!AA$419</f>
        <v>2.2408963585434174E-2</v>
      </c>
      <c r="AB422" s="38">
        <f>'Publication Table'!Z423/'Publication Table (%)'!AB$419</f>
        <v>0</v>
      </c>
      <c r="AC422" s="38">
        <f>'Publication Table'!AA423/'Publication Table (%)'!AC$419</f>
        <v>4.363636363636364E-2</v>
      </c>
      <c r="AD422" s="38">
        <f>'Publication Table'!AB423/'Publication Table (%)'!AD$419</f>
        <v>9.5541401273885346E-3</v>
      </c>
      <c r="AE422" s="38">
        <f>'Publication Table'!AC423/'Publication Table (%)'!AE$419</f>
        <v>6.0975609756097563E-3</v>
      </c>
      <c r="AF422" s="38">
        <f>'Publication Table'!AD423/'Publication Table (%)'!AF$419</f>
        <v>4.0322580645161289E-3</v>
      </c>
      <c r="AG422" s="38">
        <f>'Publication Table'!AE423/'Publication Table (%)'!AG$419</f>
        <v>1.3513513513513514E-2</v>
      </c>
      <c r="AH422" s="38">
        <f>'Publication Table'!AF423/'Publication Table (%)'!AH$419</f>
        <v>1.6181229773462782E-2</v>
      </c>
      <c r="AI422" s="38">
        <f>'Publication Table'!AG423/'Publication Table (%)'!AI$419</f>
        <v>3.0581039755351682E-3</v>
      </c>
      <c r="AJ422" s="38">
        <f>'Publication Table'!AH423/'Publication Table (%)'!AJ$419</f>
        <v>8.771929824561403E-3</v>
      </c>
      <c r="AK422" s="38">
        <f>'Publication Table'!AI423/'Publication Table (%)'!AK$419</f>
        <v>0</v>
      </c>
      <c r="AL422" s="38">
        <f>'Publication Table'!AJ423/'Publication Table (%)'!AL$419</f>
        <v>2.3489932885906041E-2</v>
      </c>
      <c r="AM422" s="38">
        <f>'Publication Table'!AK423/'Publication Table (%)'!AM$419</f>
        <v>4.6822742474916385E-2</v>
      </c>
      <c r="AN422" s="38">
        <f>'Publication Table'!AL423/'Publication Table (%)'!AN$419</f>
        <v>1.5673981191222569E-2</v>
      </c>
      <c r="AO422" s="38">
        <f>'Publication Table'!AM423/'Publication Table (%)'!AO$419</f>
        <v>1.444043321299639E-2</v>
      </c>
      <c r="AP422" s="38">
        <f>'Publication Table'!AN423/'Publication Table (%)'!AP$419</f>
        <v>8.9020771513353119E-3</v>
      </c>
      <c r="AQ422" s="38">
        <f>'Publication Table'!AO423/'Publication Table (%)'!AQ$419</f>
        <v>2.2222222222222223E-2</v>
      </c>
      <c r="AR422" s="38">
        <f>'Publication Table'!AP423/'Publication Table (%)'!AR$419</f>
        <v>2.6881720430107527E-2</v>
      </c>
      <c r="AS422" s="38">
        <f>'Publication Table'!AQ423/'Publication Table (%)'!AS$419</f>
        <v>7.3529411764705881E-3</v>
      </c>
      <c r="AT422" s="38">
        <f>'Publication Table'!AR423/'Publication Table (%)'!AT$419</f>
        <v>3.0701754385964911E-2</v>
      </c>
      <c r="AU422" s="38">
        <f>'Publication Table'!AS423/'Publication Table (%)'!AU$419</f>
        <v>1.1904761904761904E-2</v>
      </c>
      <c r="AV422" s="38">
        <f>'Publication Table'!AT423/'Publication Table (%)'!AV$419</f>
        <v>2.0408163265306121E-2</v>
      </c>
      <c r="AW422" s="38">
        <f>'Publication Table'!AU423/'Publication Table (%)'!AW$419</f>
        <v>8.6956521739130436E-3</v>
      </c>
      <c r="AX422" s="38">
        <f>'Publication Table'!AV423/'Publication Table (%)'!AX$419</f>
        <v>2.6936026936026935E-2</v>
      </c>
      <c r="AY422" s="38">
        <f>'Publication Table'!AW423/'Publication Table (%)'!AY$419</f>
        <v>1.0452961672473868E-2</v>
      </c>
      <c r="AZ422" s="38">
        <f>'Publication Table'!AX423/'Publication Table (%)'!AZ$419</f>
        <v>6.1919504643962852E-3</v>
      </c>
      <c r="BA422" s="38">
        <f>'Publication Table'!AY423/'Publication Table (%)'!BA$419</f>
        <v>1.2552301255230125E-2</v>
      </c>
      <c r="BB422" s="38">
        <f>'Publication Table'!AZ423/'Publication Table (%)'!BB$419</f>
        <v>1.4409221902017291E-2</v>
      </c>
      <c r="BC422" s="38">
        <f>'Publication Table'!BA423/'Publication Table (%)'!BC$419</f>
        <v>7.5187969924812026E-3</v>
      </c>
      <c r="BD422" s="38">
        <f>'Publication Table'!BB423/'Publication Table (%)'!BD$419</f>
        <v>4.807692307692308E-3</v>
      </c>
      <c r="BE422" s="38">
        <f>'Publication Table'!BC423/'Publication Table (%)'!BE$419</f>
        <v>2.553191489361702E-2</v>
      </c>
      <c r="BF422" s="38">
        <f>'Publication Table'!BD423/'Publication Table (%)'!BF$419</f>
        <v>7.0422535211267607E-3</v>
      </c>
      <c r="BG422" s="38">
        <f>'Publication Table'!BE423/'Publication Table (%)'!BG$419</f>
        <v>3.5460992907801418E-3</v>
      </c>
      <c r="BH422" s="38">
        <f>'Publication Table'!BF423/'Publication Table (%)'!BH$419</f>
        <v>1.1320754716981131E-2</v>
      </c>
      <c r="BI422" s="38">
        <f>'Publication Table'!BG423/'Publication Table (%)'!BI$419</f>
        <v>2.1505376344086023E-2</v>
      </c>
      <c r="BJ422" s="38">
        <f>'Publication Table'!BH423/'Publication Table (%)'!BJ$419</f>
        <v>9.9667774086378731E-3</v>
      </c>
      <c r="BK422" s="38">
        <f>'Publication Table'!BI423/'Publication Table (%)'!BK$419</f>
        <v>7.6045627376425855E-3</v>
      </c>
      <c r="BL422" s="38">
        <f>'Publication Table'!BJ423/'Publication Table (%)'!BL$419</f>
        <v>0</v>
      </c>
      <c r="BM422" s="38" t="e">
        <f>'Publication Table'!BK423/'Publication Table (%)'!BM$419</f>
        <v>#DIV/0!</v>
      </c>
      <c r="BN422" s="38" t="e">
        <f>'Publication Table'!BL423/'Publication Table (%)'!BN$419</f>
        <v>#DIV/0!</v>
      </c>
      <c r="BO422" s="38" t="e">
        <f>'Publication Table'!BM423/'Publication Table (%)'!BO$419</f>
        <v>#DIV/0!</v>
      </c>
      <c r="BP422" s="38">
        <f>'Publication Table'!BN423/'Publication Table (%)'!BP$419</f>
        <v>5.4054054054054057E-3</v>
      </c>
      <c r="BQ422" s="38">
        <f>'Publication Table'!BO423/'Publication Table (%)'!BQ$419</f>
        <v>3.643724696356275E-2</v>
      </c>
      <c r="BR422" s="38">
        <f>'Publication Table'!BP423/'Publication Table (%)'!BR$419</f>
        <v>0</v>
      </c>
      <c r="BS422" s="38">
        <f ca="1">'Publication Table'!BQ423/'Publication Table (%)'!BS$419</f>
        <v>1.3698630136986301E-2</v>
      </c>
    </row>
    <row r="423" spans="2:71" ht="15" hidden="1" customHeight="1" outlineLevel="2" x14ac:dyDescent="0.2">
      <c r="B423" s="84" t="str">
        <f t="shared" si="59"/>
        <v>Stracathro HospitalCancelled by Patient %</v>
      </c>
      <c r="C423" s="87" t="str">
        <f t="shared" si="62"/>
        <v>Stracathro Hospital</v>
      </c>
      <c r="D423" s="100"/>
      <c r="E423" s="39" t="s">
        <v>115</v>
      </c>
      <c r="F423" s="38">
        <f>'Publication Table'!D424/'Publication Table (%)'!F$419</f>
        <v>2.6954177897574125E-2</v>
      </c>
      <c r="G423" s="38">
        <f>'Publication Table'!E424/'Publication Table (%)'!G$419</f>
        <v>2.0172910662824207E-2</v>
      </c>
      <c r="H423" s="38">
        <f>'Publication Table'!F424/'Publication Table (%)'!H$419</f>
        <v>2.8213166144200628E-2</v>
      </c>
      <c r="I423" s="38">
        <f>'Publication Table'!G424/'Publication Table (%)'!I$419</f>
        <v>4.2296072507552872E-2</v>
      </c>
      <c r="J423" s="94">
        <f>'Publication Table'!H424/'Publication Table (%)'!J$419</f>
        <v>1.11731843575419E-2</v>
      </c>
      <c r="K423" s="38">
        <f>'Publication Table'!I424/'Publication Table (%)'!K$419</f>
        <v>4.7619047619047616E-2</v>
      </c>
      <c r="L423" s="38">
        <f>'Publication Table'!J424/'Publication Table (%)'!L$419</f>
        <v>2.8328611898016998E-2</v>
      </c>
      <c r="M423" s="38">
        <f>'Publication Table'!K424/'Publication Table (%)'!M$419</f>
        <v>1.7910447761194031E-2</v>
      </c>
      <c r="N423" s="38">
        <f>'Publication Table'!L424/'Publication Table (%)'!N$419</f>
        <v>3.4055727554179564E-2</v>
      </c>
      <c r="O423" s="38">
        <f>'Publication Table'!M424/'Publication Table (%)'!O$419</f>
        <v>2.1791767554479417E-2</v>
      </c>
      <c r="P423" s="38">
        <f>'Publication Table'!N424/'Publication Table (%)'!P$419</f>
        <v>3.2941176470588238E-2</v>
      </c>
      <c r="Q423" s="38">
        <f>'Publication Table'!O424/'Publication Table (%)'!Q$419</f>
        <v>1.9455252918287938E-2</v>
      </c>
      <c r="R423" s="38">
        <f>'Publication Table'!P424/'Publication Table (%)'!R$419</f>
        <v>5.9649122807017542E-2</v>
      </c>
      <c r="S423" s="38">
        <f>'Publication Table'!Q424/'Publication Table (%)'!S$419</f>
        <v>4.6012269938650305E-2</v>
      </c>
      <c r="T423" s="38">
        <f>'Publication Table'!R424/'Publication Table (%)'!T$419</f>
        <v>4.49438202247191E-2</v>
      </c>
      <c r="U423" s="38">
        <f>'Publication Table'!S424/'Publication Table (%)'!U$419</f>
        <v>5.9740259740259739E-2</v>
      </c>
      <c r="V423" s="38">
        <f>'Publication Table'!T424/'Publication Table (%)'!V$419</f>
        <v>6.9078947368421059E-2</v>
      </c>
      <c r="W423" s="38">
        <f>'Publication Table'!U424/'Publication Table (%)'!W$419</f>
        <v>5.7046979865771813E-2</v>
      </c>
      <c r="X423" s="38">
        <f>'Publication Table'!V424/'Publication Table (%)'!X$419</f>
        <v>2.4861878453038673E-2</v>
      </c>
      <c r="Y423" s="38">
        <f>'Publication Table'!W424/'Publication Table (%)'!Y$419</f>
        <v>4.4609665427509292E-2</v>
      </c>
      <c r="Z423" s="38">
        <f>'Publication Table'!X424/'Publication Table (%)'!Z$419</f>
        <v>2.8328611898016998E-2</v>
      </c>
      <c r="AA423" s="38">
        <f>'Publication Table'!Y424/'Publication Table (%)'!AA$419</f>
        <v>1.680672268907563E-2</v>
      </c>
      <c r="AB423" s="38">
        <f>'Publication Table'!Z424/'Publication Table (%)'!AB$419</f>
        <v>1.5527950310559006E-2</v>
      </c>
      <c r="AC423" s="38">
        <f>'Publication Table'!AA424/'Publication Table (%)'!AC$419</f>
        <v>2.181818181818182E-2</v>
      </c>
      <c r="AD423" s="38">
        <f>'Publication Table'!AB424/'Publication Table (%)'!AD$419</f>
        <v>1.5923566878980892E-2</v>
      </c>
      <c r="AE423" s="38">
        <f>'Publication Table'!AC424/'Publication Table (%)'!AE$419</f>
        <v>3.9634146341463415E-2</v>
      </c>
      <c r="AF423" s="38">
        <f>'Publication Table'!AD424/'Publication Table (%)'!AF$419</f>
        <v>2.0161290322580645E-2</v>
      </c>
      <c r="AG423" s="38">
        <f>'Publication Table'!AE424/'Publication Table (%)'!AG$419</f>
        <v>2.364864864864865E-2</v>
      </c>
      <c r="AH423" s="38">
        <f>'Publication Table'!AF424/'Publication Table (%)'!AH$419</f>
        <v>3.2362459546925564E-2</v>
      </c>
      <c r="AI423" s="38">
        <f>'Publication Table'!AG424/'Publication Table (%)'!AI$419</f>
        <v>1.5290519877675841E-2</v>
      </c>
      <c r="AJ423" s="38">
        <f>'Publication Table'!AH424/'Publication Table (%)'!AJ$419</f>
        <v>1.7543859649122806E-2</v>
      </c>
      <c r="AK423" s="38">
        <f>'Publication Table'!AI424/'Publication Table (%)'!AK$419</f>
        <v>2.247191011235955E-2</v>
      </c>
      <c r="AL423" s="38">
        <f>'Publication Table'!AJ424/'Publication Table (%)'!AL$419</f>
        <v>1.6778523489932886E-2</v>
      </c>
      <c r="AM423" s="38">
        <f>'Publication Table'!AK424/'Publication Table (%)'!AM$419</f>
        <v>3.3444816053511705E-3</v>
      </c>
      <c r="AN423" s="38">
        <f>'Publication Table'!AL424/'Publication Table (%)'!AN$419</f>
        <v>1.8808777429467086E-2</v>
      </c>
      <c r="AO423" s="38">
        <f>'Publication Table'!AM424/'Publication Table (%)'!AO$419</f>
        <v>2.8880866425992781E-2</v>
      </c>
      <c r="AP423" s="38">
        <f>'Publication Table'!AN424/'Publication Table (%)'!AP$419</f>
        <v>1.7804154302670624E-2</v>
      </c>
      <c r="AQ423" s="38">
        <f>'Publication Table'!AO424/'Publication Table (%)'!AQ$419</f>
        <v>7.4074074074074077E-3</v>
      </c>
      <c r="AR423" s="38">
        <f>'Publication Table'!AP424/'Publication Table (%)'!AR$419</f>
        <v>1.0752688172043012E-2</v>
      </c>
      <c r="AS423" s="38">
        <f>'Publication Table'!AQ424/'Publication Table (%)'!AS$419</f>
        <v>1.1029411764705883E-2</v>
      </c>
      <c r="AT423" s="38">
        <f>'Publication Table'!AR424/'Publication Table (%)'!AT$419</f>
        <v>3.0701754385964911E-2</v>
      </c>
      <c r="AU423" s="38">
        <f>'Publication Table'!AS424/'Publication Table (%)'!AU$419</f>
        <v>3.968253968253968E-3</v>
      </c>
      <c r="AV423" s="38">
        <f>'Publication Table'!AT424/'Publication Table (%)'!AV$419</f>
        <v>1.020408163265306E-2</v>
      </c>
      <c r="AW423" s="38">
        <f>'Publication Table'!AU424/'Publication Table (%)'!AW$419</f>
        <v>1.3043478260869565E-2</v>
      </c>
      <c r="AX423" s="38">
        <f>'Publication Table'!AV424/'Publication Table (%)'!AX$419</f>
        <v>6.7340067340067337E-3</v>
      </c>
      <c r="AY423" s="38">
        <f>'Publication Table'!AW424/'Publication Table (%)'!AY$419</f>
        <v>1.0452961672473868E-2</v>
      </c>
      <c r="AZ423" s="38">
        <f>'Publication Table'!AX424/'Publication Table (%)'!AZ$419</f>
        <v>1.238390092879257E-2</v>
      </c>
      <c r="BA423" s="38">
        <f>'Publication Table'!AY424/'Publication Table (%)'!BA$419</f>
        <v>1.2552301255230125E-2</v>
      </c>
      <c r="BB423" s="38">
        <f>'Publication Table'!AZ424/'Publication Table (%)'!BB$419</f>
        <v>8.6455331412103754E-3</v>
      </c>
      <c r="BC423" s="38">
        <f>'Publication Table'!BA424/'Publication Table (%)'!BC$419</f>
        <v>2.2556390977443608E-2</v>
      </c>
      <c r="BD423" s="38">
        <f>'Publication Table'!BB424/'Publication Table (%)'!BD$419</f>
        <v>1.9230769230769232E-2</v>
      </c>
      <c r="BE423" s="38">
        <f>'Publication Table'!BC424/'Publication Table (%)'!BE$419</f>
        <v>2.1276595744680851E-2</v>
      </c>
      <c r="BF423" s="38">
        <f>'Publication Table'!BD424/'Publication Table (%)'!BF$419</f>
        <v>4.5774647887323945E-2</v>
      </c>
      <c r="BG423" s="38">
        <f>'Publication Table'!BE424/'Publication Table (%)'!BG$419</f>
        <v>2.4822695035460994E-2</v>
      </c>
      <c r="BH423" s="38">
        <f>'Publication Table'!BF424/'Publication Table (%)'!BH$419</f>
        <v>7.5471698113207548E-3</v>
      </c>
      <c r="BI423" s="38">
        <f>'Publication Table'!BG424/'Publication Table (%)'!BI$419</f>
        <v>2.1505376344086023E-2</v>
      </c>
      <c r="BJ423" s="38">
        <f>'Publication Table'!BH424/'Publication Table (%)'!BJ$419</f>
        <v>2.9900332225913623E-2</v>
      </c>
      <c r="BK423" s="38">
        <f>'Publication Table'!BI424/'Publication Table (%)'!BK$419</f>
        <v>1.1406844106463879E-2</v>
      </c>
      <c r="BL423" s="38">
        <f>'Publication Table'!BJ424/'Publication Table (%)'!BL$419</f>
        <v>2.7027027027027029E-2</v>
      </c>
      <c r="BM423" s="38" t="e">
        <f>'Publication Table'!BK424/'Publication Table (%)'!BM$419</f>
        <v>#DIV/0!</v>
      </c>
      <c r="BN423" s="38" t="e">
        <f>'Publication Table'!BL424/'Publication Table (%)'!BN$419</f>
        <v>#DIV/0!</v>
      </c>
      <c r="BO423" s="38" t="e">
        <f>'Publication Table'!BM424/'Publication Table (%)'!BO$419</f>
        <v>#DIV/0!</v>
      </c>
      <c r="BP423" s="38">
        <f>'Publication Table'!BN424/'Publication Table (%)'!BP$419</f>
        <v>2.1621621621621623E-2</v>
      </c>
      <c r="BQ423" s="38">
        <f>'Publication Table'!BO424/'Publication Table (%)'!BQ$419</f>
        <v>1.6194331983805668E-2</v>
      </c>
      <c r="BR423" s="38">
        <f>'Publication Table'!BP424/'Publication Table (%)'!BR$419</f>
        <v>2.6217228464419477E-2</v>
      </c>
      <c r="BS423" s="38">
        <f ca="1">'Publication Table'!BQ424/'Publication Table (%)'!BS$419</f>
        <v>6.8493150684931503E-3</v>
      </c>
    </row>
    <row r="424" spans="2:71" ht="15" hidden="1" customHeight="1" outlineLevel="2" x14ac:dyDescent="0.2">
      <c r="B424" s="84" t="str">
        <f t="shared" si="59"/>
        <v>Stracathro HospitalOther reason %</v>
      </c>
      <c r="C424" s="87" t="str">
        <f t="shared" si="62"/>
        <v>Stracathro Hospital</v>
      </c>
      <c r="D424" s="100"/>
      <c r="E424" s="39" t="s">
        <v>116</v>
      </c>
      <c r="F424" s="38">
        <f>'Publication Table'!D425/'Publication Table (%)'!F$419</f>
        <v>0</v>
      </c>
      <c r="G424" s="38">
        <f>'Publication Table'!E425/'Publication Table (%)'!G$419</f>
        <v>5.763688760806916E-3</v>
      </c>
      <c r="H424" s="38">
        <f>'Publication Table'!F425/'Publication Table (%)'!H$419</f>
        <v>3.134796238244514E-3</v>
      </c>
      <c r="I424" s="38">
        <f>'Publication Table'!G425/'Publication Table (%)'!I$419</f>
        <v>3.0211480362537764E-3</v>
      </c>
      <c r="J424" s="94">
        <f>'Publication Table'!H425/'Publication Table (%)'!J$419</f>
        <v>0</v>
      </c>
      <c r="K424" s="38">
        <f>'Publication Table'!I425/'Publication Table (%)'!K$419</f>
        <v>2.976190476190476E-3</v>
      </c>
      <c r="L424" s="38">
        <f>'Publication Table'!J425/'Publication Table (%)'!L$419</f>
        <v>0</v>
      </c>
      <c r="M424" s="38">
        <f>'Publication Table'!K425/'Publication Table (%)'!M$419</f>
        <v>5.9701492537313433E-3</v>
      </c>
      <c r="N424" s="38">
        <f>'Publication Table'!L425/'Publication Table (%)'!N$419</f>
        <v>1.238390092879257E-2</v>
      </c>
      <c r="O424" s="38">
        <f>'Publication Table'!M425/'Publication Table (%)'!O$419</f>
        <v>0</v>
      </c>
      <c r="P424" s="38">
        <f>'Publication Table'!N425/'Publication Table (%)'!P$419</f>
        <v>2.352941176470588E-3</v>
      </c>
      <c r="Q424" s="38">
        <f>'Publication Table'!O425/'Publication Table (%)'!Q$419</f>
        <v>3.8910505836575876E-3</v>
      </c>
      <c r="R424" s="38">
        <f>'Publication Table'!P425/'Publication Table (%)'!R$419</f>
        <v>3.5087719298245615E-3</v>
      </c>
      <c r="S424" s="38">
        <f>'Publication Table'!Q425/'Publication Table (%)'!S$419</f>
        <v>0</v>
      </c>
      <c r="T424" s="38">
        <f>'Publication Table'!R425/'Publication Table (%)'!T$419</f>
        <v>0</v>
      </c>
      <c r="U424" s="38">
        <f>'Publication Table'!S425/'Publication Table (%)'!U$419</f>
        <v>0</v>
      </c>
      <c r="V424" s="38">
        <f>'Publication Table'!T425/'Publication Table (%)'!V$419</f>
        <v>0</v>
      </c>
      <c r="W424" s="38">
        <f>'Publication Table'!U425/'Publication Table (%)'!W$419</f>
        <v>3.3557046979865771E-3</v>
      </c>
      <c r="X424" s="38">
        <f>'Publication Table'!V425/'Publication Table (%)'!X$419</f>
        <v>2.7624309392265192E-3</v>
      </c>
      <c r="Y424" s="38">
        <f>'Publication Table'!W425/'Publication Table (%)'!Y$419</f>
        <v>1.1152416356877323E-2</v>
      </c>
      <c r="Z424" s="38">
        <f>'Publication Table'!X425/'Publication Table (%)'!Z$419</f>
        <v>0</v>
      </c>
      <c r="AA424" s="38">
        <f>'Publication Table'!Y425/'Publication Table (%)'!AA$419</f>
        <v>5.6022408963585435E-3</v>
      </c>
      <c r="AB424" s="38">
        <f>'Publication Table'!Z425/'Publication Table (%)'!AB$419</f>
        <v>6.2111801242236021E-3</v>
      </c>
      <c r="AC424" s="38">
        <f>'Publication Table'!AA425/'Publication Table (%)'!AC$419</f>
        <v>0</v>
      </c>
      <c r="AD424" s="38">
        <f>'Publication Table'!AB425/'Publication Table (%)'!AD$419</f>
        <v>3.1847133757961785E-3</v>
      </c>
      <c r="AE424" s="38">
        <f>'Publication Table'!AC425/'Publication Table (%)'!AE$419</f>
        <v>0</v>
      </c>
      <c r="AF424" s="38">
        <f>'Publication Table'!AD425/'Publication Table (%)'!AF$419</f>
        <v>0</v>
      </c>
      <c r="AG424" s="38">
        <f>'Publication Table'!AE425/'Publication Table (%)'!AG$419</f>
        <v>3.3783783783783786E-3</v>
      </c>
      <c r="AH424" s="38">
        <f>'Publication Table'!AF425/'Publication Table (%)'!AH$419</f>
        <v>0</v>
      </c>
      <c r="AI424" s="38">
        <f>'Publication Table'!AG425/'Publication Table (%)'!AI$419</f>
        <v>0</v>
      </c>
      <c r="AJ424" s="38">
        <f>'Publication Table'!AH425/'Publication Table (%)'!AJ$419</f>
        <v>0</v>
      </c>
      <c r="AK424" s="38">
        <f>'Publication Table'!AI425/'Publication Table (%)'!AK$419</f>
        <v>0</v>
      </c>
      <c r="AL424" s="38">
        <f>'Publication Table'!AJ425/'Publication Table (%)'!AL$419</f>
        <v>3.3557046979865771E-3</v>
      </c>
      <c r="AM424" s="38">
        <f>'Publication Table'!AK425/'Publication Table (%)'!AM$419</f>
        <v>0</v>
      </c>
      <c r="AN424" s="38">
        <f>'Publication Table'!AL425/'Publication Table (%)'!AN$419</f>
        <v>0</v>
      </c>
      <c r="AO424" s="38">
        <f>'Publication Table'!AM425/'Publication Table (%)'!AO$419</f>
        <v>3.6101083032490976E-3</v>
      </c>
      <c r="AP424" s="38">
        <f>'Publication Table'!AN425/'Publication Table (%)'!AP$419</f>
        <v>2.967359050445104E-3</v>
      </c>
      <c r="AQ424" s="38">
        <f>'Publication Table'!AO425/'Publication Table (%)'!AQ$419</f>
        <v>3.7037037037037038E-3</v>
      </c>
      <c r="AR424" s="38">
        <f>'Publication Table'!AP425/'Publication Table (%)'!AR$419</f>
        <v>0</v>
      </c>
      <c r="AS424" s="38">
        <f>'Publication Table'!AQ425/'Publication Table (%)'!AS$419</f>
        <v>0</v>
      </c>
      <c r="AT424" s="38">
        <f>'Publication Table'!AR425/'Publication Table (%)'!AT$419</f>
        <v>0</v>
      </c>
      <c r="AU424" s="38">
        <f>'Publication Table'!AS425/'Publication Table (%)'!AU$419</f>
        <v>0.10317460317460317</v>
      </c>
      <c r="AV424" s="38">
        <f>'Publication Table'!AT425/'Publication Table (%)'!AV$419</f>
        <v>0</v>
      </c>
      <c r="AW424" s="38">
        <f>'Publication Table'!AU425/'Publication Table (%)'!AW$419</f>
        <v>0</v>
      </c>
      <c r="AX424" s="38">
        <f>'Publication Table'!AV425/'Publication Table (%)'!AX$419</f>
        <v>6.7340067340067337E-3</v>
      </c>
      <c r="AY424" s="38">
        <f>'Publication Table'!AW425/'Publication Table (%)'!AY$419</f>
        <v>0</v>
      </c>
      <c r="AZ424" s="38">
        <f>'Publication Table'!AX425/'Publication Table (%)'!AZ$419</f>
        <v>0</v>
      </c>
      <c r="BA424" s="38">
        <f>'Publication Table'!AY425/'Publication Table (%)'!BA$419</f>
        <v>4.1841004184100415E-3</v>
      </c>
      <c r="BB424" s="38">
        <f>'Publication Table'!AZ425/'Publication Table (%)'!BB$419</f>
        <v>2.881844380403458E-3</v>
      </c>
      <c r="BC424" s="38">
        <f>'Publication Table'!BA425/'Publication Table (%)'!BC$419</f>
        <v>3.7593984962406013E-3</v>
      </c>
      <c r="BD424" s="38">
        <f>'Publication Table'!BB425/'Publication Table (%)'!BD$419</f>
        <v>0</v>
      </c>
      <c r="BE424" s="38">
        <f>'Publication Table'!BC425/'Publication Table (%)'!BE$419</f>
        <v>0</v>
      </c>
      <c r="BF424" s="38">
        <f>'Publication Table'!BD425/'Publication Table (%)'!BF$419</f>
        <v>0</v>
      </c>
      <c r="BG424" s="38">
        <f>'Publication Table'!BE425/'Publication Table (%)'!BG$419</f>
        <v>0</v>
      </c>
      <c r="BH424" s="38">
        <f>'Publication Table'!BF425/'Publication Table (%)'!BH$419</f>
        <v>7.5471698113207548E-3</v>
      </c>
      <c r="BI424" s="38">
        <f>'Publication Table'!BG425/'Publication Table (%)'!BI$419</f>
        <v>5.3763440860215058E-3</v>
      </c>
      <c r="BJ424" s="38">
        <f>'Publication Table'!BH425/'Publication Table (%)'!BJ$419</f>
        <v>6.6445182724252493E-3</v>
      </c>
      <c r="BK424" s="38">
        <f>'Publication Table'!BI425/'Publication Table (%)'!BK$419</f>
        <v>0</v>
      </c>
      <c r="BL424" s="38">
        <f>'Publication Table'!BJ425/'Publication Table (%)'!BL$419</f>
        <v>0</v>
      </c>
      <c r="BM424" s="38" t="e">
        <f>'Publication Table'!BK425/'Publication Table (%)'!BM$419</f>
        <v>#DIV/0!</v>
      </c>
      <c r="BN424" s="38" t="e">
        <f>'Publication Table'!BL425/'Publication Table (%)'!BN$419</f>
        <v>#DIV/0!</v>
      </c>
      <c r="BO424" s="38" t="e">
        <f>'Publication Table'!BM425/'Publication Table (%)'!BO$419</f>
        <v>#DIV/0!</v>
      </c>
      <c r="BP424" s="38">
        <f>'Publication Table'!BN425/'Publication Table (%)'!BP$419</f>
        <v>0</v>
      </c>
      <c r="BQ424" s="38">
        <f>'Publication Table'!BO425/'Publication Table (%)'!BQ$419</f>
        <v>0</v>
      </c>
      <c r="BR424" s="38">
        <f>'Publication Table'!BP425/'Publication Table (%)'!BR$419</f>
        <v>0</v>
      </c>
      <c r="BS424" s="38">
        <f ca="1">'Publication Table'!BQ425/'Publication Table (%)'!BS$419</f>
        <v>0</v>
      </c>
    </row>
    <row r="425" spans="2:71" ht="15" customHeight="1" x14ac:dyDescent="0.2">
      <c r="B425" s="84" t="str">
        <f t="shared" si="59"/>
        <v>Stracathro Hospital</v>
      </c>
      <c r="C425" s="87" t="str">
        <f t="shared" si="62"/>
        <v>Stracathro Hospital</v>
      </c>
      <c r="D425" s="100"/>
      <c r="E425" s="47"/>
      <c r="F425" s="21"/>
      <c r="G425" s="21"/>
      <c r="H425" s="21"/>
      <c r="I425" s="21"/>
      <c r="J425" s="21"/>
      <c r="K425" s="21"/>
      <c r="L425" s="21"/>
      <c r="M425" s="21"/>
      <c r="N425" s="21"/>
      <c r="O425" s="21"/>
      <c r="P425" s="21"/>
      <c r="Q425" s="21"/>
      <c r="R425" s="21"/>
      <c r="S425" s="21"/>
      <c r="T425" s="21"/>
      <c r="U425" s="21"/>
      <c r="V425" s="21"/>
      <c r="W425" s="21"/>
      <c r="X425" s="21"/>
      <c r="Y425" s="21"/>
      <c r="Z425" s="21"/>
      <c r="AA425" s="21"/>
      <c r="AB425" s="21"/>
      <c r="AC425" s="21"/>
      <c r="AD425" s="21"/>
      <c r="AE425" s="21"/>
      <c r="AF425" s="21"/>
      <c r="AG425" s="21"/>
      <c r="AH425" s="21"/>
      <c r="AI425" s="21"/>
      <c r="AJ425" s="21"/>
      <c r="AK425" s="21"/>
      <c r="AL425" s="21"/>
      <c r="AM425" s="21"/>
      <c r="AN425" s="21"/>
      <c r="AO425" s="21"/>
      <c r="AP425" s="21"/>
      <c r="AQ425" s="21"/>
      <c r="AR425" s="21"/>
      <c r="AS425" s="21"/>
      <c r="AT425" s="21"/>
      <c r="AU425" s="21"/>
      <c r="AV425" s="21"/>
      <c r="AW425" s="21"/>
      <c r="AX425" s="21"/>
      <c r="AY425" s="21"/>
      <c r="AZ425" s="21"/>
      <c r="BA425" s="21"/>
      <c r="BB425" s="21"/>
      <c r="BC425" s="21"/>
      <c r="BD425" s="21"/>
      <c r="BE425" s="21"/>
      <c r="BF425" s="21"/>
      <c r="BG425" s="21"/>
      <c r="BH425" s="21"/>
      <c r="BI425" s="21"/>
      <c r="BJ425" s="21"/>
      <c r="BK425" s="21"/>
      <c r="BL425" s="21"/>
      <c r="BM425" s="21"/>
      <c r="BN425" s="21"/>
      <c r="BO425" s="21"/>
      <c r="BP425" s="21"/>
      <c r="BQ425" s="21"/>
      <c r="BR425" s="21"/>
      <c r="BS425" s="21"/>
    </row>
    <row r="426" spans="2:71" ht="15" customHeight="1" x14ac:dyDescent="0.25">
      <c r="B426" s="84" t="str">
        <f t="shared" si="59"/>
        <v>NHS Western IslesNHS Western Isles</v>
      </c>
      <c r="C426" s="87" t="str">
        <f>E426</f>
        <v>NHS Western Isles</v>
      </c>
      <c r="D426" s="100"/>
      <c r="E426" s="42" t="s">
        <v>100</v>
      </c>
      <c r="F426" s="14"/>
      <c r="G426" s="14"/>
      <c r="H426" s="14"/>
      <c r="I426" s="14"/>
      <c r="J426" s="14"/>
      <c r="K426" s="14"/>
      <c r="L426" s="14"/>
      <c r="M426" s="14"/>
      <c r="N426" s="14"/>
      <c r="O426" s="14"/>
      <c r="P426" s="14"/>
      <c r="Q426" s="14"/>
      <c r="R426" s="14"/>
      <c r="S426" s="14"/>
      <c r="T426" s="14"/>
      <c r="U426" s="14"/>
      <c r="V426" s="14"/>
      <c r="W426" s="14"/>
      <c r="X426" s="14"/>
      <c r="Y426" s="14"/>
      <c r="Z426" s="14"/>
      <c r="AA426" s="14"/>
      <c r="AB426" s="14"/>
      <c r="AC426" s="14"/>
      <c r="AD426" s="14"/>
      <c r="AE426" s="14"/>
      <c r="AF426" s="14"/>
      <c r="AG426" s="14"/>
      <c r="AH426" s="14"/>
      <c r="AI426" s="14"/>
      <c r="AJ426" s="14"/>
      <c r="AK426" s="14"/>
      <c r="AL426" s="14"/>
      <c r="AM426" s="14"/>
      <c r="AN426" s="14"/>
      <c r="AO426" s="14"/>
      <c r="AP426" s="14"/>
      <c r="AQ426" s="14"/>
      <c r="AR426" s="14"/>
      <c r="AS426" s="14"/>
      <c r="AT426" s="14"/>
      <c r="AU426" s="14"/>
      <c r="AV426" s="14"/>
      <c r="AW426" s="14"/>
      <c r="AX426" s="14"/>
      <c r="AY426" s="14"/>
      <c r="AZ426" s="14"/>
      <c r="BA426" s="14"/>
      <c r="BB426" s="14"/>
      <c r="BC426" s="14"/>
      <c r="BD426" s="14"/>
      <c r="BE426" s="14"/>
      <c r="BF426" s="14"/>
      <c r="BG426" s="14"/>
      <c r="BH426" s="14"/>
      <c r="BI426" s="14"/>
      <c r="BJ426" s="14"/>
      <c r="BK426" s="14"/>
      <c r="BL426" s="14"/>
      <c r="BM426" s="14"/>
      <c r="BN426" s="14"/>
      <c r="BO426" s="14"/>
      <c r="BP426" s="14"/>
      <c r="BQ426" s="14"/>
      <c r="BR426" s="14"/>
      <c r="BS426" s="14"/>
    </row>
    <row r="427" spans="2:71" ht="15" customHeight="1" x14ac:dyDescent="0.2">
      <c r="B427" s="84" t="str">
        <f t="shared" si="59"/>
        <v>NHS Western IslesTotal Number of scheduled elective operations in theatre system</v>
      </c>
      <c r="C427" s="87" t="str">
        <f t="shared" ref="C427:C433" si="63">C426</f>
        <v>NHS Western Isles</v>
      </c>
      <c r="D427" s="100"/>
      <c r="E427" s="36" t="s">
        <v>3</v>
      </c>
      <c r="F427" s="11">
        <f>'Publication Table'!D428</f>
        <v>102</v>
      </c>
      <c r="G427" s="11">
        <f>'Publication Table'!E428</f>
        <v>126</v>
      </c>
      <c r="H427" s="11">
        <f>'Publication Table'!F428</f>
        <v>117</v>
      </c>
      <c r="I427" s="11">
        <f>'Publication Table'!G428</f>
        <v>113</v>
      </c>
      <c r="J427" s="11">
        <f>'Publication Table'!H428</f>
        <v>135</v>
      </c>
      <c r="K427" s="11">
        <f>'Publication Table'!I428</f>
        <v>114</v>
      </c>
      <c r="L427" s="11">
        <f>'Publication Table'!J428</f>
        <v>118</v>
      </c>
      <c r="M427" s="11">
        <f>'Publication Table'!K428</f>
        <v>100</v>
      </c>
      <c r="N427" s="11">
        <f>'Publication Table'!L428</f>
        <v>110</v>
      </c>
      <c r="O427" s="11">
        <f>'Publication Table'!M428</f>
        <v>132</v>
      </c>
      <c r="P427" s="11">
        <f>'Publication Table'!N428</f>
        <v>108</v>
      </c>
      <c r="Q427" s="11">
        <f>'Publication Table'!O428</f>
        <v>118</v>
      </c>
      <c r="R427" s="11">
        <f>'Publication Table'!P428</f>
        <v>119</v>
      </c>
      <c r="S427" s="11">
        <f>'Publication Table'!Q428</f>
        <v>122</v>
      </c>
      <c r="T427" s="11">
        <f>'Publication Table'!R428</f>
        <v>96</v>
      </c>
      <c r="U427" s="11">
        <f>'Publication Table'!S428</f>
        <v>128</v>
      </c>
      <c r="V427" s="11">
        <f>'Publication Table'!T428</f>
        <v>115</v>
      </c>
      <c r="W427" s="11">
        <f>'Publication Table'!U428</f>
        <v>116</v>
      </c>
      <c r="X427" s="11">
        <f>'Publication Table'!V428</f>
        <v>120</v>
      </c>
      <c r="Y427" s="11">
        <f>'Publication Table'!W428</f>
        <v>96</v>
      </c>
      <c r="Z427" s="11">
        <f>'Publication Table'!X428</f>
        <v>108</v>
      </c>
      <c r="AA427" s="11">
        <f>'Publication Table'!Y428</f>
        <v>108</v>
      </c>
      <c r="AB427" s="11">
        <f>'Publication Table'!Z428</f>
        <v>105</v>
      </c>
      <c r="AC427" s="11">
        <f>'Publication Table'!AA428</f>
        <v>99</v>
      </c>
      <c r="AD427" s="11">
        <f>'Publication Table'!AB428</f>
        <v>124</v>
      </c>
      <c r="AE427" s="11">
        <f>'Publication Table'!AC428</f>
        <v>94</v>
      </c>
      <c r="AF427" s="11">
        <f>'Publication Table'!AD428</f>
        <v>79</v>
      </c>
      <c r="AG427" s="11">
        <f>'Publication Table'!AE428</f>
        <v>95</v>
      </c>
      <c r="AH427" s="11">
        <f>'Publication Table'!AF428</f>
        <v>68</v>
      </c>
      <c r="AI427" s="11">
        <f>'Publication Table'!AG428</f>
        <v>107</v>
      </c>
      <c r="AJ427" s="11">
        <f>'Publication Table'!AH428</f>
        <v>124</v>
      </c>
      <c r="AK427" s="11">
        <f>'Publication Table'!AI428</f>
        <v>102</v>
      </c>
      <c r="AL427" s="11">
        <f>'Publication Table'!AJ428</f>
        <v>124</v>
      </c>
      <c r="AM427" s="11">
        <f>'Publication Table'!AK428</f>
        <v>103</v>
      </c>
      <c r="AN427" s="11">
        <f>'Publication Table'!AL428</f>
        <v>90</v>
      </c>
      <c r="AO427" s="11">
        <f>'Publication Table'!AM428</f>
        <v>92</v>
      </c>
      <c r="AP427" s="11">
        <f>'Publication Table'!AN428</f>
        <v>105</v>
      </c>
      <c r="AQ427" s="11">
        <f>'Publication Table'!AO428</f>
        <v>85</v>
      </c>
      <c r="AR427" s="11">
        <f>'Publication Table'!AP428</f>
        <v>90</v>
      </c>
      <c r="AS427" s="11">
        <f>'Publication Table'!AQ428</f>
        <v>129</v>
      </c>
      <c r="AT427" s="11">
        <f>'Publication Table'!AR428</f>
        <v>90</v>
      </c>
      <c r="AU427" s="11">
        <f>'Publication Table'!AS428</f>
        <v>127</v>
      </c>
      <c r="AV427" s="11">
        <f>'Publication Table'!AT428</f>
        <v>97</v>
      </c>
      <c r="AW427" s="11">
        <f>'Publication Table'!AU428</f>
        <v>87</v>
      </c>
      <c r="AX427" s="11">
        <f>'Publication Table'!AV428</f>
        <v>118</v>
      </c>
      <c r="AY427" s="11">
        <f>'Publication Table'!AW428</f>
        <v>105</v>
      </c>
      <c r="AZ427" s="11">
        <f>'Publication Table'!AX428</f>
        <v>99</v>
      </c>
      <c r="BA427" s="11">
        <f>'Publication Table'!AY428</f>
        <v>87</v>
      </c>
      <c r="BB427" s="11">
        <f>'Publication Table'!AZ428</f>
        <v>96</v>
      </c>
      <c r="BC427" s="11">
        <f>'Publication Table'!BA428</f>
        <v>90</v>
      </c>
      <c r="BD427" s="11">
        <f>'Publication Table'!BB428</f>
        <v>128</v>
      </c>
      <c r="BE427" s="11">
        <f>'Publication Table'!BC428</f>
        <v>90</v>
      </c>
      <c r="BF427" s="305">
        <f>'Publication Table'!BD428</f>
        <v>99</v>
      </c>
      <c r="BG427" s="305">
        <f>'Publication Table'!BE428</f>
        <v>112</v>
      </c>
      <c r="BH427" s="305">
        <f>'Publication Table'!BF428</f>
        <v>113</v>
      </c>
      <c r="BI427" s="305">
        <f>'Publication Table'!BG428</f>
        <v>98</v>
      </c>
      <c r="BJ427" s="305">
        <f>'Publication Table'!BH428</f>
        <v>109</v>
      </c>
      <c r="BK427" s="305">
        <f>'Publication Table'!BI428</f>
        <v>99</v>
      </c>
      <c r="BL427" s="305">
        <f>'Publication Table'!BJ428</f>
        <v>110</v>
      </c>
      <c r="BM427" s="305">
        <f>'Publication Table'!BK428</f>
        <v>6</v>
      </c>
      <c r="BN427" s="305">
        <f>'Publication Table'!BL428</f>
        <v>6</v>
      </c>
      <c r="BO427" s="305">
        <f>'Publication Table'!BM428</f>
        <v>12</v>
      </c>
      <c r="BP427" s="305">
        <f>'Publication Table'!BN428</f>
        <v>42</v>
      </c>
      <c r="BQ427" s="305">
        <f>'Publication Table'!BO428</f>
        <v>50</v>
      </c>
      <c r="BR427" s="305">
        <f>'Publication Table'!BP428</f>
        <v>89</v>
      </c>
      <c r="BS427" s="305">
        <f ca="1">'Publication Table'!BQ428</f>
        <v>92</v>
      </c>
    </row>
    <row r="428" spans="2:71" ht="15" customHeight="1" x14ac:dyDescent="0.2">
      <c r="B428" s="84" t="str">
        <f t="shared" si="59"/>
        <v>NHS Western IslesPercent of total scheduled elective cancellations in theatre systems</v>
      </c>
      <c r="C428" s="87" t="str">
        <f t="shared" si="63"/>
        <v>NHS Western Isles</v>
      </c>
      <c r="D428" s="100"/>
      <c r="E428" s="37" t="s">
        <v>112</v>
      </c>
      <c r="F428" s="66">
        <f>'Publication Table'!D429/'Publication Table (%)'!F$427</f>
        <v>0.11764705882352941</v>
      </c>
      <c r="G428" s="66">
        <f>'Publication Table'!E429/'Publication Table (%)'!G$427</f>
        <v>0.11904761904761904</v>
      </c>
      <c r="H428" s="66">
        <f>'Publication Table'!F429/'Publication Table (%)'!H$427</f>
        <v>8.5470085470085472E-2</v>
      </c>
      <c r="I428" s="66">
        <f>'Publication Table'!G429/'Publication Table (%)'!I$427</f>
        <v>7.0796460176991149E-2</v>
      </c>
      <c r="J428" s="66">
        <f>'Publication Table'!H429/'Publication Table (%)'!J$427</f>
        <v>9.6296296296296297E-2</v>
      </c>
      <c r="K428" s="66">
        <f>'Publication Table'!I429/'Publication Table (%)'!K$427</f>
        <v>9.6491228070175433E-2</v>
      </c>
      <c r="L428" s="66">
        <f>'Publication Table'!J429/'Publication Table (%)'!L$427</f>
        <v>6.7796610169491525E-2</v>
      </c>
      <c r="M428" s="66">
        <f>'Publication Table'!K429/'Publication Table (%)'!M$427</f>
        <v>0.05</v>
      </c>
      <c r="N428" s="66">
        <f>'Publication Table'!L429/'Publication Table (%)'!N$427</f>
        <v>0.12727272727272726</v>
      </c>
      <c r="O428" s="66">
        <f>'Publication Table'!M429/'Publication Table (%)'!O$427</f>
        <v>9.8484848484848481E-2</v>
      </c>
      <c r="P428" s="66">
        <f>'Publication Table'!N429/'Publication Table (%)'!P$427</f>
        <v>0.24074074074074073</v>
      </c>
      <c r="Q428" s="66">
        <f>'Publication Table'!O429/'Publication Table (%)'!Q$427</f>
        <v>3.3898305084745763E-2</v>
      </c>
      <c r="R428" s="66">
        <f>'Publication Table'!P429/'Publication Table (%)'!R$427</f>
        <v>6.7226890756302518E-2</v>
      </c>
      <c r="S428" s="66">
        <f>'Publication Table'!Q429/'Publication Table (%)'!S$427</f>
        <v>0.10655737704918032</v>
      </c>
      <c r="T428" s="66">
        <f>'Publication Table'!R429/'Publication Table (%)'!T$427</f>
        <v>9.375E-2</v>
      </c>
      <c r="U428" s="66">
        <f>'Publication Table'!S429/'Publication Table (%)'!U$427</f>
        <v>0.125</v>
      </c>
      <c r="V428" s="66">
        <f>'Publication Table'!T429/'Publication Table (%)'!V$427</f>
        <v>6.9565217391304349E-2</v>
      </c>
      <c r="W428" s="66">
        <f>'Publication Table'!U429/'Publication Table (%)'!W$427</f>
        <v>7.7586206896551727E-2</v>
      </c>
      <c r="X428" s="66">
        <f>'Publication Table'!V429/'Publication Table (%)'!X$427</f>
        <v>3.3333333333333333E-2</v>
      </c>
      <c r="Y428" s="66">
        <f>'Publication Table'!W429/'Publication Table (%)'!Y$427</f>
        <v>5.2083333333333336E-2</v>
      </c>
      <c r="Z428" s="66">
        <f>'Publication Table'!X429/'Publication Table (%)'!Z$427</f>
        <v>5.5555555555555552E-2</v>
      </c>
      <c r="AA428" s="66">
        <f>'Publication Table'!Y429/'Publication Table (%)'!AA$427</f>
        <v>8.3333333333333329E-2</v>
      </c>
      <c r="AB428" s="66">
        <f>'Publication Table'!Z429/'Publication Table (%)'!AB$427</f>
        <v>8.5714285714285715E-2</v>
      </c>
      <c r="AC428" s="66">
        <f>'Publication Table'!AA429/'Publication Table (%)'!AC$427</f>
        <v>5.0505050505050504E-2</v>
      </c>
      <c r="AD428" s="66">
        <f>'Publication Table'!AB429/'Publication Table (%)'!AD$427</f>
        <v>8.0645161290322578E-2</v>
      </c>
      <c r="AE428" s="66">
        <f>'Publication Table'!AC429/'Publication Table (%)'!AE$427</f>
        <v>0.11702127659574468</v>
      </c>
      <c r="AF428" s="66">
        <f>'Publication Table'!AD429/'Publication Table (%)'!AF$427</f>
        <v>0.25316455696202533</v>
      </c>
      <c r="AG428" s="66">
        <f>'Publication Table'!AE429/'Publication Table (%)'!AG$427</f>
        <v>0.10526315789473684</v>
      </c>
      <c r="AH428" s="66">
        <f>'Publication Table'!AF429/'Publication Table (%)'!AH$427</f>
        <v>0.23529411764705882</v>
      </c>
      <c r="AI428" s="66">
        <f>'Publication Table'!AG429/'Publication Table (%)'!AI$427</f>
        <v>0.15887850467289719</v>
      </c>
      <c r="AJ428" s="66">
        <f>'Publication Table'!AH429/'Publication Table (%)'!AJ$427</f>
        <v>0.15322580645161291</v>
      </c>
      <c r="AK428" s="66">
        <f>'Publication Table'!AI429/'Publication Table (%)'!AK$427</f>
        <v>7.8431372549019607E-2</v>
      </c>
      <c r="AL428" s="66">
        <f>'Publication Table'!AJ429/'Publication Table (%)'!AL$427</f>
        <v>0.13709677419354838</v>
      </c>
      <c r="AM428" s="66">
        <f>'Publication Table'!AK429/'Publication Table (%)'!AM$427</f>
        <v>0.12621359223300971</v>
      </c>
      <c r="AN428" s="66">
        <f>'Publication Table'!AL429/'Publication Table (%)'!AN$427</f>
        <v>6.6666666666666666E-2</v>
      </c>
      <c r="AO428" s="66">
        <f>'Publication Table'!AM429/'Publication Table (%)'!AO$427</f>
        <v>5.434782608695652E-2</v>
      </c>
      <c r="AP428" s="66">
        <f>'Publication Table'!AN429/'Publication Table (%)'!AP$427</f>
        <v>0.11428571428571428</v>
      </c>
      <c r="AQ428" s="66">
        <f>'Publication Table'!AO429/'Publication Table (%)'!AQ$427</f>
        <v>0.12941176470588237</v>
      </c>
      <c r="AR428" s="66">
        <f>'Publication Table'!AP429/'Publication Table (%)'!AR$427</f>
        <v>0.13333333333333333</v>
      </c>
      <c r="AS428" s="66">
        <f>'Publication Table'!AQ429/'Publication Table (%)'!AS$427</f>
        <v>0.12403100775193798</v>
      </c>
      <c r="AT428" s="66">
        <f>'Publication Table'!AR429/'Publication Table (%)'!AT$427</f>
        <v>8.8888888888888892E-2</v>
      </c>
      <c r="AU428" s="66">
        <f>'Publication Table'!AS429/'Publication Table (%)'!AU$427</f>
        <v>7.0866141732283464E-2</v>
      </c>
      <c r="AV428" s="66">
        <f>'Publication Table'!AT429/'Publication Table (%)'!AV$427</f>
        <v>5.1546391752577317E-2</v>
      </c>
      <c r="AW428" s="66">
        <f>'Publication Table'!AU429/'Publication Table (%)'!AW$427</f>
        <v>0.11494252873563218</v>
      </c>
      <c r="AX428" s="66">
        <f>'Publication Table'!AV429/'Publication Table (%)'!AX$427</f>
        <v>0.10169491525423729</v>
      </c>
      <c r="AY428" s="66">
        <f>'Publication Table'!AW429/'Publication Table (%)'!AY$427</f>
        <v>0.13333333333333333</v>
      </c>
      <c r="AZ428" s="66">
        <f>'Publication Table'!AX429/'Publication Table (%)'!AZ$427</f>
        <v>8.0808080808080815E-2</v>
      </c>
      <c r="BA428" s="66">
        <f>'Publication Table'!AY429/'Publication Table (%)'!BA$427</f>
        <v>8.0459770114942528E-2</v>
      </c>
      <c r="BB428" s="66">
        <f>'Publication Table'!AZ429/'Publication Table (%)'!BB$427</f>
        <v>6.25E-2</v>
      </c>
      <c r="BC428" s="66">
        <f>'Publication Table'!BA429/'Publication Table (%)'!BC$427</f>
        <v>0.15555555555555556</v>
      </c>
      <c r="BD428" s="66">
        <f>'Publication Table'!BB429/'Publication Table (%)'!BD$427</f>
        <v>0.1015625</v>
      </c>
      <c r="BE428" s="66">
        <f>'Publication Table'!BC429/'Publication Table (%)'!BE$427</f>
        <v>0.1111111111111111</v>
      </c>
      <c r="BF428" s="304">
        <f>'Publication Table'!BD429/'Publication Table (%)'!BF$427</f>
        <v>0.16161616161616163</v>
      </c>
      <c r="BG428" s="304">
        <f>'Publication Table'!BE429/'Publication Table (%)'!BG$427</f>
        <v>6.25E-2</v>
      </c>
      <c r="BH428" s="304">
        <f>'Publication Table'!BF429/'Publication Table (%)'!BH$427</f>
        <v>6.1946902654867256E-2</v>
      </c>
      <c r="BI428" s="304">
        <f>'Publication Table'!BG429/'Publication Table (%)'!BI$427</f>
        <v>0.15306122448979592</v>
      </c>
      <c r="BJ428" s="304">
        <f>'Publication Table'!BH429/'Publication Table (%)'!BJ$427</f>
        <v>0.10091743119266056</v>
      </c>
      <c r="BK428" s="304">
        <f>'Publication Table'!BI429/'Publication Table (%)'!BK$427</f>
        <v>9.0909090909090912E-2</v>
      </c>
      <c r="BL428" s="304">
        <f>'Publication Table'!BJ429/'Publication Table (%)'!BL$427</f>
        <v>0.12727272727272726</v>
      </c>
      <c r="BM428" s="304">
        <f>'Publication Table'!BK429/'Publication Table (%)'!BM$427</f>
        <v>0.16666666666666666</v>
      </c>
      <c r="BN428" s="304">
        <f>'Publication Table'!BL429/'Publication Table (%)'!BN$427</f>
        <v>0</v>
      </c>
      <c r="BO428" s="304">
        <f>'Publication Table'!BM429/'Publication Table (%)'!BO$427</f>
        <v>0.16666666666666666</v>
      </c>
      <c r="BP428" s="304">
        <f>'Publication Table'!BN429/'Publication Table (%)'!BP$427</f>
        <v>9.5238095238095233E-2</v>
      </c>
      <c r="BQ428" s="304">
        <f>'Publication Table'!BO429/'Publication Table (%)'!BQ$427</f>
        <v>0.04</v>
      </c>
      <c r="BR428" s="304">
        <f>'Publication Table'!BP429/'Publication Table (%)'!BR$427</f>
        <v>2.247191011235955E-2</v>
      </c>
      <c r="BS428" s="304">
        <f ca="1">'Publication Table'!BQ429/'Publication Table (%)'!BS$427</f>
        <v>7.6086956521739135E-2</v>
      </c>
    </row>
    <row r="429" spans="2:71" ht="15" customHeight="1" x14ac:dyDescent="0.2">
      <c r="B429" s="84" t="str">
        <f t="shared" si="59"/>
        <v>NHS Western IslesCancellation based on clinical reason by hospital %</v>
      </c>
      <c r="C429" s="87" t="str">
        <f t="shared" si="63"/>
        <v>NHS Western Isles</v>
      </c>
      <c r="D429" s="100"/>
      <c r="E429" s="39" t="s">
        <v>113</v>
      </c>
      <c r="F429" s="66">
        <f>'Publication Table'!D430/'Publication Table (%)'!F$427</f>
        <v>2.9411764705882353E-2</v>
      </c>
      <c r="G429" s="66">
        <f>'Publication Table'!E430/'Publication Table (%)'!G$427</f>
        <v>4.7619047619047616E-2</v>
      </c>
      <c r="H429" s="66">
        <f>'Publication Table'!F430/'Publication Table (%)'!H$427</f>
        <v>3.4188034188034191E-2</v>
      </c>
      <c r="I429" s="66">
        <f>'Publication Table'!G430/'Publication Table (%)'!I$427</f>
        <v>2.6548672566371681E-2</v>
      </c>
      <c r="J429" s="66">
        <f>'Publication Table'!H430/'Publication Table (%)'!J$427</f>
        <v>4.4444444444444446E-2</v>
      </c>
      <c r="K429" s="66">
        <f>'Publication Table'!I430/'Publication Table (%)'!K$427</f>
        <v>8.771929824561403E-3</v>
      </c>
      <c r="L429" s="66">
        <f>'Publication Table'!J430/'Publication Table (%)'!L$427</f>
        <v>4.2372881355932202E-2</v>
      </c>
      <c r="M429" s="66">
        <f>'Publication Table'!K430/'Publication Table (%)'!M$427</f>
        <v>0.04</v>
      </c>
      <c r="N429" s="66">
        <f>'Publication Table'!L430/'Publication Table (%)'!N$427</f>
        <v>5.4545454545454543E-2</v>
      </c>
      <c r="O429" s="66">
        <f>'Publication Table'!M430/'Publication Table (%)'!O$427</f>
        <v>3.0303030303030304E-2</v>
      </c>
      <c r="P429" s="66">
        <f>'Publication Table'!N430/'Publication Table (%)'!P$427</f>
        <v>6.4814814814814811E-2</v>
      </c>
      <c r="Q429" s="66">
        <f>'Publication Table'!O430/'Publication Table (%)'!Q$427</f>
        <v>3.3898305084745763E-2</v>
      </c>
      <c r="R429" s="66">
        <f>'Publication Table'!P430/'Publication Table (%)'!R$427</f>
        <v>3.3613445378151259E-2</v>
      </c>
      <c r="S429" s="66">
        <f>'Publication Table'!Q430/'Publication Table (%)'!S$427</f>
        <v>6.5573770491803282E-2</v>
      </c>
      <c r="T429" s="66">
        <f>'Publication Table'!R430/'Publication Table (%)'!T$427</f>
        <v>3.125E-2</v>
      </c>
      <c r="U429" s="66">
        <f>'Publication Table'!S430/'Publication Table (%)'!U$427</f>
        <v>6.25E-2</v>
      </c>
      <c r="V429" s="66">
        <f>'Publication Table'!T430/'Publication Table (%)'!V$427</f>
        <v>1.7391304347826087E-2</v>
      </c>
      <c r="W429" s="66">
        <f>'Publication Table'!U430/'Publication Table (%)'!W$427</f>
        <v>4.3103448275862072E-2</v>
      </c>
      <c r="X429" s="66">
        <f>'Publication Table'!V430/'Publication Table (%)'!X$427</f>
        <v>8.3333333333333332E-3</v>
      </c>
      <c r="Y429" s="66">
        <f>'Publication Table'!W430/'Publication Table (%)'!Y$427</f>
        <v>4.1666666666666664E-2</v>
      </c>
      <c r="Z429" s="66">
        <f>'Publication Table'!X430/'Publication Table (%)'!Z$427</f>
        <v>1.8518518518518517E-2</v>
      </c>
      <c r="AA429" s="66">
        <f>'Publication Table'!Y430/'Publication Table (%)'!AA$427</f>
        <v>3.7037037037037035E-2</v>
      </c>
      <c r="AB429" s="66">
        <f>'Publication Table'!Z430/'Publication Table (%)'!AB$427</f>
        <v>4.7619047619047616E-2</v>
      </c>
      <c r="AC429" s="66">
        <f>'Publication Table'!AA430/'Publication Table (%)'!AC$427</f>
        <v>5.0505050505050504E-2</v>
      </c>
      <c r="AD429" s="66">
        <f>'Publication Table'!AB430/'Publication Table (%)'!AD$427</f>
        <v>2.4193548387096774E-2</v>
      </c>
      <c r="AE429" s="66">
        <f>'Publication Table'!AC430/'Publication Table (%)'!AE$427</f>
        <v>6.3829787234042548E-2</v>
      </c>
      <c r="AF429" s="66">
        <f>'Publication Table'!AD430/'Publication Table (%)'!AF$427</f>
        <v>5.0632911392405063E-2</v>
      </c>
      <c r="AG429" s="66">
        <f>'Publication Table'!AE430/'Publication Table (%)'!AG$427</f>
        <v>0</v>
      </c>
      <c r="AH429" s="66">
        <f>'Publication Table'!AF430/'Publication Table (%)'!AH$427</f>
        <v>2.9411764705882353E-2</v>
      </c>
      <c r="AI429" s="66">
        <f>'Publication Table'!AG430/'Publication Table (%)'!AI$427</f>
        <v>5.6074766355140186E-2</v>
      </c>
      <c r="AJ429" s="66">
        <f>'Publication Table'!AH430/'Publication Table (%)'!AJ$427</f>
        <v>6.4516129032258063E-2</v>
      </c>
      <c r="AK429" s="66">
        <f>'Publication Table'!AI430/'Publication Table (%)'!AK$427</f>
        <v>3.9215686274509803E-2</v>
      </c>
      <c r="AL429" s="66">
        <f>'Publication Table'!AJ430/'Publication Table (%)'!AL$427</f>
        <v>0.10483870967741936</v>
      </c>
      <c r="AM429" s="66">
        <f>'Publication Table'!AK430/'Publication Table (%)'!AM$427</f>
        <v>5.8252427184466021E-2</v>
      </c>
      <c r="AN429" s="66">
        <f>'Publication Table'!AL430/'Publication Table (%)'!AN$427</f>
        <v>3.3333333333333333E-2</v>
      </c>
      <c r="AO429" s="66">
        <f>'Publication Table'!AM430/'Publication Table (%)'!AO$427</f>
        <v>3.2608695652173912E-2</v>
      </c>
      <c r="AP429" s="66">
        <f>'Publication Table'!AN430/'Publication Table (%)'!AP$427</f>
        <v>5.7142857142857141E-2</v>
      </c>
      <c r="AQ429" s="66">
        <f>'Publication Table'!AO430/'Publication Table (%)'!AQ$427</f>
        <v>2.3529411764705882E-2</v>
      </c>
      <c r="AR429" s="66">
        <f>'Publication Table'!AP430/'Publication Table (%)'!AR$427</f>
        <v>7.7777777777777779E-2</v>
      </c>
      <c r="AS429" s="66">
        <f>'Publication Table'!AQ430/'Publication Table (%)'!AS$427</f>
        <v>2.3255813953488372E-2</v>
      </c>
      <c r="AT429" s="66">
        <f>'Publication Table'!AR430/'Publication Table (%)'!AT$427</f>
        <v>1.1111111111111112E-2</v>
      </c>
      <c r="AU429" s="66">
        <f>'Publication Table'!AS430/'Publication Table (%)'!AU$427</f>
        <v>3.937007874015748E-2</v>
      </c>
      <c r="AV429" s="66">
        <f>'Publication Table'!AT430/'Publication Table (%)'!AV$427</f>
        <v>4.1237113402061855E-2</v>
      </c>
      <c r="AW429" s="66">
        <f>'Publication Table'!AU430/'Publication Table (%)'!AW$427</f>
        <v>6.8965517241379309E-2</v>
      </c>
      <c r="AX429" s="66">
        <f>'Publication Table'!AV430/'Publication Table (%)'!AX$427</f>
        <v>4.2372881355932202E-2</v>
      </c>
      <c r="AY429" s="66">
        <f>'Publication Table'!AW430/'Publication Table (%)'!AY$427</f>
        <v>6.6666666666666666E-2</v>
      </c>
      <c r="AZ429" s="66">
        <f>'Publication Table'!AX430/'Publication Table (%)'!AZ$427</f>
        <v>6.0606060606060608E-2</v>
      </c>
      <c r="BA429" s="66">
        <f>'Publication Table'!AY430/'Publication Table (%)'!BA$427</f>
        <v>3.4482758620689655E-2</v>
      </c>
      <c r="BB429" s="66">
        <f>'Publication Table'!AZ430/'Publication Table (%)'!BB$427</f>
        <v>4.1666666666666664E-2</v>
      </c>
      <c r="BC429" s="66">
        <f>'Publication Table'!BA430/'Publication Table (%)'!BC$427</f>
        <v>4.4444444444444446E-2</v>
      </c>
      <c r="BD429" s="66">
        <f>'Publication Table'!BB430/'Publication Table (%)'!BD$427</f>
        <v>7.8125E-2</v>
      </c>
      <c r="BE429" s="66">
        <f>'Publication Table'!BC430/'Publication Table (%)'!BE$427</f>
        <v>3.3333333333333333E-2</v>
      </c>
      <c r="BF429" s="304">
        <f>'Publication Table'!BD430/'Publication Table (%)'!BF$427</f>
        <v>6.0606060606060608E-2</v>
      </c>
      <c r="BG429" s="304">
        <f>'Publication Table'!BE430/'Publication Table (%)'!BG$427</f>
        <v>2.6785714285714284E-2</v>
      </c>
      <c r="BH429" s="304">
        <f>'Publication Table'!BF430/'Publication Table (%)'!BH$427</f>
        <v>2.6548672566371681E-2</v>
      </c>
      <c r="BI429" s="304">
        <f>'Publication Table'!BG430/'Publication Table (%)'!BI$427</f>
        <v>6.1224489795918366E-2</v>
      </c>
      <c r="BJ429" s="304">
        <f>'Publication Table'!BH430/'Publication Table (%)'!BJ$427</f>
        <v>6.4220183486238536E-2</v>
      </c>
      <c r="BK429" s="304">
        <f>'Publication Table'!BI430/'Publication Table (%)'!BK$427</f>
        <v>7.0707070707070704E-2</v>
      </c>
      <c r="BL429" s="304">
        <f>'Publication Table'!BJ430/'Publication Table (%)'!BL$427</f>
        <v>2.7272727272727271E-2</v>
      </c>
      <c r="BM429" s="304">
        <f>'Publication Table'!BK430/'Publication Table (%)'!BM$427</f>
        <v>0.16666666666666666</v>
      </c>
      <c r="BN429" s="304">
        <f>'Publication Table'!BL430/'Publication Table (%)'!BN$427</f>
        <v>0</v>
      </c>
      <c r="BO429" s="304">
        <f>'Publication Table'!BM430/'Publication Table (%)'!BO$427</f>
        <v>8.3333333333333329E-2</v>
      </c>
      <c r="BP429" s="304">
        <f>'Publication Table'!BN430/'Publication Table (%)'!BP$427</f>
        <v>7.1428571428571425E-2</v>
      </c>
      <c r="BQ429" s="304">
        <f>'Publication Table'!BO430/'Publication Table (%)'!BQ$427</f>
        <v>0.02</v>
      </c>
      <c r="BR429" s="304">
        <f>'Publication Table'!BP430/'Publication Table (%)'!BR$427</f>
        <v>1.1235955056179775E-2</v>
      </c>
      <c r="BS429" s="304">
        <f ca="1">'Publication Table'!BQ430/'Publication Table (%)'!BS$427</f>
        <v>4.3478260869565216E-2</v>
      </c>
    </row>
    <row r="430" spans="2:71" ht="15" customHeight="1" x14ac:dyDescent="0.2">
      <c r="B430" s="84" t="str">
        <f t="shared" si="59"/>
        <v>NHS Western IslesCancellation based on capacity or non-clinical reason by hospital %</v>
      </c>
      <c r="C430" s="87" t="str">
        <f t="shared" si="63"/>
        <v>NHS Western Isles</v>
      </c>
      <c r="D430" s="100"/>
      <c r="E430" s="39" t="s">
        <v>114</v>
      </c>
      <c r="F430" s="66">
        <f>'Publication Table'!D431/'Publication Table (%)'!F$427</f>
        <v>5.8823529411764705E-2</v>
      </c>
      <c r="G430" s="66">
        <f>'Publication Table'!E431/'Publication Table (%)'!G$427</f>
        <v>1.5873015873015872E-2</v>
      </c>
      <c r="H430" s="66">
        <f>'Publication Table'!F431/'Publication Table (%)'!H$427</f>
        <v>8.5470085470085479E-3</v>
      </c>
      <c r="I430" s="66">
        <f>'Publication Table'!G431/'Publication Table (%)'!I$427</f>
        <v>1.7699115044247787E-2</v>
      </c>
      <c r="J430" s="66">
        <f>'Publication Table'!H431/'Publication Table (%)'!J$427</f>
        <v>2.2222222222222223E-2</v>
      </c>
      <c r="K430" s="66">
        <f>'Publication Table'!I431/'Publication Table (%)'!K$427</f>
        <v>3.5087719298245612E-2</v>
      </c>
      <c r="L430" s="66">
        <f>'Publication Table'!J431/'Publication Table (%)'!L$427</f>
        <v>2.5423728813559324E-2</v>
      </c>
      <c r="M430" s="66">
        <f>'Publication Table'!K431/'Publication Table (%)'!M$427</f>
        <v>0</v>
      </c>
      <c r="N430" s="66">
        <f>'Publication Table'!L431/'Publication Table (%)'!N$427</f>
        <v>0</v>
      </c>
      <c r="O430" s="66">
        <f>'Publication Table'!M431/'Publication Table (%)'!O$427</f>
        <v>1.5151515151515152E-2</v>
      </c>
      <c r="P430" s="66">
        <f>'Publication Table'!N431/'Publication Table (%)'!P$427</f>
        <v>0.12037037037037036</v>
      </c>
      <c r="Q430" s="66">
        <f>'Publication Table'!O431/'Publication Table (%)'!Q$427</f>
        <v>0</v>
      </c>
      <c r="R430" s="66">
        <f>'Publication Table'!P431/'Publication Table (%)'!R$427</f>
        <v>0</v>
      </c>
      <c r="S430" s="66">
        <f>'Publication Table'!Q431/'Publication Table (%)'!S$427</f>
        <v>8.1967213114754103E-3</v>
      </c>
      <c r="T430" s="66">
        <f>'Publication Table'!R431/'Publication Table (%)'!T$427</f>
        <v>1.0416666666666666E-2</v>
      </c>
      <c r="U430" s="66">
        <f>'Publication Table'!S431/'Publication Table (%)'!U$427</f>
        <v>3.125E-2</v>
      </c>
      <c r="V430" s="66">
        <f>'Publication Table'!T431/'Publication Table (%)'!V$427</f>
        <v>2.6086956521739129E-2</v>
      </c>
      <c r="W430" s="66">
        <f>'Publication Table'!U431/'Publication Table (%)'!W$427</f>
        <v>1.7241379310344827E-2</v>
      </c>
      <c r="X430" s="66">
        <f>'Publication Table'!V431/'Publication Table (%)'!X$427</f>
        <v>0</v>
      </c>
      <c r="Y430" s="66">
        <f>'Publication Table'!W431/'Publication Table (%)'!Y$427</f>
        <v>0</v>
      </c>
      <c r="Z430" s="66">
        <f>'Publication Table'!X431/'Publication Table (%)'!Z$427</f>
        <v>0</v>
      </c>
      <c r="AA430" s="66">
        <f>'Publication Table'!Y431/'Publication Table (%)'!AA$427</f>
        <v>9.2592592592592587E-3</v>
      </c>
      <c r="AB430" s="66">
        <f>'Publication Table'!Z431/'Publication Table (%)'!AB$427</f>
        <v>0</v>
      </c>
      <c r="AC430" s="66">
        <f>'Publication Table'!AA431/'Publication Table (%)'!AC$427</f>
        <v>0</v>
      </c>
      <c r="AD430" s="66">
        <f>'Publication Table'!AB431/'Publication Table (%)'!AD$427</f>
        <v>0</v>
      </c>
      <c r="AE430" s="66">
        <f>'Publication Table'!AC431/'Publication Table (%)'!AE$427</f>
        <v>0</v>
      </c>
      <c r="AF430" s="66">
        <f>'Publication Table'!AD431/'Publication Table (%)'!AF$427</f>
        <v>8.8607594936708861E-2</v>
      </c>
      <c r="AG430" s="66">
        <f>'Publication Table'!AE431/'Publication Table (%)'!AG$427</f>
        <v>6.3157894736842107E-2</v>
      </c>
      <c r="AH430" s="66">
        <f>'Publication Table'!AF431/'Publication Table (%)'!AH$427</f>
        <v>0.20588235294117646</v>
      </c>
      <c r="AI430" s="66">
        <f>'Publication Table'!AG431/'Publication Table (%)'!AI$427</f>
        <v>7.476635514018691E-2</v>
      </c>
      <c r="AJ430" s="66">
        <f>'Publication Table'!AH431/'Publication Table (%)'!AJ$427</f>
        <v>6.4516129032258063E-2</v>
      </c>
      <c r="AK430" s="66">
        <f>'Publication Table'!AI431/'Publication Table (%)'!AK$427</f>
        <v>9.8039215686274508E-3</v>
      </c>
      <c r="AL430" s="66">
        <f>'Publication Table'!AJ431/'Publication Table (%)'!AL$427</f>
        <v>1.6129032258064516E-2</v>
      </c>
      <c r="AM430" s="66">
        <f>'Publication Table'!AK431/'Publication Table (%)'!AM$427</f>
        <v>0</v>
      </c>
      <c r="AN430" s="66">
        <f>'Publication Table'!AL431/'Publication Table (%)'!AN$427</f>
        <v>1.1111111111111112E-2</v>
      </c>
      <c r="AO430" s="66">
        <f>'Publication Table'!AM431/'Publication Table (%)'!AO$427</f>
        <v>0</v>
      </c>
      <c r="AP430" s="66">
        <f>'Publication Table'!AN431/'Publication Table (%)'!AP$427</f>
        <v>1.9047619047619049E-2</v>
      </c>
      <c r="AQ430" s="66">
        <f>'Publication Table'!AO431/'Publication Table (%)'!AQ$427</f>
        <v>4.7058823529411764E-2</v>
      </c>
      <c r="AR430" s="66">
        <f>'Publication Table'!AP431/'Publication Table (%)'!AR$427</f>
        <v>4.4444444444444446E-2</v>
      </c>
      <c r="AS430" s="66">
        <f>'Publication Table'!AQ431/'Publication Table (%)'!AS$427</f>
        <v>3.1007751937984496E-2</v>
      </c>
      <c r="AT430" s="66">
        <f>'Publication Table'!AR431/'Publication Table (%)'!AT$427</f>
        <v>3.3333333333333333E-2</v>
      </c>
      <c r="AU430" s="66">
        <f>'Publication Table'!AS431/'Publication Table (%)'!AU$427</f>
        <v>0</v>
      </c>
      <c r="AV430" s="66">
        <f>'Publication Table'!AT431/'Publication Table (%)'!AV$427</f>
        <v>0</v>
      </c>
      <c r="AW430" s="66">
        <f>'Publication Table'!AU431/'Publication Table (%)'!AW$427</f>
        <v>3.4482758620689655E-2</v>
      </c>
      <c r="AX430" s="66">
        <f>'Publication Table'!AV431/'Publication Table (%)'!AX$427</f>
        <v>4.2372881355932202E-2</v>
      </c>
      <c r="AY430" s="66">
        <f>'Publication Table'!AW431/'Publication Table (%)'!AY$427</f>
        <v>1.9047619047619049E-2</v>
      </c>
      <c r="AZ430" s="66">
        <f>'Publication Table'!AX431/'Publication Table (%)'!AZ$427</f>
        <v>2.0202020202020204E-2</v>
      </c>
      <c r="BA430" s="66">
        <f>'Publication Table'!AY431/'Publication Table (%)'!BA$427</f>
        <v>3.4482758620689655E-2</v>
      </c>
      <c r="BB430" s="66">
        <f>'Publication Table'!AZ431/'Publication Table (%)'!BB$427</f>
        <v>1.0416666666666666E-2</v>
      </c>
      <c r="BC430" s="66">
        <f>'Publication Table'!BA431/'Publication Table (%)'!BC$427</f>
        <v>3.3333333333333333E-2</v>
      </c>
      <c r="BD430" s="66">
        <f>'Publication Table'!BB431/'Publication Table (%)'!BD$427</f>
        <v>7.8125E-3</v>
      </c>
      <c r="BE430" s="66">
        <f>'Publication Table'!BC431/'Publication Table (%)'!BE$427</f>
        <v>3.3333333333333333E-2</v>
      </c>
      <c r="BF430" s="304">
        <f>'Publication Table'!BD431/'Publication Table (%)'!BF$427</f>
        <v>4.0404040404040407E-2</v>
      </c>
      <c r="BG430" s="304">
        <f>'Publication Table'!BE431/'Publication Table (%)'!BG$427</f>
        <v>8.9285714285714281E-3</v>
      </c>
      <c r="BH430" s="304">
        <f>'Publication Table'!BF431/'Publication Table (%)'!BH$427</f>
        <v>2.6548672566371681E-2</v>
      </c>
      <c r="BI430" s="304">
        <f>'Publication Table'!BG431/'Publication Table (%)'!BI$427</f>
        <v>3.0612244897959183E-2</v>
      </c>
      <c r="BJ430" s="304">
        <f>'Publication Table'!BH431/'Publication Table (%)'!BJ$427</f>
        <v>9.1743119266055051E-3</v>
      </c>
      <c r="BK430" s="304">
        <f>'Publication Table'!BI431/'Publication Table (%)'!BK$427</f>
        <v>2.0202020202020204E-2</v>
      </c>
      <c r="BL430" s="304">
        <f>'Publication Table'!BJ431/'Publication Table (%)'!BL$427</f>
        <v>4.5454545454545456E-2</v>
      </c>
      <c r="BM430" s="304">
        <f>'Publication Table'!BK431/'Publication Table (%)'!BM$427</f>
        <v>0</v>
      </c>
      <c r="BN430" s="304">
        <f>'Publication Table'!BL431/'Publication Table (%)'!BN$427</f>
        <v>0</v>
      </c>
      <c r="BO430" s="304">
        <f>'Publication Table'!BM431/'Publication Table (%)'!BO$427</f>
        <v>8.3333333333333329E-2</v>
      </c>
      <c r="BP430" s="304">
        <f>'Publication Table'!BN431/'Publication Table (%)'!BP$427</f>
        <v>2.3809523809523808E-2</v>
      </c>
      <c r="BQ430" s="304">
        <f>'Publication Table'!BO431/'Publication Table (%)'!BQ$427</f>
        <v>0.02</v>
      </c>
      <c r="BR430" s="304">
        <f>'Publication Table'!BP431/'Publication Table (%)'!BR$427</f>
        <v>0</v>
      </c>
      <c r="BS430" s="304">
        <f ca="1">'Publication Table'!BQ431/'Publication Table (%)'!BS$427</f>
        <v>2.1739130434782608E-2</v>
      </c>
    </row>
    <row r="431" spans="2:71" ht="15" customHeight="1" x14ac:dyDescent="0.2">
      <c r="B431" s="84" t="str">
        <f t="shared" si="59"/>
        <v>NHS Western IslesCancelled by Patient %</v>
      </c>
      <c r="C431" s="87" t="str">
        <f t="shared" si="63"/>
        <v>NHS Western Isles</v>
      </c>
      <c r="D431" s="100"/>
      <c r="E431" s="39" t="s">
        <v>115</v>
      </c>
      <c r="F431" s="66">
        <f>'Publication Table'!D432/'Publication Table (%)'!F$427</f>
        <v>2.9411764705882353E-2</v>
      </c>
      <c r="G431" s="66">
        <f>'Publication Table'!E432/'Publication Table (%)'!G$427</f>
        <v>3.968253968253968E-2</v>
      </c>
      <c r="H431" s="66">
        <f>'Publication Table'!F432/'Publication Table (%)'!H$427</f>
        <v>3.4188034188034191E-2</v>
      </c>
      <c r="I431" s="66">
        <f>'Publication Table'!G432/'Publication Table (%)'!I$427</f>
        <v>2.6548672566371681E-2</v>
      </c>
      <c r="J431" s="66">
        <f>'Publication Table'!H432/'Publication Table (%)'!J$427</f>
        <v>2.9629629629629631E-2</v>
      </c>
      <c r="K431" s="66">
        <f>'Publication Table'!I432/'Publication Table (%)'!K$427</f>
        <v>3.5087719298245612E-2</v>
      </c>
      <c r="L431" s="66">
        <f>'Publication Table'!J432/'Publication Table (%)'!L$427</f>
        <v>0</v>
      </c>
      <c r="M431" s="66">
        <f>'Publication Table'!K432/'Publication Table (%)'!M$427</f>
        <v>0</v>
      </c>
      <c r="N431" s="66">
        <f>'Publication Table'!L432/'Publication Table (%)'!N$427</f>
        <v>5.4545454545454543E-2</v>
      </c>
      <c r="O431" s="66">
        <f>'Publication Table'!M432/'Publication Table (%)'!O$427</f>
        <v>4.5454545454545456E-2</v>
      </c>
      <c r="P431" s="66">
        <f>'Publication Table'!N432/'Publication Table (%)'!P$427</f>
        <v>4.6296296296296294E-2</v>
      </c>
      <c r="Q431" s="66">
        <f>'Publication Table'!O432/'Publication Table (%)'!Q$427</f>
        <v>0</v>
      </c>
      <c r="R431" s="66">
        <f>'Publication Table'!P432/'Publication Table (%)'!R$427</f>
        <v>3.3613445378151259E-2</v>
      </c>
      <c r="S431" s="66">
        <f>'Publication Table'!Q432/'Publication Table (%)'!S$427</f>
        <v>3.2786885245901641E-2</v>
      </c>
      <c r="T431" s="66">
        <f>'Publication Table'!R432/'Publication Table (%)'!T$427</f>
        <v>3.125E-2</v>
      </c>
      <c r="U431" s="66">
        <f>'Publication Table'!S432/'Publication Table (%)'!U$427</f>
        <v>2.34375E-2</v>
      </c>
      <c r="V431" s="66">
        <f>'Publication Table'!T432/'Publication Table (%)'!V$427</f>
        <v>1.7391304347826087E-2</v>
      </c>
      <c r="W431" s="66">
        <f>'Publication Table'!U432/'Publication Table (%)'!W$427</f>
        <v>8.6206896551724137E-3</v>
      </c>
      <c r="X431" s="66">
        <f>'Publication Table'!V432/'Publication Table (%)'!X$427</f>
        <v>2.5000000000000001E-2</v>
      </c>
      <c r="Y431" s="66">
        <f>'Publication Table'!W432/'Publication Table (%)'!Y$427</f>
        <v>1.0416666666666666E-2</v>
      </c>
      <c r="Z431" s="66">
        <f>'Publication Table'!X432/'Publication Table (%)'!Z$427</f>
        <v>3.7037037037037035E-2</v>
      </c>
      <c r="AA431" s="66">
        <f>'Publication Table'!Y432/'Publication Table (%)'!AA$427</f>
        <v>3.7037037037037035E-2</v>
      </c>
      <c r="AB431" s="66">
        <f>'Publication Table'!Z432/'Publication Table (%)'!AB$427</f>
        <v>2.8571428571428571E-2</v>
      </c>
      <c r="AC431" s="66">
        <f>'Publication Table'!AA432/'Publication Table (%)'!AC$427</f>
        <v>0</v>
      </c>
      <c r="AD431" s="66">
        <f>'Publication Table'!AB432/'Publication Table (%)'!AD$427</f>
        <v>4.8387096774193547E-2</v>
      </c>
      <c r="AE431" s="66">
        <f>'Publication Table'!AC432/'Publication Table (%)'!AE$427</f>
        <v>5.3191489361702128E-2</v>
      </c>
      <c r="AF431" s="66">
        <f>'Publication Table'!AD432/'Publication Table (%)'!AF$427</f>
        <v>7.5949367088607597E-2</v>
      </c>
      <c r="AG431" s="66">
        <f>'Publication Table'!AE432/'Publication Table (%)'!AG$427</f>
        <v>3.1578947368421054E-2</v>
      </c>
      <c r="AH431" s="66">
        <f>'Publication Table'!AF432/'Publication Table (%)'!AH$427</f>
        <v>0</v>
      </c>
      <c r="AI431" s="66">
        <f>'Publication Table'!AG432/'Publication Table (%)'!AI$427</f>
        <v>1.8691588785046728E-2</v>
      </c>
      <c r="AJ431" s="66">
        <f>'Publication Table'!AH432/'Publication Table (%)'!AJ$427</f>
        <v>2.4193548387096774E-2</v>
      </c>
      <c r="AK431" s="66">
        <f>'Publication Table'!AI432/'Publication Table (%)'!AK$427</f>
        <v>2.9411764705882353E-2</v>
      </c>
      <c r="AL431" s="66">
        <f>'Publication Table'!AJ432/'Publication Table (%)'!AL$427</f>
        <v>1.6129032258064516E-2</v>
      </c>
      <c r="AM431" s="66">
        <f>'Publication Table'!AK432/'Publication Table (%)'!AM$427</f>
        <v>2.9126213592233011E-2</v>
      </c>
      <c r="AN431" s="66">
        <f>'Publication Table'!AL432/'Publication Table (%)'!AN$427</f>
        <v>1.1111111111111112E-2</v>
      </c>
      <c r="AO431" s="66">
        <f>'Publication Table'!AM432/'Publication Table (%)'!AO$427</f>
        <v>2.1739130434782608E-2</v>
      </c>
      <c r="AP431" s="66">
        <f>'Publication Table'!AN432/'Publication Table (%)'!AP$427</f>
        <v>3.8095238095238099E-2</v>
      </c>
      <c r="AQ431" s="66">
        <f>'Publication Table'!AO432/'Publication Table (%)'!AQ$427</f>
        <v>5.8823529411764705E-2</v>
      </c>
      <c r="AR431" s="66">
        <f>'Publication Table'!AP432/'Publication Table (%)'!AR$427</f>
        <v>1.1111111111111112E-2</v>
      </c>
      <c r="AS431" s="66">
        <f>'Publication Table'!AQ432/'Publication Table (%)'!AS$427</f>
        <v>6.9767441860465115E-2</v>
      </c>
      <c r="AT431" s="66">
        <f>'Publication Table'!AR432/'Publication Table (%)'!AT$427</f>
        <v>3.3333333333333333E-2</v>
      </c>
      <c r="AU431" s="66">
        <f>'Publication Table'!AS432/'Publication Table (%)'!AU$427</f>
        <v>3.1496062992125984E-2</v>
      </c>
      <c r="AV431" s="66">
        <f>'Publication Table'!AT432/'Publication Table (%)'!AV$427</f>
        <v>1.0309278350515464E-2</v>
      </c>
      <c r="AW431" s="66">
        <f>'Publication Table'!AU432/'Publication Table (%)'!AW$427</f>
        <v>1.1494252873563218E-2</v>
      </c>
      <c r="AX431" s="66">
        <f>'Publication Table'!AV432/'Publication Table (%)'!AX$427</f>
        <v>1.6949152542372881E-2</v>
      </c>
      <c r="AY431" s="66">
        <f>'Publication Table'!AW432/'Publication Table (%)'!AY$427</f>
        <v>4.7619047619047616E-2</v>
      </c>
      <c r="AZ431" s="66">
        <f>'Publication Table'!AX432/'Publication Table (%)'!AZ$427</f>
        <v>0</v>
      </c>
      <c r="BA431" s="66">
        <f>'Publication Table'!AY432/'Publication Table (%)'!BA$427</f>
        <v>1.1494252873563218E-2</v>
      </c>
      <c r="BB431" s="66">
        <f>'Publication Table'!AZ432/'Publication Table (%)'!BB$427</f>
        <v>1.0416666666666666E-2</v>
      </c>
      <c r="BC431" s="66">
        <f>'Publication Table'!BA432/'Publication Table (%)'!BC$427</f>
        <v>6.6666666666666666E-2</v>
      </c>
      <c r="BD431" s="66">
        <f>'Publication Table'!BB432/'Publication Table (%)'!BD$427</f>
        <v>1.5625E-2</v>
      </c>
      <c r="BE431" s="66">
        <f>'Publication Table'!BC432/'Publication Table (%)'!BE$427</f>
        <v>4.4444444444444446E-2</v>
      </c>
      <c r="BF431" s="304">
        <f>'Publication Table'!BD432/'Publication Table (%)'!BF$427</f>
        <v>4.0404040404040407E-2</v>
      </c>
      <c r="BG431" s="304">
        <f>'Publication Table'!BE432/'Publication Table (%)'!BG$427</f>
        <v>2.6785714285714284E-2</v>
      </c>
      <c r="BH431" s="304">
        <f>'Publication Table'!BF432/'Publication Table (%)'!BH$427</f>
        <v>8.8495575221238937E-3</v>
      </c>
      <c r="BI431" s="304">
        <f>'Publication Table'!BG432/'Publication Table (%)'!BI$427</f>
        <v>3.0612244897959183E-2</v>
      </c>
      <c r="BJ431" s="304">
        <f>'Publication Table'!BH432/'Publication Table (%)'!BJ$427</f>
        <v>1.834862385321101E-2</v>
      </c>
      <c r="BK431" s="304">
        <f>'Publication Table'!BI432/'Publication Table (%)'!BK$427</f>
        <v>0</v>
      </c>
      <c r="BL431" s="304">
        <f>'Publication Table'!BJ432/'Publication Table (%)'!BL$427</f>
        <v>5.4545454545454543E-2</v>
      </c>
      <c r="BM431" s="304">
        <f>'Publication Table'!BK432/'Publication Table (%)'!BM$427</f>
        <v>0</v>
      </c>
      <c r="BN431" s="304">
        <f>'Publication Table'!BL432/'Publication Table (%)'!BN$427</f>
        <v>0</v>
      </c>
      <c r="BO431" s="304">
        <f>'Publication Table'!BM432/'Publication Table (%)'!BO$427</f>
        <v>0</v>
      </c>
      <c r="BP431" s="304">
        <f>'Publication Table'!BN432/'Publication Table (%)'!BP$427</f>
        <v>0</v>
      </c>
      <c r="BQ431" s="304">
        <f>'Publication Table'!BO432/'Publication Table (%)'!BQ$427</f>
        <v>0</v>
      </c>
      <c r="BR431" s="304">
        <f>'Publication Table'!BP432/'Publication Table (%)'!BR$427</f>
        <v>1.1235955056179775E-2</v>
      </c>
      <c r="BS431" s="304">
        <f ca="1">'Publication Table'!BQ432/'Publication Table (%)'!BS$427</f>
        <v>1.0869565217391304E-2</v>
      </c>
    </row>
    <row r="432" spans="2:71" ht="15" customHeight="1" x14ac:dyDescent="0.2">
      <c r="B432" s="84" t="str">
        <f t="shared" si="59"/>
        <v>NHS Western IslesOther reason %</v>
      </c>
      <c r="C432" s="87" t="str">
        <f t="shared" si="63"/>
        <v>NHS Western Isles</v>
      </c>
      <c r="D432" s="100"/>
      <c r="E432" s="39" t="s">
        <v>116</v>
      </c>
      <c r="F432" s="66">
        <f>'Publication Table'!D433/'Publication Table (%)'!F$427</f>
        <v>0</v>
      </c>
      <c r="G432" s="66">
        <f>'Publication Table'!E433/'Publication Table (%)'!G$427</f>
        <v>1.5873015873015872E-2</v>
      </c>
      <c r="H432" s="66">
        <f>'Publication Table'!F433/'Publication Table (%)'!H$427</f>
        <v>8.5470085470085479E-3</v>
      </c>
      <c r="I432" s="66">
        <f>'Publication Table'!G433/'Publication Table (%)'!I$427</f>
        <v>0</v>
      </c>
      <c r="J432" s="66">
        <f>'Publication Table'!H433/'Publication Table (%)'!J$427</f>
        <v>0</v>
      </c>
      <c r="K432" s="66">
        <f>'Publication Table'!I433/'Publication Table (%)'!K$427</f>
        <v>1.7543859649122806E-2</v>
      </c>
      <c r="L432" s="66">
        <f>'Publication Table'!J433/'Publication Table (%)'!L$427</f>
        <v>0</v>
      </c>
      <c r="M432" s="66">
        <f>'Publication Table'!K433/'Publication Table (%)'!M$427</f>
        <v>0.01</v>
      </c>
      <c r="N432" s="66">
        <f>'Publication Table'!L433/'Publication Table (%)'!N$427</f>
        <v>1.8181818181818181E-2</v>
      </c>
      <c r="O432" s="66">
        <f>'Publication Table'!M433/'Publication Table (%)'!O$427</f>
        <v>7.575757575757576E-3</v>
      </c>
      <c r="P432" s="66">
        <f>'Publication Table'!N433/'Publication Table (%)'!P$427</f>
        <v>9.2592592592592587E-3</v>
      </c>
      <c r="Q432" s="66">
        <f>'Publication Table'!O433/'Publication Table (%)'!Q$427</f>
        <v>0</v>
      </c>
      <c r="R432" s="66">
        <f>'Publication Table'!P433/'Publication Table (%)'!R$427</f>
        <v>0</v>
      </c>
      <c r="S432" s="66">
        <f>'Publication Table'!Q433/'Publication Table (%)'!S$427</f>
        <v>0</v>
      </c>
      <c r="T432" s="66">
        <f>'Publication Table'!R433/'Publication Table (%)'!T$427</f>
        <v>2.0833333333333332E-2</v>
      </c>
      <c r="U432" s="66">
        <f>'Publication Table'!S433/'Publication Table (%)'!U$427</f>
        <v>7.8125E-3</v>
      </c>
      <c r="V432" s="66">
        <f>'Publication Table'!T433/'Publication Table (%)'!V$427</f>
        <v>8.6956521739130436E-3</v>
      </c>
      <c r="W432" s="66">
        <f>'Publication Table'!U433/'Publication Table (%)'!W$427</f>
        <v>8.6206896551724137E-3</v>
      </c>
      <c r="X432" s="66">
        <f>'Publication Table'!V433/'Publication Table (%)'!X$427</f>
        <v>0</v>
      </c>
      <c r="Y432" s="66">
        <f>'Publication Table'!W433/'Publication Table (%)'!Y$427</f>
        <v>0</v>
      </c>
      <c r="Z432" s="66">
        <f>'Publication Table'!X433/'Publication Table (%)'!Z$427</f>
        <v>0</v>
      </c>
      <c r="AA432" s="66">
        <f>'Publication Table'!Y433/'Publication Table (%)'!AA$427</f>
        <v>0</v>
      </c>
      <c r="AB432" s="66">
        <f>'Publication Table'!Z433/'Publication Table (%)'!AB$427</f>
        <v>9.5238095238095247E-3</v>
      </c>
      <c r="AC432" s="66">
        <f>'Publication Table'!AA433/'Publication Table (%)'!AC$427</f>
        <v>0</v>
      </c>
      <c r="AD432" s="66">
        <f>'Publication Table'!AB433/'Publication Table (%)'!AD$427</f>
        <v>8.0645161290322578E-3</v>
      </c>
      <c r="AE432" s="66">
        <f>'Publication Table'!AC433/'Publication Table (%)'!AE$427</f>
        <v>0</v>
      </c>
      <c r="AF432" s="66">
        <f>'Publication Table'!AD433/'Publication Table (%)'!AF$427</f>
        <v>3.7974683544303799E-2</v>
      </c>
      <c r="AG432" s="66">
        <f>'Publication Table'!AE433/'Publication Table (%)'!AG$427</f>
        <v>1.0526315789473684E-2</v>
      </c>
      <c r="AH432" s="66">
        <f>'Publication Table'!AF433/'Publication Table (%)'!AH$427</f>
        <v>0</v>
      </c>
      <c r="AI432" s="66">
        <f>'Publication Table'!AG433/'Publication Table (%)'!AI$427</f>
        <v>9.3457943925233638E-3</v>
      </c>
      <c r="AJ432" s="66">
        <f>'Publication Table'!AH433/'Publication Table (%)'!AJ$427</f>
        <v>0</v>
      </c>
      <c r="AK432" s="66">
        <f>'Publication Table'!AI433/'Publication Table (%)'!AK$427</f>
        <v>0</v>
      </c>
      <c r="AL432" s="66">
        <f>'Publication Table'!AJ433/'Publication Table (%)'!AL$427</f>
        <v>0</v>
      </c>
      <c r="AM432" s="66">
        <f>'Publication Table'!AK433/'Publication Table (%)'!AM$427</f>
        <v>3.8834951456310676E-2</v>
      </c>
      <c r="AN432" s="66">
        <f>'Publication Table'!AL433/'Publication Table (%)'!AN$427</f>
        <v>1.1111111111111112E-2</v>
      </c>
      <c r="AO432" s="66">
        <f>'Publication Table'!AM433/'Publication Table (%)'!AO$427</f>
        <v>0</v>
      </c>
      <c r="AP432" s="66">
        <f>'Publication Table'!AN433/'Publication Table (%)'!AP$427</f>
        <v>0</v>
      </c>
      <c r="AQ432" s="66">
        <f>'Publication Table'!AO433/'Publication Table (%)'!AQ$427</f>
        <v>0</v>
      </c>
      <c r="AR432" s="66">
        <f>'Publication Table'!AP433/'Publication Table (%)'!AR$427</f>
        <v>0</v>
      </c>
      <c r="AS432" s="66">
        <f>'Publication Table'!AQ433/'Publication Table (%)'!AS$427</f>
        <v>0</v>
      </c>
      <c r="AT432" s="66">
        <f>'Publication Table'!AR433/'Publication Table (%)'!AT$427</f>
        <v>1.1111111111111112E-2</v>
      </c>
      <c r="AU432" s="66">
        <f>'Publication Table'!AS433/'Publication Table (%)'!AU$427</f>
        <v>0</v>
      </c>
      <c r="AV432" s="66">
        <f>'Publication Table'!AT433/'Publication Table (%)'!AV$427</f>
        <v>0</v>
      </c>
      <c r="AW432" s="66">
        <f>'Publication Table'!AU433/'Publication Table (%)'!AW$427</f>
        <v>0</v>
      </c>
      <c r="AX432" s="66">
        <f>'Publication Table'!AV433/'Publication Table (%)'!AX$427</f>
        <v>0</v>
      </c>
      <c r="AY432" s="66">
        <f>'Publication Table'!AW433/'Publication Table (%)'!AY$427</f>
        <v>0</v>
      </c>
      <c r="AZ432" s="66">
        <f>'Publication Table'!AX433/'Publication Table (%)'!AZ$427</f>
        <v>0</v>
      </c>
      <c r="BA432" s="66">
        <f>'Publication Table'!AY433/'Publication Table (%)'!BA$427</f>
        <v>0</v>
      </c>
      <c r="BB432" s="66">
        <f>'Publication Table'!AZ433/'Publication Table (%)'!BB$427</f>
        <v>0</v>
      </c>
      <c r="BC432" s="66">
        <f>'Publication Table'!BA433/'Publication Table (%)'!BC$427</f>
        <v>1.1111111111111112E-2</v>
      </c>
      <c r="BD432" s="66">
        <f>'Publication Table'!BB433/'Publication Table (%)'!BD$427</f>
        <v>0</v>
      </c>
      <c r="BE432" s="66">
        <f>'Publication Table'!BC433/'Publication Table (%)'!BE$427</f>
        <v>0</v>
      </c>
      <c r="BF432" s="304">
        <f>'Publication Table'!BD433/'Publication Table (%)'!BF$427</f>
        <v>2.0202020202020204E-2</v>
      </c>
      <c r="BG432" s="304">
        <f>'Publication Table'!BE433/'Publication Table (%)'!BG$427</f>
        <v>0</v>
      </c>
      <c r="BH432" s="304">
        <f>'Publication Table'!BF433/'Publication Table (%)'!BH$427</f>
        <v>0</v>
      </c>
      <c r="BI432" s="304">
        <f>'Publication Table'!BG433/'Publication Table (%)'!BI$427</f>
        <v>3.0612244897959183E-2</v>
      </c>
      <c r="BJ432" s="304">
        <f>'Publication Table'!BH433/'Publication Table (%)'!BJ$427</f>
        <v>9.1743119266055051E-3</v>
      </c>
      <c r="BK432" s="304">
        <f>'Publication Table'!BI433/'Publication Table (%)'!BK$427</f>
        <v>0</v>
      </c>
      <c r="BL432" s="304">
        <f>'Publication Table'!BJ433/'Publication Table (%)'!BL$427</f>
        <v>0</v>
      </c>
      <c r="BM432" s="304">
        <f>'Publication Table'!BK433/'Publication Table (%)'!BM$427</f>
        <v>0</v>
      </c>
      <c r="BN432" s="304">
        <f>'Publication Table'!BL433/'Publication Table (%)'!BN$427</f>
        <v>0</v>
      </c>
      <c r="BO432" s="304">
        <f>'Publication Table'!BM433/'Publication Table (%)'!BO$427</f>
        <v>0</v>
      </c>
      <c r="BP432" s="304">
        <f>'Publication Table'!BN433/'Publication Table (%)'!BP$427</f>
        <v>0</v>
      </c>
      <c r="BQ432" s="304">
        <f>'Publication Table'!BO433/'Publication Table (%)'!BQ$427</f>
        <v>0</v>
      </c>
      <c r="BR432" s="304">
        <f>'Publication Table'!BP433/'Publication Table (%)'!BR$427</f>
        <v>0</v>
      </c>
      <c r="BS432" s="304">
        <f ca="1">'Publication Table'!BQ433/'Publication Table (%)'!BS$427</f>
        <v>0</v>
      </c>
    </row>
    <row r="433" spans="2:71" ht="15" customHeight="1" collapsed="1" x14ac:dyDescent="0.25">
      <c r="B433" s="84" t="str">
        <f t="shared" si="59"/>
        <v>NHS Western IslesHospital Level</v>
      </c>
      <c r="C433" s="87" t="str">
        <f t="shared" si="63"/>
        <v>NHS Western Isles</v>
      </c>
      <c r="D433" s="100"/>
      <c r="E433" s="44" t="s">
        <v>10</v>
      </c>
      <c r="F433" s="14"/>
      <c r="G433" s="14"/>
      <c r="H433" s="14"/>
      <c r="I433" s="14"/>
      <c r="J433" s="14"/>
      <c r="K433" s="14"/>
      <c r="L433" s="14"/>
      <c r="M433" s="14"/>
      <c r="N433" s="14"/>
      <c r="O433" s="14"/>
      <c r="P433" s="14"/>
      <c r="Q433" s="14"/>
      <c r="R433" s="14"/>
      <c r="S433" s="14"/>
      <c r="T433" s="14"/>
      <c r="U433" s="14"/>
      <c r="V433" s="14"/>
      <c r="W433" s="14"/>
      <c r="X433" s="14"/>
      <c r="Y433" s="14"/>
      <c r="Z433" s="14"/>
      <c r="AA433" s="14"/>
      <c r="AB433" s="14"/>
      <c r="AC433" s="14"/>
      <c r="AD433" s="14"/>
      <c r="AE433" s="14"/>
      <c r="AF433" s="14"/>
      <c r="AG433" s="14"/>
      <c r="AH433" s="14"/>
      <c r="AI433" s="14"/>
      <c r="AJ433" s="14"/>
      <c r="AK433" s="14"/>
      <c r="AL433" s="14"/>
      <c r="AM433" s="14"/>
      <c r="AN433" s="14"/>
      <c r="AO433" s="14"/>
      <c r="AP433" s="14"/>
      <c r="AQ433" s="14"/>
      <c r="AR433" s="14"/>
      <c r="AS433" s="14"/>
      <c r="AT433" s="14"/>
      <c r="AU433" s="14"/>
      <c r="AV433" s="14"/>
      <c r="AW433" s="14"/>
      <c r="AX433" s="14"/>
      <c r="AY433" s="14"/>
      <c r="AZ433" s="14"/>
      <c r="BA433" s="14"/>
      <c r="BB433" s="14"/>
      <c r="BC433" s="14"/>
      <c r="BD433" s="14"/>
      <c r="BE433" s="14"/>
      <c r="BF433" s="14"/>
      <c r="BG433" s="14"/>
      <c r="BH433" s="14"/>
      <c r="BI433" s="14"/>
      <c r="BJ433" s="14"/>
      <c r="BK433" s="14"/>
      <c r="BL433" s="14"/>
      <c r="BM433" s="14"/>
      <c r="BN433" s="14"/>
      <c r="BO433" s="14"/>
      <c r="BP433" s="14"/>
      <c r="BQ433" s="14"/>
      <c r="BR433" s="14"/>
      <c r="BS433" s="14"/>
    </row>
    <row r="434" spans="2:71" ht="15" hidden="1" customHeight="1" outlineLevel="1" collapsed="1" x14ac:dyDescent="0.2">
      <c r="B434" s="84" t="str">
        <f t="shared" si="59"/>
        <v>Western Isles HospitalWestern Isles Hospital</v>
      </c>
      <c r="C434" s="87" t="str">
        <f>E434</f>
        <v>Western Isles Hospital</v>
      </c>
      <c r="D434" s="100" t="s">
        <v>101</v>
      </c>
      <c r="E434" s="43" t="s">
        <v>102</v>
      </c>
      <c r="F434" s="14"/>
      <c r="G434" s="14"/>
      <c r="H434" s="14"/>
      <c r="I434" s="14"/>
      <c r="J434" s="14"/>
      <c r="K434" s="14"/>
      <c r="L434" s="14"/>
      <c r="M434" s="14"/>
      <c r="N434" s="14"/>
      <c r="O434" s="14"/>
      <c r="P434" s="14"/>
      <c r="Q434" s="14"/>
      <c r="R434" s="14"/>
      <c r="S434" s="14"/>
      <c r="T434" s="14"/>
      <c r="U434" s="14"/>
      <c r="V434" s="14"/>
      <c r="W434" s="14"/>
      <c r="X434" s="14"/>
      <c r="Y434" s="14"/>
      <c r="Z434" s="14"/>
      <c r="AA434" s="14"/>
      <c r="AB434" s="14"/>
      <c r="AC434" s="14"/>
      <c r="AD434" s="14"/>
      <c r="AE434" s="14"/>
      <c r="AF434" s="14"/>
      <c r="AG434" s="14"/>
      <c r="AH434" s="14"/>
      <c r="AI434" s="14"/>
      <c r="AJ434" s="14"/>
      <c r="AK434" s="14"/>
      <c r="AL434" s="14"/>
      <c r="AM434" s="14"/>
      <c r="AN434" s="14"/>
      <c r="AO434" s="14"/>
      <c r="AP434" s="14"/>
      <c r="AQ434" s="14"/>
      <c r="AR434" s="14"/>
      <c r="AS434" s="14"/>
      <c r="AT434" s="14"/>
      <c r="AU434" s="14"/>
      <c r="AV434" s="14"/>
      <c r="AW434" s="14"/>
      <c r="AX434" s="14"/>
      <c r="AY434" s="14"/>
      <c r="AZ434" s="14"/>
      <c r="BA434" s="14"/>
      <c r="BB434" s="14"/>
      <c r="BC434" s="14"/>
      <c r="BD434" s="14"/>
      <c r="BE434" s="14"/>
      <c r="BF434" s="14"/>
      <c r="BG434" s="14"/>
      <c r="BH434" s="14"/>
      <c r="BI434" s="14"/>
      <c r="BJ434" s="14"/>
      <c r="BK434" s="14"/>
      <c r="BL434" s="14"/>
      <c r="BM434" s="14"/>
      <c r="BN434" s="14"/>
      <c r="BO434" s="14"/>
      <c r="BP434" s="14"/>
      <c r="BQ434" s="14"/>
      <c r="BR434" s="14"/>
      <c r="BS434" s="14"/>
    </row>
    <row r="435" spans="2:71" ht="15" hidden="1" customHeight="1" outlineLevel="2" x14ac:dyDescent="0.2">
      <c r="B435" s="84" t="str">
        <f t="shared" si="59"/>
        <v>Western Isles HospitalTotal Number of scheduled elective operations in theatre system</v>
      </c>
      <c r="C435" s="87" t="str">
        <f t="shared" ref="C435:C441" si="64">C434</f>
        <v>Western Isles Hospital</v>
      </c>
      <c r="D435" s="100"/>
      <c r="E435" s="36" t="s">
        <v>3</v>
      </c>
      <c r="F435" s="17">
        <f>'Publication Table'!D436</f>
        <v>102</v>
      </c>
      <c r="G435" s="17">
        <f>'Publication Table'!E436</f>
        <v>126</v>
      </c>
      <c r="H435" s="17">
        <f>'Publication Table'!F436</f>
        <v>117</v>
      </c>
      <c r="I435" s="17">
        <f>'Publication Table'!G436</f>
        <v>113</v>
      </c>
      <c r="J435" s="93">
        <f>'Publication Table'!H436</f>
        <v>135</v>
      </c>
      <c r="K435" s="17">
        <f>'Publication Table'!I436</f>
        <v>114</v>
      </c>
      <c r="L435" s="17">
        <f>'Publication Table'!J436</f>
        <v>118</v>
      </c>
      <c r="M435" s="17">
        <f>'Publication Table'!K436</f>
        <v>100</v>
      </c>
      <c r="N435" s="17">
        <f>'Publication Table'!L436</f>
        <v>110</v>
      </c>
      <c r="O435" s="17">
        <f>'Publication Table'!M436</f>
        <v>132</v>
      </c>
      <c r="P435" s="17">
        <f>'Publication Table'!N436</f>
        <v>108</v>
      </c>
      <c r="Q435" s="17">
        <f>'Publication Table'!O436</f>
        <v>118</v>
      </c>
      <c r="R435" s="17">
        <f>'Publication Table'!P436</f>
        <v>119</v>
      </c>
      <c r="S435" s="17">
        <f>'Publication Table'!Q436</f>
        <v>122</v>
      </c>
      <c r="T435" s="17">
        <f>'Publication Table'!R436</f>
        <v>96</v>
      </c>
      <c r="U435" s="17">
        <f>'Publication Table'!S436</f>
        <v>128</v>
      </c>
      <c r="V435" s="17">
        <f>'Publication Table'!T436</f>
        <v>115</v>
      </c>
      <c r="W435" s="17">
        <f>'Publication Table'!U436</f>
        <v>116</v>
      </c>
      <c r="X435" s="17">
        <f>'Publication Table'!V436</f>
        <v>120</v>
      </c>
      <c r="Y435" s="17">
        <f>'Publication Table'!W436</f>
        <v>96</v>
      </c>
      <c r="Z435" s="17">
        <f>'Publication Table'!X436</f>
        <v>108</v>
      </c>
      <c r="AA435" s="17">
        <f>'Publication Table'!Y436</f>
        <v>108</v>
      </c>
      <c r="AB435" s="17">
        <f>'Publication Table'!Z436</f>
        <v>105</v>
      </c>
      <c r="AC435" s="17">
        <f>'Publication Table'!AA436</f>
        <v>99</v>
      </c>
      <c r="AD435" s="17">
        <f>'Publication Table'!AB436</f>
        <v>124</v>
      </c>
      <c r="AE435" s="17">
        <f>'Publication Table'!AC436</f>
        <v>94</v>
      </c>
      <c r="AF435" s="17">
        <f>'Publication Table'!AD436</f>
        <v>79</v>
      </c>
      <c r="AG435" s="17">
        <f>'Publication Table'!AE436</f>
        <v>95</v>
      </c>
      <c r="AH435" s="17">
        <f>'Publication Table'!AF436</f>
        <v>68</v>
      </c>
      <c r="AI435" s="17">
        <f>'Publication Table'!AG436</f>
        <v>107</v>
      </c>
      <c r="AJ435" s="17">
        <f>'Publication Table'!AH436</f>
        <v>124</v>
      </c>
      <c r="AK435" s="17">
        <f>'Publication Table'!AI436</f>
        <v>102</v>
      </c>
      <c r="AL435" s="17">
        <f>'Publication Table'!AJ436</f>
        <v>124</v>
      </c>
      <c r="AM435" s="17">
        <f>'Publication Table'!AK436</f>
        <v>103</v>
      </c>
      <c r="AN435" s="17">
        <f>'Publication Table'!AL436</f>
        <v>90</v>
      </c>
      <c r="AO435" s="17">
        <f>'Publication Table'!AM436</f>
        <v>92</v>
      </c>
      <c r="AP435" s="17">
        <f>'Publication Table'!AN436</f>
        <v>105</v>
      </c>
      <c r="AQ435" s="17">
        <f>'Publication Table'!AO436</f>
        <v>85</v>
      </c>
      <c r="AR435" s="17">
        <f>'Publication Table'!AP436</f>
        <v>90</v>
      </c>
      <c r="AS435" s="17">
        <f>'Publication Table'!AQ436</f>
        <v>129</v>
      </c>
      <c r="AT435" s="17">
        <f>'Publication Table'!AR436</f>
        <v>90</v>
      </c>
      <c r="AU435" s="17">
        <f>'Publication Table'!AS436</f>
        <v>127</v>
      </c>
      <c r="AV435" s="17">
        <f>'Publication Table'!AT436</f>
        <v>97</v>
      </c>
      <c r="AW435" s="17">
        <f>'Publication Table'!AU436</f>
        <v>87</v>
      </c>
      <c r="AX435" s="17">
        <f>'Publication Table'!AV436</f>
        <v>118</v>
      </c>
      <c r="AY435" s="17">
        <f>'Publication Table'!AW436</f>
        <v>105</v>
      </c>
      <c r="AZ435" s="17">
        <f>'Publication Table'!AX436</f>
        <v>99</v>
      </c>
      <c r="BA435" s="17">
        <f>'Publication Table'!AY436</f>
        <v>87</v>
      </c>
      <c r="BB435" s="17">
        <f>'Publication Table'!AZ436</f>
        <v>96</v>
      </c>
      <c r="BC435" s="17">
        <f>'Publication Table'!BA436</f>
        <v>90</v>
      </c>
      <c r="BD435" s="17">
        <f>'Publication Table'!BB436</f>
        <v>128</v>
      </c>
      <c r="BE435" s="17">
        <f>'Publication Table'!BC436</f>
        <v>90</v>
      </c>
      <c r="BF435" s="17">
        <f>'Publication Table'!BD436</f>
        <v>99</v>
      </c>
      <c r="BG435" s="17">
        <f>'Publication Table'!BE436</f>
        <v>112</v>
      </c>
      <c r="BH435" s="17">
        <f>'Publication Table'!BF436</f>
        <v>113</v>
      </c>
      <c r="BI435" s="17">
        <f>'Publication Table'!BG436</f>
        <v>98</v>
      </c>
      <c r="BJ435" s="17">
        <f>'Publication Table'!BH436</f>
        <v>109</v>
      </c>
      <c r="BK435" s="17">
        <f>'Publication Table'!BI436</f>
        <v>99</v>
      </c>
      <c r="BL435" s="17">
        <f>'Publication Table'!BJ436</f>
        <v>110</v>
      </c>
      <c r="BM435" s="17">
        <f>'Publication Table'!BK436</f>
        <v>6</v>
      </c>
      <c r="BN435" s="17">
        <f>'Publication Table'!BL436</f>
        <v>6</v>
      </c>
      <c r="BO435" s="17">
        <f>'Publication Table'!BM436</f>
        <v>12</v>
      </c>
      <c r="BP435" s="17">
        <f>'Publication Table'!BN436</f>
        <v>42</v>
      </c>
      <c r="BQ435" s="17">
        <f>'Publication Table'!BO436</f>
        <v>50</v>
      </c>
      <c r="BR435" s="17">
        <f>'Publication Table'!BP436</f>
        <v>89</v>
      </c>
      <c r="BS435" s="17">
        <f ca="1">'Publication Table'!BQ436</f>
        <v>92</v>
      </c>
    </row>
    <row r="436" spans="2:71" ht="15" hidden="1" customHeight="1" outlineLevel="2" x14ac:dyDescent="0.2">
      <c r="B436" s="84" t="str">
        <f t="shared" si="59"/>
        <v>Western Isles HospitalPercent of total scheduled elective cancellations in theatre systems</v>
      </c>
      <c r="C436" s="87" t="str">
        <f t="shared" si="64"/>
        <v>Western Isles Hospital</v>
      </c>
      <c r="D436" s="100"/>
      <c r="E436" s="37" t="s">
        <v>112</v>
      </c>
      <c r="F436" s="38">
        <f>'Publication Table'!D437/'Publication Table (%)'!F$435</f>
        <v>0.11764705882352941</v>
      </c>
      <c r="G436" s="38">
        <f>'Publication Table'!E437/'Publication Table (%)'!G$435</f>
        <v>0.11904761904761904</v>
      </c>
      <c r="H436" s="38">
        <f>'Publication Table'!F437/'Publication Table (%)'!H$435</f>
        <v>8.5470085470085472E-2</v>
      </c>
      <c r="I436" s="38">
        <f>'Publication Table'!G437/'Publication Table (%)'!I$435</f>
        <v>7.0796460176991149E-2</v>
      </c>
      <c r="J436" s="94">
        <f>'Publication Table'!H437/'Publication Table (%)'!J$435</f>
        <v>9.6296296296296297E-2</v>
      </c>
      <c r="K436" s="38">
        <f>'Publication Table'!I437/'Publication Table (%)'!K$435</f>
        <v>9.6491228070175433E-2</v>
      </c>
      <c r="L436" s="38">
        <f>'Publication Table'!J437/'Publication Table (%)'!L$435</f>
        <v>6.7796610169491525E-2</v>
      </c>
      <c r="M436" s="38">
        <f>'Publication Table'!K437/'Publication Table (%)'!M$435</f>
        <v>0.05</v>
      </c>
      <c r="N436" s="38">
        <f>'Publication Table'!L437/'Publication Table (%)'!N$435</f>
        <v>0.12727272727272726</v>
      </c>
      <c r="O436" s="38">
        <f>'Publication Table'!M437/'Publication Table (%)'!O$435</f>
        <v>9.8484848484848481E-2</v>
      </c>
      <c r="P436" s="38">
        <f>'Publication Table'!N437/'Publication Table (%)'!P$435</f>
        <v>0.24074074074074073</v>
      </c>
      <c r="Q436" s="38">
        <f>'Publication Table'!O437/'Publication Table (%)'!Q$435</f>
        <v>3.3898305084745763E-2</v>
      </c>
      <c r="R436" s="38">
        <f>'Publication Table'!P437/'Publication Table (%)'!R$435</f>
        <v>6.7226890756302518E-2</v>
      </c>
      <c r="S436" s="38">
        <f>'Publication Table'!Q437/'Publication Table (%)'!S$435</f>
        <v>0.10655737704918032</v>
      </c>
      <c r="T436" s="38">
        <f>'Publication Table'!R437/'Publication Table (%)'!T$435</f>
        <v>9.375E-2</v>
      </c>
      <c r="U436" s="38">
        <f>'Publication Table'!S437/'Publication Table (%)'!U$435</f>
        <v>0.125</v>
      </c>
      <c r="V436" s="38">
        <f>'Publication Table'!T437/'Publication Table (%)'!V$435</f>
        <v>6.9565217391304349E-2</v>
      </c>
      <c r="W436" s="38">
        <f>'Publication Table'!U437/'Publication Table (%)'!W$435</f>
        <v>7.7586206896551727E-2</v>
      </c>
      <c r="X436" s="38">
        <f>'Publication Table'!V437/'Publication Table (%)'!X$435</f>
        <v>3.3333333333333333E-2</v>
      </c>
      <c r="Y436" s="38">
        <f>'Publication Table'!W437/'Publication Table (%)'!Y$435</f>
        <v>5.2083333333333336E-2</v>
      </c>
      <c r="Z436" s="38">
        <f>'Publication Table'!X437/'Publication Table (%)'!Z$435</f>
        <v>5.5555555555555552E-2</v>
      </c>
      <c r="AA436" s="38">
        <f>'Publication Table'!Y437/'Publication Table (%)'!AA$435</f>
        <v>8.3333333333333329E-2</v>
      </c>
      <c r="AB436" s="38">
        <f>'Publication Table'!Z437/'Publication Table (%)'!AB$435</f>
        <v>8.5714285714285715E-2</v>
      </c>
      <c r="AC436" s="38">
        <f>'Publication Table'!AA437/'Publication Table (%)'!AC$435</f>
        <v>5.0505050505050504E-2</v>
      </c>
      <c r="AD436" s="38">
        <f>'Publication Table'!AB437/'Publication Table (%)'!AD$435</f>
        <v>8.0645161290322578E-2</v>
      </c>
      <c r="AE436" s="38">
        <f>'Publication Table'!AC437/'Publication Table (%)'!AE$435</f>
        <v>0.11702127659574468</v>
      </c>
      <c r="AF436" s="38">
        <f>'Publication Table'!AD437/'Publication Table (%)'!AF$435</f>
        <v>0.25316455696202533</v>
      </c>
      <c r="AG436" s="38">
        <f>'Publication Table'!AE437/'Publication Table (%)'!AG$435</f>
        <v>0.10526315789473684</v>
      </c>
      <c r="AH436" s="38">
        <f>'Publication Table'!AF437/'Publication Table (%)'!AH$435</f>
        <v>0.23529411764705882</v>
      </c>
      <c r="AI436" s="38">
        <f>'Publication Table'!AG437/'Publication Table (%)'!AI$435</f>
        <v>0.15887850467289719</v>
      </c>
      <c r="AJ436" s="38">
        <f>'Publication Table'!AH437/'Publication Table (%)'!AJ$435</f>
        <v>0.15322580645161291</v>
      </c>
      <c r="AK436" s="38">
        <f>'Publication Table'!AI437/'Publication Table (%)'!AK$435</f>
        <v>7.8431372549019607E-2</v>
      </c>
      <c r="AL436" s="38">
        <f>'Publication Table'!AJ437/'Publication Table (%)'!AL$435</f>
        <v>0.13709677419354838</v>
      </c>
      <c r="AM436" s="38">
        <f>'Publication Table'!AK437/'Publication Table (%)'!AM$435</f>
        <v>0.12621359223300971</v>
      </c>
      <c r="AN436" s="38">
        <f>'Publication Table'!AL437/'Publication Table (%)'!AN$435</f>
        <v>6.6666666666666666E-2</v>
      </c>
      <c r="AO436" s="38">
        <f>'Publication Table'!AM437/'Publication Table (%)'!AO$435</f>
        <v>5.434782608695652E-2</v>
      </c>
      <c r="AP436" s="38">
        <f>'Publication Table'!AN437/'Publication Table (%)'!AP$435</f>
        <v>0.11428571428571428</v>
      </c>
      <c r="AQ436" s="38">
        <f>'Publication Table'!AO437/'Publication Table (%)'!AQ$435</f>
        <v>0.12941176470588237</v>
      </c>
      <c r="AR436" s="38">
        <f>'Publication Table'!AP437/'Publication Table (%)'!AR$435</f>
        <v>0.13333333333333333</v>
      </c>
      <c r="AS436" s="38">
        <f>'Publication Table'!AQ437/'Publication Table (%)'!AS$435</f>
        <v>0.12403100775193798</v>
      </c>
      <c r="AT436" s="38">
        <f>'Publication Table'!AR437/'Publication Table (%)'!AT$435</f>
        <v>8.8888888888888892E-2</v>
      </c>
      <c r="AU436" s="38">
        <f>'Publication Table'!AS437/'Publication Table (%)'!AU$435</f>
        <v>7.0866141732283464E-2</v>
      </c>
      <c r="AV436" s="38">
        <f>'Publication Table'!AT437/'Publication Table (%)'!AV$435</f>
        <v>5.1546391752577317E-2</v>
      </c>
      <c r="AW436" s="38">
        <f>'Publication Table'!AU437/'Publication Table (%)'!AW$435</f>
        <v>0.11494252873563218</v>
      </c>
      <c r="AX436" s="38">
        <f>'Publication Table'!AV437/'Publication Table (%)'!AX$435</f>
        <v>0.10169491525423729</v>
      </c>
      <c r="AY436" s="38">
        <f>'Publication Table'!AW437/'Publication Table (%)'!AY$435</f>
        <v>0.13333333333333333</v>
      </c>
      <c r="AZ436" s="38">
        <f>'Publication Table'!AX437/'Publication Table (%)'!AZ$435</f>
        <v>8.0808080808080815E-2</v>
      </c>
      <c r="BA436" s="38">
        <f>'Publication Table'!AY437/'Publication Table (%)'!BA$435</f>
        <v>8.0459770114942528E-2</v>
      </c>
      <c r="BB436" s="38">
        <f>'Publication Table'!AZ437/'Publication Table (%)'!BB$435</f>
        <v>6.25E-2</v>
      </c>
      <c r="BC436" s="38">
        <f>'Publication Table'!BA437/'Publication Table (%)'!BC$435</f>
        <v>0.15555555555555556</v>
      </c>
      <c r="BD436" s="38">
        <f>'Publication Table'!BB437/'Publication Table (%)'!BD$435</f>
        <v>0.1015625</v>
      </c>
      <c r="BE436" s="38">
        <f>'Publication Table'!BC437/'Publication Table (%)'!BE$435</f>
        <v>0.1111111111111111</v>
      </c>
      <c r="BF436" s="38">
        <f>'Publication Table'!BD437/'Publication Table (%)'!BF$435</f>
        <v>0.16161616161616163</v>
      </c>
      <c r="BG436" s="38">
        <f>'Publication Table'!BE437/'Publication Table (%)'!BG$435</f>
        <v>6.25E-2</v>
      </c>
      <c r="BH436" s="38">
        <f>'Publication Table'!BF437/'Publication Table (%)'!BH$435</f>
        <v>6.1946902654867256E-2</v>
      </c>
      <c r="BI436" s="38">
        <f>'Publication Table'!BG437/'Publication Table (%)'!BI$435</f>
        <v>0.15306122448979592</v>
      </c>
      <c r="BJ436" s="38">
        <f>'Publication Table'!BH437/'Publication Table (%)'!BJ$435</f>
        <v>0.10091743119266056</v>
      </c>
      <c r="BK436" s="38">
        <f>'Publication Table'!BI437/'Publication Table (%)'!BK$435</f>
        <v>9.0909090909090912E-2</v>
      </c>
      <c r="BL436" s="38">
        <f>'Publication Table'!BJ437/'Publication Table (%)'!BL$435</f>
        <v>0.12727272727272726</v>
      </c>
      <c r="BM436" s="38">
        <f>'Publication Table'!BK437/'Publication Table (%)'!BM$435</f>
        <v>0.16666666666666666</v>
      </c>
      <c r="BN436" s="38">
        <f>'Publication Table'!BL437/'Publication Table (%)'!BN$435</f>
        <v>0</v>
      </c>
      <c r="BO436" s="38">
        <f>'Publication Table'!BM437/'Publication Table (%)'!BO$435</f>
        <v>0.16666666666666666</v>
      </c>
      <c r="BP436" s="38">
        <f>'Publication Table'!BN437/'Publication Table (%)'!BP$435</f>
        <v>9.5238095238095233E-2</v>
      </c>
      <c r="BQ436" s="38">
        <f>'Publication Table'!BO437/'Publication Table (%)'!BQ$435</f>
        <v>0.04</v>
      </c>
      <c r="BR436" s="38">
        <f>'Publication Table'!BP437/'Publication Table (%)'!BR$435</f>
        <v>2.247191011235955E-2</v>
      </c>
      <c r="BS436" s="38">
        <f ca="1">'Publication Table'!BQ437/'Publication Table (%)'!BS$435</f>
        <v>7.6086956521739135E-2</v>
      </c>
    </row>
    <row r="437" spans="2:71" ht="15" hidden="1" customHeight="1" outlineLevel="2" x14ac:dyDescent="0.2">
      <c r="B437" s="84" t="str">
        <f t="shared" si="59"/>
        <v>Western Isles HospitalCancellation based on clinical reason by hospital %</v>
      </c>
      <c r="C437" s="87" t="str">
        <f t="shared" si="64"/>
        <v>Western Isles Hospital</v>
      </c>
      <c r="D437" s="100"/>
      <c r="E437" s="39" t="s">
        <v>113</v>
      </c>
      <c r="F437" s="38">
        <f>'Publication Table'!D438/'Publication Table (%)'!F$435</f>
        <v>2.9411764705882353E-2</v>
      </c>
      <c r="G437" s="38">
        <f>'Publication Table'!E438/'Publication Table (%)'!G$435</f>
        <v>4.7619047619047616E-2</v>
      </c>
      <c r="H437" s="38">
        <f>'Publication Table'!F438/'Publication Table (%)'!H$435</f>
        <v>3.4188034188034191E-2</v>
      </c>
      <c r="I437" s="38">
        <f>'Publication Table'!G438/'Publication Table (%)'!I$435</f>
        <v>2.6548672566371681E-2</v>
      </c>
      <c r="J437" s="94">
        <f>'Publication Table'!H438/'Publication Table (%)'!J$435</f>
        <v>4.4444444444444446E-2</v>
      </c>
      <c r="K437" s="38">
        <f>'Publication Table'!I438/'Publication Table (%)'!K$435</f>
        <v>8.771929824561403E-3</v>
      </c>
      <c r="L437" s="38">
        <f>'Publication Table'!J438/'Publication Table (%)'!L$435</f>
        <v>4.2372881355932202E-2</v>
      </c>
      <c r="M437" s="38">
        <f>'Publication Table'!K438/'Publication Table (%)'!M$435</f>
        <v>0.04</v>
      </c>
      <c r="N437" s="38">
        <f>'Publication Table'!L438/'Publication Table (%)'!N$435</f>
        <v>5.4545454545454543E-2</v>
      </c>
      <c r="O437" s="38">
        <f>'Publication Table'!M438/'Publication Table (%)'!O$435</f>
        <v>3.0303030303030304E-2</v>
      </c>
      <c r="P437" s="38">
        <f>'Publication Table'!N438/'Publication Table (%)'!P$435</f>
        <v>6.4814814814814811E-2</v>
      </c>
      <c r="Q437" s="38">
        <f>'Publication Table'!O438/'Publication Table (%)'!Q$435</f>
        <v>3.3898305084745763E-2</v>
      </c>
      <c r="R437" s="38">
        <f>'Publication Table'!P438/'Publication Table (%)'!R$435</f>
        <v>3.3613445378151259E-2</v>
      </c>
      <c r="S437" s="38">
        <f>'Publication Table'!Q438/'Publication Table (%)'!S$435</f>
        <v>6.5573770491803282E-2</v>
      </c>
      <c r="T437" s="38">
        <f>'Publication Table'!R438/'Publication Table (%)'!T$435</f>
        <v>3.125E-2</v>
      </c>
      <c r="U437" s="38">
        <f>'Publication Table'!S438/'Publication Table (%)'!U$435</f>
        <v>6.25E-2</v>
      </c>
      <c r="V437" s="38">
        <f>'Publication Table'!T438/'Publication Table (%)'!V$435</f>
        <v>1.7391304347826087E-2</v>
      </c>
      <c r="W437" s="38">
        <f>'Publication Table'!U438/'Publication Table (%)'!W$435</f>
        <v>4.3103448275862072E-2</v>
      </c>
      <c r="X437" s="38">
        <f>'Publication Table'!V438/'Publication Table (%)'!X$435</f>
        <v>8.3333333333333332E-3</v>
      </c>
      <c r="Y437" s="38">
        <f>'Publication Table'!W438/'Publication Table (%)'!Y$435</f>
        <v>4.1666666666666664E-2</v>
      </c>
      <c r="Z437" s="38">
        <f>'Publication Table'!X438/'Publication Table (%)'!Z$435</f>
        <v>1.8518518518518517E-2</v>
      </c>
      <c r="AA437" s="38">
        <f>'Publication Table'!Y438/'Publication Table (%)'!AA$435</f>
        <v>3.7037037037037035E-2</v>
      </c>
      <c r="AB437" s="38">
        <f>'Publication Table'!Z438/'Publication Table (%)'!AB$435</f>
        <v>4.7619047619047616E-2</v>
      </c>
      <c r="AC437" s="38">
        <f>'Publication Table'!AA438/'Publication Table (%)'!AC$435</f>
        <v>5.0505050505050504E-2</v>
      </c>
      <c r="AD437" s="38">
        <f>'Publication Table'!AB438/'Publication Table (%)'!AD$435</f>
        <v>2.4193548387096774E-2</v>
      </c>
      <c r="AE437" s="38">
        <f>'Publication Table'!AC438/'Publication Table (%)'!AE$435</f>
        <v>6.3829787234042548E-2</v>
      </c>
      <c r="AF437" s="38">
        <f>'Publication Table'!AD438/'Publication Table (%)'!AF$435</f>
        <v>5.0632911392405063E-2</v>
      </c>
      <c r="AG437" s="38">
        <f>'Publication Table'!AE438/'Publication Table (%)'!AG$435</f>
        <v>0</v>
      </c>
      <c r="AH437" s="38">
        <f>'Publication Table'!AF438/'Publication Table (%)'!AH$435</f>
        <v>2.9411764705882353E-2</v>
      </c>
      <c r="AI437" s="38">
        <f>'Publication Table'!AG438/'Publication Table (%)'!AI$435</f>
        <v>5.6074766355140186E-2</v>
      </c>
      <c r="AJ437" s="38">
        <f>'Publication Table'!AH438/'Publication Table (%)'!AJ$435</f>
        <v>6.4516129032258063E-2</v>
      </c>
      <c r="AK437" s="38">
        <f>'Publication Table'!AI438/'Publication Table (%)'!AK$435</f>
        <v>3.9215686274509803E-2</v>
      </c>
      <c r="AL437" s="38">
        <f>'Publication Table'!AJ438/'Publication Table (%)'!AL$435</f>
        <v>0.10483870967741936</v>
      </c>
      <c r="AM437" s="38">
        <f>'Publication Table'!AK438/'Publication Table (%)'!AM$435</f>
        <v>5.8252427184466021E-2</v>
      </c>
      <c r="AN437" s="38">
        <f>'Publication Table'!AL438/'Publication Table (%)'!AN$435</f>
        <v>3.3333333333333333E-2</v>
      </c>
      <c r="AO437" s="38">
        <f>'Publication Table'!AM438/'Publication Table (%)'!AO$435</f>
        <v>3.2608695652173912E-2</v>
      </c>
      <c r="AP437" s="38">
        <f>'Publication Table'!AN438/'Publication Table (%)'!AP$435</f>
        <v>5.7142857142857141E-2</v>
      </c>
      <c r="AQ437" s="38">
        <f>'Publication Table'!AO438/'Publication Table (%)'!AQ$435</f>
        <v>2.3529411764705882E-2</v>
      </c>
      <c r="AR437" s="38">
        <f>'Publication Table'!AP438/'Publication Table (%)'!AR$435</f>
        <v>7.7777777777777779E-2</v>
      </c>
      <c r="AS437" s="38">
        <f>'Publication Table'!AQ438/'Publication Table (%)'!AS$435</f>
        <v>2.3255813953488372E-2</v>
      </c>
      <c r="AT437" s="38">
        <f>'Publication Table'!AR438/'Publication Table (%)'!AT$435</f>
        <v>1.1111111111111112E-2</v>
      </c>
      <c r="AU437" s="38">
        <f>'Publication Table'!AS438/'Publication Table (%)'!AU$435</f>
        <v>3.937007874015748E-2</v>
      </c>
      <c r="AV437" s="38">
        <f>'Publication Table'!AT438/'Publication Table (%)'!AV$435</f>
        <v>4.1237113402061855E-2</v>
      </c>
      <c r="AW437" s="38">
        <f>'Publication Table'!AU438/'Publication Table (%)'!AW$435</f>
        <v>6.8965517241379309E-2</v>
      </c>
      <c r="AX437" s="38">
        <f>'Publication Table'!AV438/'Publication Table (%)'!AX$435</f>
        <v>4.2372881355932202E-2</v>
      </c>
      <c r="AY437" s="38">
        <f>'Publication Table'!AW438/'Publication Table (%)'!AY$435</f>
        <v>6.6666666666666666E-2</v>
      </c>
      <c r="AZ437" s="38">
        <f>'Publication Table'!AX438/'Publication Table (%)'!AZ$435</f>
        <v>6.0606060606060608E-2</v>
      </c>
      <c r="BA437" s="38">
        <f>'Publication Table'!AY438/'Publication Table (%)'!BA$435</f>
        <v>3.4482758620689655E-2</v>
      </c>
      <c r="BB437" s="38">
        <f>'Publication Table'!AZ438/'Publication Table (%)'!BB$435</f>
        <v>4.1666666666666664E-2</v>
      </c>
      <c r="BC437" s="38">
        <f>'Publication Table'!BA438/'Publication Table (%)'!BC$435</f>
        <v>4.4444444444444446E-2</v>
      </c>
      <c r="BD437" s="38">
        <f>'Publication Table'!BB438/'Publication Table (%)'!BD$435</f>
        <v>7.8125E-2</v>
      </c>
      <c r="BE437" s="38">
        <f>'Publication Table'!BC438/'Publication Table (%)'!BE$435</f>
        <v>3.3333333333333333E-2</v>
      </c>
      <c r="BF437" s="38">
        <f>'Publication Table'!BD438/'Publication Table (%)'!BF$435</f>
        <v>6.0606060606060608E-2</v>
      </c>
      <c r="BG437" s="38">
        <f>'Publication Table'!BE438/'Publication Table (%)'!BG$435</f>
        <v>2.6785714285714284E-2</v>
      </c>
      <c r="BH437" s="38">
        <f>'Publication Table'!BF438/'Publication Table (%)'!BH$435</f>
        <v>2.6548672566371681E-2</v>
      </c>
      <c r="BI437" s="38">
        <f>'Publication Table'!BG438/'Publication Table (%)'!BI$435</f>
        <v>6.1224489795918366E-2</v>
      </c>
      <c r="BJ437" s="38">
        <f>'Publication Table'!BH438/'Publication Table (%)'!BJ$435</f>
        <v>6.4220183486238536E-2</v>
      </c>
      <c r="BK437" s="38">
        <f>'Publication Table'!BI438/'Publication Table (%)'!BK$435</f>
        <v>7.0707070707070704E-2</v>
      </c>
      <c r="BL437" s="38">
        <f>'Publication Table'!BJ438/'Publication Table (%)'!BL$435</f>
        <v>2.7272727272727271E-2</v>
      </c>
      <c r="BM437" s="38">
        <f>'Publication Table'!BK438/'Publication Table (%)'!BM$435</f>
        <v>0.16666666666666666</v>
      </c>
      <c r="BN437" s="38">
        <f>'Publication Table'!BL438/'Publication Table (%)'!BN$435</f>
        <v>0</v>
      </c>
      <c r="BO437" s="38">
        <f>'Publication Table'!BM438/'Publication Table (%)'!BO$435</f>
        <v>8.3333333333333329E-2</v>
      </c>
      <c r="BP437" s="38">
        <f>'Publication Table'!BN438/'Publication Table (%)'!BP$435</f>
        <v>7.1428571428571425E-2</v>
      </c>
      <c r="BQ437" s="38">
        <f>'Publication Table'!BO438/'Publication Table (%)'!BQ$435</f>
        <v>0.02</v>
      </c>
      <c r="BR437" s="38">
        <f>'Publication Table'!BP438/'Publication Table (%)'!BR$435</f>
        <v>1.1235955056179775E-2</v>
      </c>
      <c r="BS437" s="38">
        <f ca="1">'Publication Table'!BQ438/'Publication Table (%)'!BS$435</f>
        <v>4.3478260869565216E-2</v>
      </c>
    </row>
    <row r="438" spans="2:71" ht="15" hidden="1" customHeight="1" outlineLevel="2" x14ac:dyDescent="0.2">
      <c r="B438" s="84" t="str">
        <f t="shared" si="59"/>
        <v>Western Isles HospitalCancellation based on capacity or non-clinical reason by hospital %</v>
      </c>
      <c r="C438" s="87" t="str">
        <f t="shared" si="64"/>
        <v>Western Isles Hospital</v>
      </c>
      <c r="D438" s="100"/>
      <c r="E438" s="39" t="s">
        <v>114</v>
      </c>
      <c r="F438" s="38">
        <f>'Publication Table'!D439/'Publication Table (%)'!F$435</f>
        <v>5.8823529411764705E-2</v>
      </c>
      <c r="G438" s="38">
        <f>'Publication Table'!E439/'Publication Table (%)'!G$435</f>
        <v>1.5873015873015872E-2</v>
      </c>
      <c r="H438" s="38">
        <f>'Publication Table'!F439/'Publication Table (%)'!H$435</f>
        <v>8.5470085470085479E-3</v>
      </c>
      <c r="I438" s="38">
        <f>'Publication Table'!G439/'Publication Table (%)'!I$435</f>
        <v>1.7699115044247787E-2</v>
      </c>
      <c r="J438" s="94">
        <f>'Publication Table'!H439/'Publication Table (%)'!J$435</f>
        <v>2.2222222222222223E-2</v>
      </c>
      <c r="K438" s="38">
        <f>'Publication Table'!I439/'Publication Table (%)'!K$435</f>
        <v>3.5087719298245612E-2</v>
      </c>
      <c r="L438" s="38">
        <f>'Publication Table'!J439/'Publication Table (%)'!L$435</f>
        <v>2.5423728813559324E-2</v>
      </c>
      <c r="M438" s="38">
        <f>'Publication Table'!K439/'Publication Table (%)'!M$435</f>
        <v>0</v>
      </c>
      <c r="N438" s="38">
        <f>'Publication Table'!L439/'Publication Table (%)'!N$435</f>
        <v>0</v>
      </c>
      <c r="O438" s="38">
        <f>'Publication Table'!M439/'Publication Table (%)'!O$435</f>
        <v>1.5151515151515152E-2</v>
      </c>
      <c r="P438" s="38">
        <f>'Publication Table'!N439/'Publication Table (%)'!P$435</f>
        <v>0.12037037037037036</v>
      </c>
      <c r="Q438" s="38">
        <f>'Publication Table'!O439/'Publication Table (%)'!Q$435</f>
        <v>0</v>
      </c>
      <c r="R438" s="38">
        <f>'Publication Table'!P439/'Publication Table (%)'!R$435</f>
        <v>0</v>
      </c>
      <c r="S438" s="38">
        <f>'Publication Table'!Q439/'Publication Table (%)'!S$435</f>
        <v>8.1967213114754103E-3</v>
      </c>
      <c r="T438" s="38">
        <f>'Publication Table'!R439/'Publication Table (%)'!T$435</f>
        <v>1.0416666666666666E-2</v>
      </c>
      <c r="U438" s="38">
        <f>'Publication Table'!S439/'Publication Table (%)'!U$435</f>
        <v>3.125E-2</v>
      </c>
      <c r="V438" s="38">
        <f>'Publication Table'!T439/'Publication Table (%)'!V$435</f>
        <v>2.6086956521739129E-2</v>
      </c>
      <c r="W438" s="38">
        <f>'Publication Table'!U439/'Publication Table (%)'!W$435</f>
        <v>1.7241379310344827E-2</v>
      </c>
      <c r="X438" s="38">
        <f>'Publication Table'!V439/'Publication Table (%)'!X$435</f>
        <v>0</v>
      </c>
      <c r="Y438" s="38">
        <f>'Publication Table'!W439/'Publication Table (%)'!Y$435</f>
        <v>0</v>
      </c>
      <c r="Z438" s="38">
        <f>'Publication Table'!X439/'Publication Table (%)'!Z$435</f>
        <v>0</v>
      </c>
      <c r="AA438" s="38">
        <f>'Publication Table'!Y439/'Publication Table (%)'!AA$435</f>
        <v>9.2592592592592587E-3</v>
      </c>
      <c r="AB438" s="38">
        <f>'Publication Table'!Z439/'Publication Table (%)'!AB$435</f>
        <v>0</v>
      </c>
      <c r="AC438" s="38">
        <f>'Publication Table'!AA439/'Publication Table (%)'!AC$435</f>
        <v>0</v>
      </c>
      <c r="AD438" s="38">
        <f>'Publication Table'!AB439/'Publication Table (%)'!AD$435</f>
        <v>0</v>
      </c>
      <c r="AE438" s="38">
        <f>'Publication Table'!AC439/'Publication Table (%)'!AE$435</f>
        <v>0</v>
      </c>
      <c r="AF438" s="38">
        <f>'Publication Table'!AD439/'Publication Table (%)'!AF$435</f>
        <v>8.8607594936708861E-2</v>
      </c>
      <c r="AG438" s="38">
        <f>'Publication Table'!AE439/'Publication Table (%)'!AG$435</f>
        <v>6.3157894736842107E-2</v>
      </c>
      <c r="AH438" s="38">
        <f>'Publication Table'!AF439/'Publication Table (%)'!AH$435</f>
        <v>0.20588235294117646</v>
      </c>
      <c r="AI438" s="38">
        <f>'Publication Table'!AG439/'Publication Table (%)'!AI$435</f>
        <v>7.476635514018691E-2</v>
      </c>
      <c r="AJ438" s="38">
        <f>'Publication Table'!AH439/'Publication Table (%)'!AJ$435</f>
        <v>6.4516129032258063E-2</v>
      </c>
      <c r="AK438" s="38">
        <f>'Publication Table'!AI439/'Publication Table (%)'!AK$435</f>
        <v>9.8039215686274508E-3</v>
      </c>
      <c r="AL438" s="38">
        <f>'Publication Table'!AJ439/'Publication Table (%)'!AL$435</f>
        <v>1.6129032258064516E-2</v>
      </c>
      <c r="AM438" s="38">
        <f>'Publication Table'!AK439/'Publication Table (%)'!AM$435</f>
        <v>0</v>
      </c>
      <c r="AN438" s="38">
        <f>'Publication Table'!AL439/'Publication Table (%)'!AN$435</f>
        <v>1.1111111111111112E-2</v>
      </c>
      <c r="AO438" s="38">
        <f>'Publication Table'!AM439/'Publication Table (%)'!AO$435</f>
        <v>0</v>
      </c>
      <c r="AP438" s="38">
        <f>'Publication Table'!AN439/'Publication Table (%)'!AP$435</f>
        <v>1.9047619047619049E-2</v>
      </c>
      <c r="AQ438" s="38">
        <f>'Publication Table'!AO439/'Publication Table (%)'!AQ$435</f>
        <v>4.7058823529411764E-2</v>
      </c>
      <c r="AR438" s="38">
        <f>'Publication Table'!AP439/'Publication Table (%)'!AR$435</f>
        <v>4.4444444444444446E-2</v>
      </c>
      <c r="AS438" s="38">
        <f>'Publication Table'!AQ439/'Publication Table (%)'!AS$435</f>
        <v>3.1007751937984496E-2</v>
      </c>
      <c r="AT438" s="38">
        <f>'Publication Table'!AR439/'Publication Table (%)'!AT$435</f>
        <v>3.3333333333333333E-2</v>
      </c>
      <c r="AU438" s="38">
        <f>'Publication Table'!AS439/'Publication Table (%)'!AU$435</f>
        <v>0</v>
      </c>
      <c r="AV438" s="38">
        <f>'Publication Table'!AT439/'Publication Table (%)'!AV$435</f>
        <v>0</v>
      </c>
      <c r="AW438" s="38">
        <f>'Publication Table'!AU439/'Publication Table (%)'!AW$435</f>
        <v>3.4482758620689655E-2</v>
      </c>
      <c r="AX438" s="38">
        <f>'Publication Table'!AV439/'Publication Table (%)'!AX$435</f>
        <v>4.2372881355932202E-2</v>
      </c>
      <c r="AY438" s="38">
        <f>'Publication Table'!AW439/'Publication Table (%)'!AY$435</f>
        <v>1.9047619047619049E-2</v>
      </c>
      <c r="AZ438" s="38">
        <f>'Publication Table'!AX439/'Publication Table (%)'!AZ$435</f>
        <v>2.0202020202020204E-2</v>
      </c>
      <c r="BA438" s="38">
        <f>'Publication Table'!AY439/'Publication Table (%)'!BA$435</f>
        <v>3.4482758620689655E-2</v>
      </c>
      <c r="BB438" s="38">
        <f>'Publication Table'!AZ439/'Publication Table (%)'!BB$435</f>
        <v>1.0416666666666666E-2</v>
      </c>
      <c r="BC438" s="38">
        <f>'Publication Table'!BA439/'Publication Table (%)'!BC$435</f>
        <v>3.3333333333333333E-2</v>
      </c>
      <c r="BD438" s="38">
        <f>'Publication Table'!BB439/'Publication Table (%)'!BD$435</f>
        <v>7.8125E-3</v>
      </c>
      <c r="BE438" s="38">
        <f>'Publication Table'!BC439/'Publication Table (%)'!BE$435</f>
        <v>3.3333333333333333E-2</v>
      </c>
      <c r="BF438" s="38">
        <f>'Publication Table'!BD439/'Publication Table (%)'!BF$435</f>
        <v>4.0404040404040407E-2</v>
      </c>
      <c r="BG438" s="38">
        <f>'Publication Table'!BE439/'Publication Table (%)'!BG$435</f>
        <v>8.9285714285714281E-3</v>
      </c>
      <c r="BH438" s="38">
        <f>'Publication Table'!BF439/'Publication Table (%)'!BH$435</f>
        <v>2.6548672566371681E-2</v>
      </c>
      <c r="BI438" s="38">
        <f>'Publication Table'!BG439/'Publication Table (%)'!BI$435</f>
        <v>3.0612244897959183E-2</v>
      </c>
      <c r="BJ438" s="38">
        <f>'Publication Table'!BH439/'Publication Table (%)'!BJ$435</f>
        <v>9.1743119266055051E-3</v>
      </c>
      <c r="BK438" s="38">
        <f>'Publication Table'!BI439/'Publication Table (%)'!BK$435</f>
        <v>2.0202020202020204E-2</v>
      </c>
      <c r="BL438" s="38">
        <f>'Publication Table'!BJ439/'Publication Table (%)'!BL$435</f>
        <v>4.5454545454545456E-2</v>
      </c>
      <c r="BM438" s="38">
        <f>'Publication Table'!BK439/'Publication Table (%)'!BM$435</f>
        <v>0</v>
      </c>
      <c r="BN438" s="38">
        <f>'Publication Table'!BL439/'Publication Table (%)'!BN$435</f>
        <v>0</v>
      </c>
      <c r="BO438" s="38">
        <f>'Publication Table'!BM439/'Publication Table (%)'!BO$435</f>
        <v>8.3333333333333329E-2</v>
      </c>
      <c r="BP438" s="38">
        <f>'Publication Table'!BN439/'Publication Table (%)'!BP$435</f>
        <v>2.3809523809523808E-2</v>
      </c>
      <c r="BQ438" s="38">
        <f>'Publication Table'!BO439/'Publication Table (%)'!BQ$435</f>
        <v>0.02</v>
      </c>
      <c r="BR438" s="38">
        <f>'Publication Table'!BP439/'Publication Table (%)'!BR$435</f>
        <v>0</v>
      </c>
      <c r="BS438" s="38">
        <f ca="1">'Publication Table'!BQ439/'Publication Table (%)'!BS$435</f>
        <v>2.1739130434782608E-2</v>
      </c>
    </row>
    <row r="439" spans="2:71" ht="15" hidden="1" customHeight="1" outlineLevel="2" x14ac:dyDescent="0.2">
      <c r="B439" s="84" t="str">
        <f t="shared" si="59"/>
        <v>Western Isles HospitalCancelled by Patient %</v>
      </c>
      <c r="C439" s="87" t="str">
        <f t="shared" si="64"/>
        <v>Western Isles Hospital</v>
      </c>
      <c r="D439" s="100"/>
      <c r="E439" s="39" t="s">
        <v>115</v>
      </c>
      <c r="F439" s="38">
        <f>'Publication Table'!D440/'Publication Table (%)'!F$435</f>
        <v>2.9411764705882353E-2</v>
      </c>
      <c r="G439" s="38">
        <f>'Publication Table'!E440/'Publication Table (%)'!G$435</f>
        <v>3.968253968253968E-2</v>
      </c>
      <c r="H439" s="38">
        <f>'Publication Table'!F440/'Publication Table (%)'!H$435</f>
        <v>3.4188034188034191E-2</v>
      </c>
      <c r="I439" s="38">
        <f>'Publication Table'!G440/'Publication Table (%)'!I$435</f>
        <v>2.6548672566371681E-2</v>
      </c>
      <c r="J439" s="94">
        <f>'Publication Table'!H440/'Publication Table (%)'!J$435</f>
        <v>2.9629629629629631E-2</v>
      </c>
      <c r="K439" s="38">
        <f>'Publication Table'!I440/'Publication Table (%)'!K$435</f>
        <v>3.5087719298245612E-2</v>
      </c>
      <c r="L439" s="38">
        <f>'Publication Table'!J440/'Publication Table (%)'!L$435</f>
        <v>0</v>
      </c>
      <c r="M439" s="38">
        <f>'Publication Table'!K440/'Publication Table (%)'!M$435</f>
        <v>0</v>
      </c>
      <c r="N439" s="38">
        <f>'Publication Table'!L440/'Publication Table (%)'!N$435</f>
        <v>5.4545454545454543E-2</v>
      </c>
      <c r="O439" s="38">
        <f>'Publication Table'!M440/'Publication Table (%)'!O$435</f>
        <v>4.5454545454545456E-2</v>
      </c>
      <c r="P439" s="38">
        <f>'Publication Table'!N440/'Publication Table (%)'!P$435</f>
        <v>4.6296296296296294E-2</v>
      </c>
      <c r="Q439" s="38">
        <f>'Publication Table'!O440/'Publication Table (%)'!Q$435</f>
        <v>0</v>
      </c>
      <c r="R439" s="38">
        <f>'Publication Table'!P440/'Publication Table (%)'!R$435</f>
        <v>3.3613445378151259E-2</v>
      </c>
      <c r="S439" s="38">
        <f>'Publication Table'!Q440/'Publication Table (%)'!S$435</f>
        <v>3.2786885245901641E-2</v>
      </c>
      <c r="T439" s="38">
        <f>'Publication Table'!R440/'Publication Table (%)'!T$435</f>
        <v>3.125E-2</v>
      </c>
      <c r="U439" s="38">
        <f>'Publication Table'!S440/'Publication Table (%)'!U$435</f>
        <v>2.34375E-2</v>
      </c>
      <c r="V439" s="38">
        <f>'Publication Table'!T440/'Publication Table (%)'!V$435</f>
        <v>1.7391304347826087E-2</v>
      </c>
      <c r="W439" s="38">
        <f>'Publication Table'!U440/'Publication Table (%)'!W$435</f>
        <v>8.6206896551724137E-3</v>
      </c>
      <c r="X439" s="38">
        <f>'Publication Table'!V440/'Publication Table (%)'!X$435</f>
        <v>2.5000000000000001E-2</v>
      </c>
      <c r="Y439" s="38">
        <f>'Publication Table'!W440/'Publication Table (%)'!Y$435</f>
        <v>1.0416666666666666E-2</v>
      </c>
      <c r="Z439" s="38">
        <f>'Publication Table'!X440/'Publication Table (%)'!Z$435</f>
        <v>3.7037037037037035E-2</v>
      </c>
      <c r="AA439" s="38">
        <f>'Publication Table'!Y440/'Publication Table (%)'!AA$435</f>
        <v>3.7037037037037035E-2</v>
      </c>
      <c r="AB439" s="38">
        <f>'Publication Table'!Z440/'Publication Table (%)'!AB$435</f>
        <v>2.8571428571428571E-2</v>
      </c>
      <c r="AC439" s="38">
        <f>'Publication Table'!AA440/'Publication Table (%)'!AC$435</f>
        <v>0</v>
      </c>
      <c r="AD439" s="38">
        <f>'Publication Table'!AB440/'Publication Table (%)'!AD$435</f>
        <v>4.8387096774193547E-2</v>
      </c>
      <c r="AE439" s="38">
        <f>'Publication Table'!AC440/'Publication Table (%)'!AE$435</f>
        <v>5.3191489361702128E-2</v>
      </c>
      <c r="AF439" s="38">
        <f>'Publication Table'!AD440/'Publication Table (%)'!AF$435</f>
        <v>7.5949367088607597E-2</v>
      </c>
      <c r="AG439" s="38">
        <f>'Publication Table'!AE440/'Publication Table (%)'!AG$435</f>
        <v>3.1578947368421054E-2</v>
      </c>
      <c r="AH439" s="38">
        <f>'Publication Table'!AF440/'Publication Table (%)'!AH$435</f>
        <v>0</v>
      </c>
      <c r="AI439" s="38">
        <f>'Publication Table'!AG440/'Publication Table (%)'!AI$435</f>
        <v>1.8691588785046728E-2</v>
      </c>
      <c r="AJ439" s="38">
        <f>'Publication Table'!AH440/'Publication Table (%)'!AJ$435</f>
        <v>2.4193548387096774E-2</v>
      </c>
      <c r="AK439" s="38">
        <f>'Publication Table'!AI440/'Publication Table (%)'!AK$435</f>
        <v>2.9411764705882353E-2</v>
      </c>
      <c r="AL439" s="38">
        <f>'Publication Table'!AJ440/'Publication Table (%)'!AL$435</f>
        <v>1.6129032258064516E-2</v>
      </c>
      <c r="AM439" s="38">
        <f>'Publication Table'!AK440/'Publication Table (%)'!AM$435</f>
        <v>2.9126213592233011E-2</v>
      </c>
      <c r="AN439" s="38">
        <f>'Publication Table'!AL440/'Publication Table (%)'!AN$435</f>
        <v>1.1111111111111112E-2</v>
      </c>
      <c r="AO439" s="38">
        <f>'Publication Table'!AM440/'Publication Table (%)'!AO$435</f>
        <v>2.1739130434782608E-2</v>
      </c>
      <c r="AP439" s="38">
        <f>'Publication Table'!AN440/'Publication Table (%)'!AP$435</f>
        <v>3.8095238095238099E-2</v>
      </c>
      <c r="AQ439" s="38">
        <f>'Publication Table'!AO440/'Publication Table (%)'!AQ$435</f>
        <v>5.8823529411764705E-2</v>
      </c>
      <c r="AR439" s="38">
        <f>'Publication Table'!AP440/'Publication Table (%)'!AR$435</f>
        <v>1.1111111111111112E-2</v>
      </c>
      <c r="AS439" s="38">
        <f>'Publication Table'!AQ440/'Publication Table (%)'!AS$435</f>
        <v>6.9767441860465115E-2</v>
      </c>
      <c r="AT439" s="38">
        <f>'Publication Table'!AR440/'Publication Table (%)'!AT$435</f>
        <v>3.3333333333333333E-2</v>
      </c>
      <c r="AU439" s="38">
        <f>'Publication Table'!AS440/'Publication Table (%)'!AU$435</f>
        <v>3.1496062992125984E-2</v>
      </c>
      <c r="AV439" s="38">
        <f>'Publication Table'!AT440/'Publication Table (%)'!AV$435</f>
        <v>1.0309278350515464E-2</v>
      </c>
      <c r="AW439" s="38">
        <f>'Publication Table'!AU440/'Publication Table (%)'!AW$435</f>
        <v>1.1494252873563218E-2</v>
      </c>
      <c r="AX439" s="38">
        <f>'Publication Table'!AV440/'Publication Table (%)'!AX$435</f>
        <v>1.6949152542372881E-2</v>
      </c>
      <c r="AY439" s="38">
        <f>'Publication Table'!AW440/'Publication Table (%)'!AY$435</f>
        <v>4.7619047619047616E-2</v>
      </c>
      <c r="AZ439" s="38">
        <f>'Publication Table'!AX440/'Publication Table (%)'!AZ$435</f>
        <v>0</v>
      </c>
      <c r="BA439" s="38">
        <f>'Publication Table'!AY440/'Publication Table (%)'!BA$435</f>
        <v>1.1494252873563218E-2</v>
      </c>
      <c r="BB439" s="38">
        <f>'Publication Table'!AZ440/'Publication Table (%)'!BB$435</f>
        <v>1.0416666666666666E-2</v>
      </c>
      <c r="BC439" s="38">
        <f>'Publication Table'!BA440/'Publication Table (%)'!BC$435</f>
        <v>6.6666666666666666E-2</v>
      </c>
      <c r="BD439" s="38">
        <f>'Publication Table'!BB440/'Publication Table (%)'!BD$435</f>
        <v>1.5625E-2</v>
      </c>
      <c r="BE439" s="38">
        <f>'Publication Table'!BC440/'Publication Table (%)'!BE$435</f>
        <v>4.4444444444444446E-2</v>
      </c>
      <c r="BF439" s="38">
        <f>'Publication Table'!BD440/'Publication Table (%)'!BF$435</f>
        <v>4.0404040404040407E-2</v>
      </c>
      <c r="BG439" s="38">
        <f>'Publication Table'!BE440/'Publication Table (%)'!BG$435</f>
        <v>2.6785714285714284E-2</v>
      </c>
      <c r="BH439" s="38">
        <f>'Publication Table'!BF440/'Publication Table (%)'!BH$435</f>
        <v>8.8495575221238937E-3</v>
      </c>
      <c r="BI439" s="38">
        <f>'Publication Table'!BG440/'Publication Table (%)'!BI$435</f>
        <v>3.0612244897959183E-2</v>
      </c>
      <c r="BJ439" s="38">
        <f>'Publication Table'!BH440/'Publication Table (%)'!BJ$435</f>
        <v>1.834862385321101E-2</v>
      </c>
      <c r="BK439" s="38">
        <f>'Publication Table'!BI440/'Publication Table (%)'!BK$435</f>
        <v>0</v>
      </c>
      <c r="BL439" s="38">
        <f>'Publication Table'!BJ440/'Publication Table (%)'!BL$435</f>
        <v>5.4545454545454543E-2</v>
      </c>
      <c r="BM439" s="38">
        <f>'Publication Table'!BK440/'Publication Table (%)'!BM$435</f>
        <v>0</v>
      </c>
      <c r="BN439" s="38">
        <f>'Publication Table'!BL440/'Publication Table (%)'!BN$435</f>
        <v>0</v>
      </c>
      <c r="BO439" s="38">
        <f>'Publication Table'!BM440/'Publication Table (%)'!BO$435</f>
        <v>0</v>
      </c>
      <c r="BP439" s="38">
        <f>'Publication Table'!BN440/'Publication Table (%)'!BP$435</f>
        <v>0</v>
      </c>
      <c r="BQ439" s="38">
        <f>'Publication Table'!BO440/'Publication Table (%)'!BQ$435</f>
        <v>0</v>
      </c>
      <c r="BR439" s="38">
        <f>'Publication Table'!BP440/'Publication Table (%)'!BR$435</f>
        <v>1.1235955056179775E-2</v>
      </c>
      <c r="BS439" s="38">
        <f ca="1">'Publication Table'!BQ440/'Publication Table (%)'!BS$435</f>
        <v>1.0869565217391304E-2</v>
      </c>
    </row>
    <row r="440" spans="2:71" ht="15" hidden="1" customHeight="1" outlineLevel="2" x14ac:dyDescent="0.2">
      <c r="B440" s="84" t="str">
        <f t="shared" si="59"/>
        <v>Western Isles HospitalOther reason %</v>
      </c>
      <c r="C440" s="87" t="str">
        <f t="shared" si="64"/>
        <v>Western Isles Hospital</v>
      </c>
      <c r="D440" s="100"/>
      <c r="E440" s="39" t="s">
        <v>116</v>
      </c>
      <c r="F440" s="38">
        <f>'Publication Table'!D441/'Publication Table (%)'!F$435</f>
        <v>0</v>
      </c>
      <c r="G440" s="38">
        <f>'Publication Table'!E441/'Publication Table (%)'!G$435</f>
        <v>1.5873015873015872E-2</v>
      </c>
      <c r="H440" s="38">
        <f>'Publication Table'!F441/'Publication Table (%)'!H$435</f>
        <v>8.5470085470085479E-3</v>
      </c>
      <c r="I440" s="38">
        <f>'Publication Table'!G441/'Publication Table (%)'!I$435</f>
        <v>0</v>
      </c>
      <c r="J440" s="94">
        <f>'Publication Table'!H441/'Publication Table (%)'!J$435</f>
        <v>0</v>
      </c>
      <c r="K440" s="38">
        <f>'Publication Table'!I441/'Publication Table (%)'!K$435</f>
        <v>1.7543859649122806E-2</v>
      </c>
      <c r="L440" s="38">
        <f>'Publication Table'!J441/'Publication Table (%)'!L$435</f>
        <v>0</v>
      </c>
      <c r="M440" s="38">
        <f>'Publication Table'!K441/'Publication Table (%)'!M$435</f>
        <v>0.01</v>
      </c>
      <c r="N440" s="38">
        <f>'Publication Table'!L441/'Publication Table (%)'!N$435</f>
        <v>1.8181818181818181E-2</v>
      </c>
      <c r="O440" s="38">
        <f>'Publication Table'!M441/'Publication Table (%)'!O$435</f>
        <v>7.575757575757576E-3</v>
      </c>
      <c r="P440" s="38">
        <f>'Publication Table'!N441/'Publication Table (%)'!P$435</f>
        <v>9.2592592592592587E-3</v>
      </c>
      <c r="Q440" s="38">
        <f>'Publication Table'!O441/'Publication Table (%)'!Q$435</f>
        <v>0</v>
      </c>
      <c r="R440" s="38">
        <f>'Publication Table'!P441/'Publication Table (%)'!R$435</f>
        <v>0</v>
      </c>
      <c r="S440" s="38">
        <f>'Publication Table'!Q441/'Publication Table (%)'!S$435</f>
        <v>0</v>
      </c>
      <c r="T440" s="38">
        <f>'Publication Table'!R441/'Publication Table (%)'!T$435</f>
        <v>2.0833333333333332E-2</v>
      </c>
      <c r="U440" s="38">
        <f>'Publication Table'!S441/'Publication Table (%)'!U$435</f>
        <v>7.8125E-3</v>
      </c>
      <c r="V440" s="38">
        <f>'Publication Table'!T441/'Publication Table (%)'!V$435</f>
        <v>8.6956521739130436E-3</v>
      </c>
      <c r="W440" s="38">
        <f>'Publication Table'!U441/'Publication Table (%)'!W$435</f>
        <v>8.6206896551724137E-3</v>
      </c>
      <c r="X440" s="38">
        <f>'Publication Table'!V441/'Publication Table (%)'!X$435</f>
        <v>0</v>
      </c>
      <c r="Y440" s="38">
        <f>'Publication Table'!W441/'Publication Table (%)'!Y$435</f>
        <v>0</v>
      </c>
      <c r="Z440" s="38">
        <f>'Publication Table'!X441/'Publication Table (%)'!Z$435</f>
        <v>0</v>
      </c>
      <c r="AA440" s="38">
        <f>'Publication Table'!Y441/'Publication Table (%)'!AA$435</f>
        <v>0</v>
      </c>
      <c r="AB440" s="38">
        <f>'Publication Table'!Z441/'Publication Table (%)'!AB$435</f>
        <v>9.5238095238095247E-3</v>
      </c>
      <c r="AC440" s="38">
        <f>'Publication Table'!AA441/'Publication Table (%)'!AC$435</f>
        <v>0</v>
      </c>
      <c r="AD440" s="38">
        <f>'Publication Table'!AB441/'Publication Table (%)'!AD$435</f>
        <v>8.0645161290322578E-3</v>
      </c>
      <c r="AE440" s="38">
        <f>'Publication Table'!AC441/'Publication Table (%)'!AE$435</f>
        <v>0</v>
      </c>
      <c r="AF440" s="38">
        <f>'Publication Table'!AD441/'Publication Table (%)'!AF$435</f>
        <v>3.7974683544303799E-2</v>
      </c>
      <c r="AG440" s="38">
        <f>'Publication Table'!AE441/'Publication Table (%)'!AG$435</f>
        <v>1.0526315789473684E-2</v>
      </c>
      <c r="AH440" s="38">
        <f>'Publication Table'!AF441/'Publication Table (%)'!AH$435</f>
        <v>0</v>
      </c>
      <c r="AI440" s="38">
        <f>'Publication Table'!AG441/'Publication Table (%)'!AI$435</f>
        <v>9.3457943925233638E-3</v>
      </c>
      <c r="AJ440" s="38">
        <f>'Publication Table'!AH441/'Publication Table (%)'!AJ$435</f>
        <v>0</v>
      </c>
      <c r="AK440" s="38">
        <f>'Publication Table'!AI441/'Publication Table (%)'!AK$435</f>
        <v>0</v>
      </c>
      <c r="AL440" s="38">
        <f>'Publication Table'!AJ441/'Publication Table (%)'!AL$435</f>
        <v>0</v>
      </c>
      <c r="AM440" s="38">
        <f>'Publication Table'!AK441/'Publication Table (%)'!AM$435</f>
        <v>3.8834951456310676E-2</v>
      </c>
      <c r="AN440" s="38">
        <f>'Publication Table'!AL441/'Publication Table (%)'!AN$435</f>
        <v>1.1111111111111112E-2</v>
      </c>
      <c r="AO440" s="38">
        <f>'Publication Table'!AM441/'Publication Table (%)'!AO$435</f>
        <v>0</v>
      </c>
      <c r="AP440" s="38">
        <f>'Publication Table'!AN441/'Publication Table (%)'!AP$435</f>
        <v>0</v>
      </c>
      <c r="AQ440" s="38">
        <f>'Publication Table'!AO441/'Publication Table (%)'!AQ$435</f>
        <v>0</v>
      </c>
      <c r="AR440" s="38">
        <f>'Publication Table'!AP441/'Publication Table (%)'!AR$435</f>
        <v>0</v>
      </c>
      <c r="AS440" s="38">
        <f>'Publication Table'!AQ441/'Publication Table (%)'!AS$435</f>
        <v>0</v>
      </c>
      <c r="AT440" s="38">
        <f>'Publication Table'!AR441/'Publication Table (%)'!AT$435</f>
        <v>1.1111111111111112E-2</v>
      </c>
      <c r="AU440" s="38">
        <f>'Publication Table'!AS441/'Publication Table (%)'!AU$435</f>
        <v>0</v>
      </c>
      <c r="AV440" s="38">
        <f>'Publication Table'!AT441/'Publication Table (%)'!AV$435</f>
        <v>0</v>
      </c>
      <c r="AW440" s="38">
        <f>'Publication Table'!AU441/'Publication Table (%)'!AW$435</f>
        <v>0</v>
      </c>
      <c r="AX440" s="38">
        <f>'Publication Table'!AV441/'Publication Table (%)'!AX$435</f>
        <v>0</v>
      </c>
      <c r="AY440" s="38">
        <f>'Publication Table'!AW441/'Publication Table (%)'!AY$435</f>
        <v>0</v>
      </c>
      <c r="AZ440" s="38">
        <f>'Publication Table'!AX441/'Publication Table (%)'!AZ$435</f>
        <v>0</v>
      </c>
      <c r="BA440" s="38">
        <f>'Publication Table'!AY441/'Publication Table (%)'!BA$435</f>
        <v>0</v>
      </c>
      <c r="BB440" s="38">
        <f>'Publication Table'!AZ441/'Publication Table (%)'!BB$435</f>
        <v>0</v>
      </c>
      <c r="BC440" s="38">
        <f>'Publication Table'!BA441/'Publication Table (%)'!BC$435</f>
        <v>1.1111111111111112E-2</v>
      </c>
      <c r="BD440" s="38">
        <f>'Publication Table'!BB441/'Publication Table (%)'!BD$435</f>
        <v>0</v>
      </c>
      <c r="BE440" s="38">
        <f>'Publication Table'!BC441/'Publication Table (%)'!BE$435</f>
        <v>0</v>
      </c>
      <c r="BF440" s="38">
        <f>'Publication Table'!BD441/'Publication Table (%)'!BF$435</f>
        <v>2.0202020202020204E-2</v>
      </c>
      <c r="BG440" s="38">
        <f>'Publication Table'!BE441/'Publication Table (%)'!BG$435</f>
        <v>0</v>
      </c>
      <c r="BH440" s="38">
        <f>'Publication Table'!BF441/'Publication Table (%)'!BH$435</f>
        <v>0</v>
      </c>
      <c r="BI440" s="38">
        <f>'Publication Table'!BG441/'Publication Table (%)'!BI$435</f>
        <v>3.0612244897959183E-2</v>
      </c>
      <c r="BJ440" s="38">
        <f>'Publication Table'!BH441/'Publication Table (%)'!BJ$435</f>
        <v>9.1743119266055051E-3</v>
      </c>
      <c r="BK440" s="38">
        <f>'Publication Table'!BI441/'Publication Table (%)'!BK$435</f>
        <v>0</v>
      </c>
      <c r="BL440" s="38">
        <f>'Publication Table'!BJ441/'Publication Table (%)'!BL$435</f>
        <v>0</v>
      </c>
      <c r="BM440" s="38">
        <f>'Publication Table'!BK441/'Publication Table (%)'!BM$435</f>
        <v>0</v>
      </c>
      <c r="BN440" s="38">
        <f>'Publication Table'!BL441/'Publication Table (%)'!BN$435</f>
        <v>0</v>
      </c>
      <c r="BO440" s="38">
        <f>'Publication Table'!BM441/'Publication Table (%)'!BO$435</f>
        <v>0</v>
      </c>
      <c r="BP440" s="38">
        <f>'Publication Table'!BN441/'Publication Table (%)'!BP$435</f>
        <v>0</v>
      </c>
      <c r="BQ440" s="38">
        <f>'Publication Table'!BO441/'Publication Table (%)'!BQ$435</f>
        <v>0</v>
      </c>
      <c r="BR440" s="38">
        <f>'Publication Table'!BP441/'Publication Table (%)'!BR$435</f>
        <v>0</v>
      </c>
      <c r="BS440" s="38">
        <f ca="1">'Publication Table'!BQ441/'Publication Table (%)'!BS$435</f>
        <v>0</v>
      </c>
    </row>
    <row r="441" spans="2:71" ht="15" customHeight="1" x14ac:dyDescent="0.2">
      <c r="B441" s="84" t="str">
        <f t="shared" si="59"/>
        <v>Western Isles Hospital</v>
      </c>
      <c r="C441" s="87" t="str">
        <f t="shared" si="64"/>
        <v>Western Isles Hospital</v>
      </c>
      <c r="D441" s="100"/>
      <c r="E441" s="47"/>
      <c r="F441" s="13"/>
      <c r="G441" s="13"/>
      <c r="H441" s="13"/>
      <c r="I441" s="13"/>
      <c r="J441" s="13"/>
      <c r="K441" s="13"/>
      <c r="L441" s="13"/>
      <c r="M441" s="13"/>
      <c r="N441" s="13"/>
      <c r="O441" s="13"/>
      <c r="P441" s="13"/>
      <c r="Q441" s="13"/>
      <c r="R441" s="13"/>
      <c r="S441" s="13"/>
      <c r="T441" s="13"/>
      <c r="U441" s="13"/>
      <c r="V441" s="13"/>
      <c r="W441" s="13"/>
      <c r="X441" s="13"/>
      <c r="Y441" s="13"/>
      <c r="Z441" s="13"/>
      <c r="AA441" s="13"/>
      <c r="AB441" s="13"/>
      <c r="AC441" s="13"/>
      <c r="AD441" s="13"/>
      <c r="AE441" s="13"/>
      <c r="AF441" s="13"/>
      <c r="AG441" s="13"/>
      <c r="AH441" s="13"/>
      <c r="AI441" s="13"/>
      <c r="AJ441" s="13"/>
      <c r="AK441" s="13"/>
      <c r="AL441" s="13"/>
      <c r="AM441" s="13"/>
      <c r="AN441" s="13"/>
      <c r="AO441" s="13"/>
      <c r="AP441" s="13"/>
      <c r="AQ441" s="13"/>
      <c r="AR441" s="13"/>
      <c r="AS441" s="13"/>
      <c r="AT441" s="13"/>
      <c r="AU441" s="13"/>
      <c r="AV441" s="13"/>
      <c r="AW441" s="13"/>
      <c r="AX441" s="13"/>
      <c r="AY441" s="13"/>
      <c r="AZ441" s="13"/>
      <c r="BA441" s="13"/>
      <c r="BB441" s="13"/>
      <c r="BC441" s="13"/>
      <c r="BD441" s="13"/>
      <c r="BE441" s="13"/>
      <c r="BF441" s="13"/>
      <c r="BG441" s="13"/>
      <c r="BH441" s="13"/>
      <c r="BI441" s="13"/>
      <c r="BJ441" s="13"/>
      <c r="BK441" s="13"/>
      <c r="BL441" s="13"/>
      <c r="BM441" s="13"/>
      <c r="BN441" s="13"/>
      <c r="BO441" s="13"/>
      <c r="BP441" s="13"/>
      <c r="BQ441" s="13"/>
      <c r="BR441" s="13"/>
      <c r="BS441" s="13"/>
    </row>
    <row r="442" spans="2:71" ht="15" customHeight="1" x14ac:dyDescent="0.25">
      <c r="B442" s="84" t="str">
        <f t="shared" si="59"/>
        <v>Golden Jubilee National HospitalGolden Jubilee National Hospital</v>
      </c>
      <c r="C442" s="87" t="str">
        <f>E442</f>
        <v>Golden Jubilee National Hospital</v>
      </c>
      <c r="D442" s="100"/>
      <c r="E442" s="42" t="s">
        <v>103</v>
      </c>
      <c r="F442" s="14"/>
      <c r="G442" s="14"/>
      <c r="H442" s="14"/>
      <c r="I442" s="14"/>
      <c r="J442" s="14"/>
      <c r="K442" s="14"/>
      <c r="L442" s="14"/>
      <c r="M442" s="14"/>
      <c r="N442" s="14"/>
      <c r="O442" s="14"/>
      <c r="P442" s="14"/>
      <c r="Q442" s="14"/>
      <c r="R442" s="14"/>
      <c r="S442" s="14"/>
      <c r="T442" s="14"/>
      <c r="U442" s="14"/>
      <c r="V442" s="14"/>
      <c r="W442" s="14"/>
      <c r="X442" s="14"/>
      <c r="Y442" s="14"/>
      <c r="Z442" s="14"/>
      <c r="AA442" s="14"/>
      <c r="AB442" s="14"/>
      <c r="AC442" s="14"/>
      <c r="AD442" s="14"/>
      <c r="AE442" s="14"/>
      <c r="AF442" s="14"/>
      <c r="AG442" s="14"/>
      <c r="AH442" s="14"/>
      <c r="AI442" s="14"/>
      <c r="AJ442" s="14"/>
      <c r="AK442" s="14"/>
      <c r="AL442" s="14"/>
      <c r="AM442" s="14"/>
      <c r="AN442" s="14"/>
      <c r="AO442" s="14"/>
      <c r="AP442" s="14"/>
      <c r="AQ442" s="14"/>
      <c r="AR442" s="14"/>
      <c r="AS442" s="14"/>
      <c r="AT442" s="14"/>
      <c r="AU442" s="14"/>
      <c r="AV442" s="14"/>
      <c r="AW442" s="14"/>
      <c r="AX442" s="14"/>
      <c r="AY442" s="14"/>
      <c r="AZ442" s="14"/>
      <c r="BA442" s="14"/>
      <c r="BB442" s="14"/>
      <c r="BC442" s="14"/>
      <c r="BD442" s="14"/>
      <c r="BE442" s="14"/>
      <c r="BF442" s="14"/>
      <c r="BG442" s="14"/>
      <c r="BH442" s="14"/>
      <c r="BI442" s="14"/>
      <c r="BJ442" s="14"/>
      <c r="BK442" s="14"/>
      <c r="BL442" s="14"/>
      <c r="BM442" s="14"/>
      <c r="BN442" s="14"/>
      <c r="BO442" s="14"/>
      <c r="BP442" s="14"/>
      <c r="BQ442" s="14"/>
      <c r="BR442" s="14"/>
      <c r="BS442" s="14"/>
    </row>
    <row r="443" spans="2:71" ht="15" customHeight="1" x14ac:dyDescent="0.2">
      <c r="B443" s="84" t="str">
        <f t="shared" si="59"/>
        <v>Golden Jubilee National HospitalTotal Number of scheduled elective operations in theatre system</v>
      </c>
      <c r="C443" s="87" t="str">
        <f t="shared" ref="C443:C449" si="65">C442</f>
        <v>Golden Jubilee National Hospital</v>
      </c>
      <c r="D443" s="100"/>
      <c r="E443" s="36" t="s">
        <v>3</v>
      </c>
      <c r="F443" s="11">
        <f>'Publication Table'!D444</f>
        <v>1274</v>
      </c>
      <c r="G443" s="11">
        <f>'Publication Table'!E444</f>
        <v>1259</v>
      </c>
      <c r="H443" s="11">
        <f>'Publication Table'!F444</f>
        <v>1349</v>
      </c>
      <c r="I443" s="11">
        <f>'Publication Table'!G444</f>
        <v>1326</v>
      </c>
      <c r="J443" s="11">
        <f>'Publication Table'!H444</f>
        <v>1336</v>
      </c>
      <c r="K443" s="11">
        <f>'Publication Table'!I444</f>
        <v>1413</v>
      </c>
      <c r="L443" s="11">
        <f>'Publication Table'!J444</f>
        <v>1410</v>
      </c>
      <c r="M443" s="11">
        <f>'Publication Table'!K444</f>
        <v>1332</v>
      </c>
      <c r="N443" s="11">
        <f>'Publication Table'!L444</f>
        <v>1330</v>
      </c>
      <c r="O443" s="11">
        <f>'Publication Table'!M444</f>
        <v>1444</v>
      </c>
      <c r="P443" s="11">
        <f>'Publication Table'!N444</f>
        <v>1492</v>
      </c>
      <c r="Q443" s="11">
        <f>'Publication Table'!O444</f>
        <v>1402</v>
      </c>
      <c r="R443" s="11">
        <f>'Publication Table'!P444</f>
        <v>1541</v>
      </c>
      <c r="S443" s="11">
        <f>'Publication Table'!Q444</f>
        <v>1538</v>
      </c>
      <c r="T443" s="11">
        <f>'Publication Table'!R444</f>
        <v>1403</v>
      </c>
      <c r="U443" s="11">
        <f>'Publication Table'!S444</f>
        <v>1613</v>
      </c>
      <c r="V443" s="11">
        <f>'Publication Table'!T444</f>
        <v>1411</v>
      </c>
      <c r="W443" s="11">
        <f>'Publication Table'!U444</f>
        <v>1475</v>
      </c>
      <c r="X443" s="11">
        <f>'Publication Table'!V444</f>
        <v>1522</v>
      </c>
      <c r="Y443" s="11">
        <f>'Publication Table'!W444</f>
        <v>1375</v>
      </c>
      <c r="Z443" s="11">
        <f>'Publication Table'!X444</f>
        <v>1447</v>
      </c>
      <c r="AA443" s="11">
        <f>'Publication Table'!Y444</f>
        <v>1320</v>
      </c>
      <c r="AB443" s="11">
        <f>'Publication Table'!Z444</f>
        <v>1547</v>
      </c>
      <c r="AC443" s="11">
        <f>'Publication Table'!AA444</f>
        <v>1166</v>
      </c>
      <c r="AD443" s="11">
        <f>'Publication Table'!AB444</f>
        <v>1519</v>
      </c>
      <c r="AE443" s="11">
        <f>'Publication Table'!AC444</f>
        <v>1517</v>
      </c>
      <c r="AF443" s="11">
        <f>'Publication Table'!AD444</f>
        <v>1359</v>
      </c>
      <c r="AG443" s="11">
        <f>'Publication Table'!AE444</f>
        <v>1685</v>
      </c>
      <c r="AH443" s="11">
        <f>'Publication Table'!AF444</f>
        <v>1449</v>
      </c>
      <c r="AI443" s="11">
        <f>'Publication Table'!AG444</f>
        <v>1548</v>
      </c>
      <c r="AJ443" s="11">
        <f>'Publication Table'!AH444</f>
        <v>1663</v>
      </c>
      <c r="AK443" s="11">
        <f>'Publication Table'!AI444</f>
        <v>1328</v>
      </c>
      <c r="AL443" s="11">
        <f>'Publication Table'!AJ444</f>
        <v>1638</v>
      </c>
      <c r="AM443" s="11">
        <f>'Publication Table'!AK444</f>
        <v>1415</v>
      </c>
      <c r="AN443" s="11">
        <f>'Publication Table'!AL444</f>
        <v>1425</v>
      </c>
      <c r="AO443" s="11">
        <f>'Publication Table'!AM444</f>
        <v>1499</v>
      </c>
      <c r="AP443" s="11">
        <f>'Publication Table'!AN444</f>
        <v>1744</v>
      </c>
      <c r="AQ443" s="11">
        <f>'Publication Table'!AO444</f>
        <v>1577</v>
      </c>
      <c r="AR443" s="11">
        <f>'Publication Table'!AP444</f>
        <v>1391</v>
      </c>
      <c r="AS443" s="11">
        <f>'Publication Table'!AQ444</f>
        <v>1681</v>
      </c>
      <c r="AT443" s="11">
        <f>'Publication Table'!AR444</f>
        <v>1524</v>
      </c>
      <c r="AU443" s="11">
        <f>'Publication Table'!AS444</f>
        <v>1800</v>
      </c>
      <c r="AV443" s="11">
        <f>'Publication Table'!AT444</f>
        <v>1784</v>
      </c>
      <c r="AW443" s="11">
        <f>'Publication Table'!AU444</f>
        <v>1443</v>
      </c>
      <c r="AX443" s="11">
        <f>'Publication Table'!AV444</f>
        <v>1704</v>
      </c>
      <c r="AY443" s="11">
        <f>'Publication Table'!AW444</f>
        <v>1543</v>
      </c>
      <c r="AZ443" s="11">
        <f>'Publication Table'!AX444</f>
        <v>1649</v>
      </c>
      <c r="BA443" s="11">
        <f>'Publication Table'!AY444</f>
        <v>1517</v>
      </c>
      <c r="BB443" s="11">
        <f>'Publication Table'!AZ444</f>
        <v>1642</v>
      </c>
      <c r="BC443" s="11">
        <f>'Publication Table'!BA444</f>
        <v>1571</v>
      </c>
      <c r="BD443" s="11">
        <f>'Publication Table'!BB444</f>
        <v>1684</v>
      </c>
      <c r="BE443" s="11">
        <f>'Publication Table'!BC444</f>
        <v>1679</v>
      </c>
      <c r="BF443" s="11">
        <f>'Publication Table'!BD444</f>
        <v>1572</v>
      </c>
      <c r="BG443" s="11">
        <f>'Publication Table'!BE444</f>
        <v>1734</v>
      </c>
      <c r="BH443" s="11">
        <f>'Publication Table'!BF444</f>
        <v>1864</v>
      </c>
      <c r="BI443" s="11">
        <f>'Publication Table'!BG444</f>
        <v>1707</v>
      </c>
      <c r="BJ443" s="11">
        <f>'Publication Table'!BH444</f>
        <v>1894</v>
      </c>
      <c r="BK443" s="11">
        <f>'Publication Table'!BI444</f>
        <v>1719</v>
      </c>
      <c r="BL443" s="11">
        <f>'Publication Table'!BJ444</f>
        <v>1164</v>
      </c>
      <c r="BM443" s="11">
        <f>'Publication Table'!BK444</f>
        <v>125</v>
      </c>
      <c r="BN443" s="11">
        <f>'Publication Table'!BL444</f>
        <v>204</v>
      </c>
      <c r="BO443" s="11">
        <f>'Publication Table'!BM444</f>
        <v>382</v>
      </c>
      <c r="BP443" s="11">
        <f>'Publication Table'!BN444</f>
        <v>766</v>
      </c>
      <c r="BQ443" s="11">
        <f>'Publication Table'!BO444</f>
        <v>739</v>
      </c>
      <c r="BR443" s="11">
        <f>'Publication Table'!BP444</f>
        <v>915</v>
      </c>
      <c r="BS443" s="11">
        <f ca="1">'Publication Table'!BQ444</f>
        <v>1037</v>
      </c>
    </row>
    <row r="444" spans="2:71" ht="15" customHeight="1" x14ac:dyDescent="0.2">
      <c r="B444" s="84" t="str">
        <f t="shared" si="59"/>
        <v>Golden Jubilee National HospitalPercent of total scheduled elective cancellations in theatre systems</v>
      </c>
      <c r="C444" s="87" t="str">
        <f t="shared" si="65"/>
        <v>Golden Jubilee National Hospital</v>
      </c>
      <c r="D444" s="100"/>
      <c r="E444" s="37" t="s">
        <v>112</v>
      </c>
      <c r="F444" s="66">
        <f>'Publication Table'!D445/'Publication Table (%)'!F$443</f>
        <v>4.4740973312401885E-2</v>
      </c>
      <c r="G444" s="66">
        <f>'Publication Table'!E445/'Publication Table (%)'!G$443</f>
        <v>5.7188244638602066E-2</v>
      </c>
      <c r="H444" s="66">
        <f>'Publication Table'!F445/'Publication Table (%)'!H$443</f>
        <v>6.5233506300963681E-2</v>
      </c>
      <c r="I444" s="66">
        <f>'Publication Table'!G445/'Publication Table (%)'!I$443</f>
        <v>6.7873303167420809E-2</v>
      </c>
      <c r="J444" s="66">
        <f>'Publication Table'!H445/'Publication Table (%)'!J$443</f>
        <v>6.9610778443113766E-2</v>
      </c>
      <c r="K444" s="66">
        <f>'Publication Table'!I445/'Publication Table (%)'!K$443</f>
        <v>5.9447983014861996E-2</v>
      </c>
      <c r="L444" s="66">
        <f>'Publication Table'!J445/'Publication Table (%)'!L$443</f>
        <v>5.6737588652482268E-2</v>
      </c>
      <c r="M444" s="66">
        <f>'Publication Table'!K445/'Publication Table (%)'!M$443</f>
        <v>6.7567567567567571E-2</v>
      </c>
      <c r="N444" s="66">
        <f>'Publication Table'!L445/'Publication Table (%)'!N$443</f>
        <v>5.7142857142857141E-2</v>
      </c>
      <c r="O444" s="66">
        <f>'Publication Table'!M445/'Publication Table (%)'!O$443</f>
        <v>5.8864265927977839E-2</v>
      </c>
      <c r="P444" s="66">
        <f>'Publication Table'!N445/'Publication Table (%)'!P$443</f>
        <v>4.9597855227882036E-2</v>
      </c>
      <c r="Q444" s="66">
        <f>'Publication Table'!O445/'Publication Table (%)'!Q$443</f>
        <v>3.7803138373751786E-2</v>
      </c>
      <c r="R444" s="66">
        <f>'Publication Table'!P445/'Publication Table (%)'!R$443</f>
        <v>4.6722907203114859E-2</v>
      </c>
      <c r="S444" s="66">
        <f>'Publication Table'!Q445/'Publication Table (%)'!S$443</f>
        <v>4.6814044213263982E-2</v>
      </c>
      <c r="T444" s="66">
        <f>'Publication Table'!R445/'Publication Table (%)'!T$443</f>
        <v>5.5595153243050609E-2</v>
      </c>
      <c r="U444" s="66">
        <f>'Publication Table'!S445/'Publication Table (%)'!U$443</f>
        <v>5.3316800991940486E-2</v>
      </c>
      <c r="V444" s="66">
        <f>'Publication Table'!T445/'Publication Table (%)'!V$443</f>
        <v>5.6697377746279233E-2</v>
      </c>
      <c r="W444" s="66">
        <f>'Publication Table'!U445/'Publication Table (%)'!W$443</f>
        <v>6.9830508474576267E-2</v>
      </c>
      <c r="X444" s="66">
        <f>'Publication Table'!V445/'Publication Table (%)'!X$443</f>
        <v>6.4388961892247049E-2</v>
      </c>
      <c r="Y444" s="66">
        <f>'Publication Table'!W445/'Publication Table (%)'!Y$443</f>
        <v>5.3818181818181821E-2</v>
      </c>
      <c r="Z444" s="66">
        <f>'Publication Table'!X445/'Publication Table (%)'!Z$443</f>
        <v>5.5977885279889429E-2</v>
      </c>
      <c r="AA444" s="66">
        <f>'Publication Table'!Y445/'Publication Table (%)'!AA$443</f>
        <v>3.5606060606060606E-2</v>
      </c>
      <c r="AB444" s="66">
        <f>'Publication Table'!Z445/'Publication Table (%)'!AB$443</f>
        <v>5.9469941822882996E-2</v>
      </c>
      <c r="AC444" s="66">
        <f>'Publication Table'!AA445/'Publication Table (%)'!AC$443</f>
        <v>6.1749571183533448E-2</v>
      </c>
      <c r="AD444" s="66">
        <f>'Publication Table'!AB445/'Publication Table (%)'!AD$443</f>
        <v>6.780776826859776E-2</v>
      </c>
      <c r="AE444" s="66">
        <f>'Publication Table'!AC445/'Publication Table (%)'!AE$443</f>
        <v>5.8668424522083061E-2</v>
      </c>
      <c r="AF444" s="66">
        <f>'Publication Table'!AD445/'Publication Table (%)'!AF$443</f>
        <v>5.2244297277409861E-2</v>
      </c>
      <c r="AG444" s="66">
        <f>'Publication Table'!AE445/'Publication Table (%)'!AG$443</f>
        <v>5.1038575667655788E-2</v>
      </c>
      <c r="AH444" s="66">
        <f>'Publication Table'!AF445/'Publication Table (%)'!AH$443</f>
        <v>6.9703243616287089E-2</v>
      </c>
      <c r="AI444" s="66">
        <f>'Publication Table'!AG445/'Publication Table (%)'!AI$443</f>
        <v>5.9431524547803614E-2</v>
      </c>
      <c r="AJ444" s="66">
        <f>'Publication Table'!AH445/'Publication Table (%)'!AJ$443</f>
        <v>5.4119061936259774E-2</v>
      </c>
      <c r="AK444" s="66">
        <f>'Publication Table'!AI445/'Publication Table (%)'!AK$443</f>
        <v>6.4006024096385547E-2</v>
      </c>
      <c r="AL444" s="66">
        <f>'Publication Table'!AJ445/'Publication Table (%)'!AL$443</f>
        <v>5.4334554334554336E-2</v>
      </c>
      <c r="AM444" s="66">
        <f>'Publication Table'!AK445/'Publication Table (%)'!AM$443</f>
        <v>5.9363957597173146E-2</v>
      </c>
      <c r="AN444" s="66">
        <f>'Publication Table'!AL445/'Publication Table (%)'!AN$443</f>
        <v>5.894736842105263E-2</v>
      </c>
      <c r="AO444" s="66">
        <f>'Publication Table'!AM445/'Publication Table (%)'!AO$443</f>
        <v>5.0700466977985324E-2</v>
      </c>
      <c r="AP444" s="66">
        <f>'Publication Table'!AN445/'Publication Table (%)'!AP$443</f>
        <v>3.6123853211009173E-2</v>
      </c>
      <c r="AQ444" s="66">
        <f>'Publication Table'!AO445/'Publication Table (%)'!AQ$443</f>
        <v>4.6924540266328474E-2</v>
      </c>
      <c r="AR444" s="66">
        <f>'Publication Table'!AP445/'Publication Table (%)'!AR$443</f>
        <v>5.4636951833213515E-2</v>
      </c>
      <c r="AS444" s="66">
        <f>'Publication Table'!AQ445/'Publication Table (%)'!AS$443</f>
        <v>4.1641879833432482E-2</v>
      </c>
      <c r="AT444" s="66">
        <f>'Publication Table'!AR445/'Publication Table (%)'!AT$443</f>
        <v>4.5931758530183726E-2</v>
      </c>
      <c r="AU444" s="66">
        <f>'Publication Table'!AS445/'Publication Table (%)'!AU$443</f>
        <v>5.2222222222222225E-2</v>
      </c>
      <c r="AV444" s="66">
        <f>'Publication Table'!AT445/'Publication Table (%)'!AV$443</f>
        <v>4.3721973094170405E-2</v>
      </c>
      <c r="AW444" s="66">
        <f>'Publication Table'!AU445/'Publication Table (%)'!AW$443</f>
        <v>3.9501039501039503E-2</v>
      </c>
      <c r="AX444" s="66">
        <f>'Publication Table'!AV445/'Publication Table (%)'!AX$443</f>
        <v>5.2230046948356805E-2</v>
      </c>
      <c r="AY444" s="66">
        <f>'Publication Table'!AW445/'Publication Table (%)'!AY$443</f>
        <v>5.24951393389501E-2</v>
      </c>
      <c r="AZ444" s="66">
        <f>'Publication Table'!AX445/'Publication Table (%)'!AZ$443</f>
        <v>5.033353547604609E-2</v>
      </c>
      <c r="BA444" s="66">
        <f>'Publication Table'!AY445/'Publication Table (%)'!BA$443</f>
        <v>4.9439683586025046E-2</v>
      </c>
      <c r="BB444" s="66">
        <f>'Publication Table'!AZ445/'Publication Table (%)'!BB$443</f>
        <v>4.5066991473812421E-2</v>
      </c>
      <c r="BC444" s="66">
        <f>'Publication Table'!BA445/'Publication Table (%)'!BC$443</f>
        <v>4.2647994907702103E-2</v>
      </c>
      <c r="BD444" s="66">
        <f>'Publication Table'!BB445/'Publication Table (%)'!BD$443</f>
        <v>5.0475059382422804E-2</v>
      </c>
      <c r="BE444" s="66">
        <f>'Publication Table'!BC445/'Publication Table (%)'!BE$443</f>
        <v>4.1095890410958902E-2</v>
      </c>
      <c r="BF444" s="66">
        <f>'Publication Table'!BD445/'Publication Table (%)'!BF$443</f>
        <v>4.9618320610687022E-2</v>
      </c>
      <c r="BG444" s="66">
        <f>'Publication Table'!BE445/'Publication Table (%)'!BG$443</f>
        <v>5.0749711649365627E-2</v>
      </c>
      <c r="BH444" s="66">
        <f>'Publication Table'!BF445/'Publication Table (%)'!BH$443</f>
        <v>4.7746781115879829E-2</v>
      </c>
      <c r="BI444" s="66">
        <f>'Publication Table'!BG445/'Publication Table (%)'!BI$443</f>
        <v>5.2138254247217339E-2</v>
      </c>
      <c r="BJ444" s="66">
        <f>'Publication Table'!BH445/'Publication Table (%)'!BJ$443</f>
        <v>5.3326293558606123E-2</v>
      </c>
      <c r="BK444" s="66">
        <f>'Publication Table'!BI445/'Publication Table (%)'!BK$443</f>
        <v>6.7481093659104124E-2</v>
      </c>
      <c r="BL444" s="66">
        <f>'Publication Table'!BJ445/'Publication Table (%)'!BL$443</f>
        <v>7.1305841924398622E-2</v>
      </c>
      <c r="BM444" s="66">
        <f>'Publication Table'!BK445/'Publication Table (%)'!BM$443</f>
        <v>0.2</v>
      </c>
      <c r="BN444" s="66">
        <f>'Publication Table'!BL445/'Publication Table (%)'!BN$443</f>
        <v>4.9019607843137254E-2</v>
      </c>
      <c r="BO444" s="66">
        <f>'Publication Table'!BM445/'Publication Table (%)'!BO$443</f>
        <v>5.4973821989528798E-2</v>
      </c>
      <c r="BP444" s="66">
        <f>'Publication Table'!BN445/'Publication Table (%)'!BP$443</f>
        <v>5.6135770234986948E-2</v>
      </c>
      <c r="BQ444" s="66">
        <f>'Publication Table'!BO445/'Publication Table (%)'!BQ$443</f>
        <v>6.4952638700947224E-2</v>
      </c>
      <c r="BR444" s="66">
        <f>'Publication Table'!BP445/'Publication Table (%)'!BR$443</f>
        <v>3.9344262295081971E-2</v>
      </c>
      <c r="BS444" s="66">
        <f ca="1">'Publication Table'!BQ445/'Publication Table (%)'!BS$443</f>
        <v>4.8216007714561235E-2</v>
      </c>
    </row>
    <row r="445" spans="2:71" ht="15" customHeight="1" x14ac:dyDescent="0.2">
      <c r="B445" s="84" t="str">
        <f t="shared" si="59"/>
        <v>Golden Jubilee National HospitalCancellation based on clinical reason by hospital %</v>
      </c>
      <c r="C445" s="87" t="str">
        <f t="shared" si="65"/>
        <v>Golden Jubilee National Hospital</v>
      </c>
      <c r="D445" s="100"/>
      <c r="E445" s="39" t="s">
        <v>113</v>
      </c>
      <c r="F445" s="66">
        <f>'Publication Table'!D446/'Publication Table (%)'!F$443</f>
        <v>5.4945054945054949E-3</v>
      </c>
      <c r="G445" s="66">
        <f>'Publication Table'!E446/'Publication Table (%)'!G$443</f>
        <v>6.354249404289118E-3</v>
      </c>
      <c r="H445" s="66">
        <f>'Publication Table'!F446/'Publication Table (%)'!H$443</f>
        <v>1.1860637509266123E-2</v>
      </c>
      <c r="I445" s="66">
        <f>'Publication Table'!G446/'Publication Table (%)'!I$443</f>
        <v>7.5414781297134239E-3</v>
      </c>
      <c r="J445" s="66">
        <f>'Publication Table'!H446/'Publication Table (%)'!J$443</f>
        <v>7.4850299401197605E-3</v>
      </c>
      <c r="K445" s="66">
        <f>'Publication Table'!I446/'Publication Table (%)'!K$443</f>
        <v>6.369426751592357E-3</v>
      </c>
      <c r="L445" s="66">
        <f>'Publication Table'!J446/'Publication Table (%)'!L$443</f>
        <v>6.382978723404255E-3</v>
      </c>
      <c r="M445" s="66">
        <f>'Publication Table'!K446/'Publication Table (%)'!M$443</f>
        <v>6.006006006006006E-3</v>
      </c>
      <c r="N445" s="66">
        <f>'Publication Table'!L446/'Publication Table (%)'!N$443</f>
        <v>9.7744360902255641E-3</v>
      </c>
      <c r="O445" s="66">
        <f>'Publication Table'!M446/'Publication Table (%)'!O$443</f>
        <v>9.6952908587257611E-3</v>
      </c>
      <c r="P445" s="66">
        <f>'Publication Table'!N446/'Publication Table (%)'!P$443</f>
        <v>2.0107238605898124E-3</v>
      </c>
      <c r="Q445" s="66">
        <f>'Publication Table'!O446/'Publication Table (%)'!Q$443</f>
        <v>7.8459343794579171E-3</v>
      </c>
      <c r="R445" s="66">
        <f>'Publication Table'!P446/'Publication Table (%)'!R$443</f>
        <v>7.7871512005191438E-3</v>
      </c>
      <c r="S445" s="66">
        <f>'Publication Table'!Q446/'Publication Table (%)'!S$443</f>
        <v>3.2509752925877762E-3</v>
      </c>
      <c r="T445" s="66">
        <f>'Publication Table'!R446/'Publication Table (%)'!T$443</f>
        <v>6.4148253741981472E-3</v>
      </c>
      <c r="U445" s="66">
        <f>'Publication Table'!S446/'Publication Table (%)'!U$443</f>
        <v>6.8195908245505272E-3</v>
      </c>
      <c r="V445" s="66">
        <f>'Publication Table'!T446/'Publication Table (%)'!V$443</f>
        <v>7.7958894401133948E-3</v>
      </c>
      <c r="W445" s="66">
        <f>'Publication Table'!U446/'Publication Table (%)'!W$443</f>
        <v>7.4576271186440682E-3</v>
      </c>
      <c r="X445" s="66">
        <f>'Publication Table'!V446/'Publication Table (%)'!X$443</f>
        <v>3.9421813403416554E-3</v>
      </c>
      <c r="Y445" s="66">
        <f>'Publication Table'!W446/'Publication Table (%)'!Y$443</f>
        <v>8.7272727272727276E-3</v>
      </c>
      <c r="Z445" s="66">
        <f>'Publication Table'!X446/'Publication Table (%)'!Z$443</f>
        <v>8.9841050449205248E-3</v>
      </c>
      <c r="AA445" s="66">
        <f>'Publication Table'!Y446/'Publication Table (%)'!AA$443</f>
        <v>4.5454545454545452E-3</v>
      </c>
      <c r="AB445" s="66">
        <f>'Publication Table'!Z446/'Publication Table (%)'!AB$443</f>
        <v>1.0342598577892695E-2</v>
      </c>
      <c r="AC445" s="66">
        <f>'Publication Table'!AA446/'Publication Table (%)'!AC$443</f>
        <v>4.2881646655231562E-3</v>
      </c>
      <c r="AD445" s="66">
        <f>'Publication Table'!AB446/'Publication Table (%)'!AD$443</f>
        <v>9.8749177090190921E-3</v>
      </c>
      <c r="AE445" s="66">
        <f>'Publication Table'!AC446/'Publication Table (%)'!AE$443</f>
        <v>1.845748187211602E-2</v>
      </c>
      <c r="AF445" s="66">
        <f>'Publication Table'!AD446/'Publication Table (%)'!AF$443</f>
        <v>1.6188373804267846E-2</v>
      </c>
      <c r="AG445" s="66">
        <f>'Publication Table'!AE446/'Publication Table (%)'!AG$443</f>
        <v>1.8397626112759646E-2</v>
      </c>
      <c r="AH445" s="66">
        <f>'Publication Table'!AF446/'Publication Table (%)'!AH$443</f>
        <v>1.7943409247757072E-2</v>
      </c>
      <c r="AI445" s="66">
        <f>'Publication Table'!AG446/'Publication Table (%)'!AI$443</f>
        <v>1.937984496124031E-2</v>
      </c>
      <c r="AJ445" s="66">
        <f>'Publication Table'!AH446/'Publication Table (%)'!AJ$443</f>
        <v>1.8039687312086591E-2</v>
      </c>
      <c r="AK445" s="66">
        <f>'Publication Table'!AI446/'Publication Table (%)'!AK$443</f>
        <v>2.4849397590361446E-2</v>
      </c>
      <c r="AL445" s="66">
        <f>'Publication Table'!AJ446/'Publication Table (%)'!AL$443</f>
        <v>1.9536019536019536E-2</v>
      </c>
      <c r="AM445" s="66">
        <f>'Publication Table'!AK446/'Publication Table (%)'!AM$443</f>
        <v>2.0494699646643109E-2</v>
      </c>
      <c r="AN445" s="66">
        <f>'Publication Table'!AL446/'Publication Table (%)'!AN$443</f>
        <v>1.4736842105263158E-2</v>
      </c>
      <c r="AO445" s="66">
        <f>'Publication Table'!AM446/'Publication Table (%)'!AO$443</f>
        <v>2.5350233488992662E-2</v>
      </c>
      <c r="AP445" s="66">
        <f>'Publication Table'!AN446/'Publication Table (%)'!AP$443</f>
        <v>1.0321100917431193E-2</v>
      </c>
      <c r="AQ445" s="66">
        <f>'Publication Table'!AO446/'Publication Table (%)'!AQ$443</f>
        <v>2.155992390615092E-2</v>
      </c>
      <c r="AR445" s="66">
        <f>'Publication Table'!AP446/'Publication Table (%)'!AR$443</f>
        <v>2.1567217828900073E-2</v>
      </c>
      <c r="AS445" s="66">
        <f>'Publication Table'!AQ446/'Publication Table (%)'!AS$443</f>
        <v>2.2010707911957167E-2</v>
      </c>
      <c r="AT445" s="66">
        <f>'Publication Table'!AR446/'Publication Table (%)'!AT$443</f>
        <v>2.0341207349081365E-2</v>
      </c>
      <c r="AU445" s="66">
        <f>'Publication Table'!AS446/'Publication Table (%)'!AU$443</f>
        <v>1.4444444444444444E-2</v>
      </c>
      <c r="AV445" s="66">
        <f>'Publication Table'!AT446/'Publication Table (%)'!AV$443</f>
        <v>1.7937219730941704E-2</v>
      </c>
      <c r="AW445" s="66">
        <f>'Publication Table'!AU446/'Publication Table (%)'!AW$443</f>
        <v>1.8018018018018018E-2</v>
      </c>
      <c r="AX445" s="66">
        <f>'Publication Table'!AV446/'Publication Table (%)'!AX$443</f>
        <v>1.4084507042253521E-2</v>
      </c>
      <c r="AY445" s="66">
        <f>'Publication Table'!AW446/'Publication Table (%)'!AY$443</f>
        <v>1.5554115359688918E-2</v>
      </c>
      <c r="AZ445" s="66">
        <f>'Publication Table'!AX446/'Publication Table (%)'!AZ$443</f>
        <v>2.3044269254093391E-2</v>
      </c>
      <c r="BA445" s="66">
        <f>'Publication Table'!AY446/'Publication Table (%)'!BA$443</f>
        <v>2.043506921555702E-2</v>
      </c>
      <c r="BB445" s="66">
        <f>'Publication Table'!AZ446/'Publication Table (%)'!BB$443</f>
        <v>1.6443361753958587E-2</v>
      </c>
      <c r="BC445" s="66">
        <f>'Publication Table'!BA446/'Publication Table (%)'!BC$443</f>
        <v>1.5276893698281349E-2</v>
      </c>
      <c r="BD445" s="66">
        <f>'Publication Table'!BB446/'Publication Table (%)'!BD$443</f>
        <v>1.9002375296912115E-2</v>
      </c>
      <c r="BE445" s="66">
        <f>'Publication Table'!BC446/'Publication Table (%)'!BE$443</f>
        <v>1.5485407980941036E-2</v>
      </c>
      <c r="BF445" s="66">
        <f>'Publication Table'!BD446/'Publication Table (%)'!BF$443</f>
        <v>2.1628498727735368E-2</v>
      </c>
      <c r="BG445" s="66">
        <f>'Publication Table'!BE446/'Publication Table (%)'!BG$443</f>
        <v>1.845444059976932E-2</v>
      </c>
      <c r="BH445" s="66">
        <f>'Publication Table'!BF446/'Publication Table (%)'!BH$443</f>
        <v>1.9313304721030045E-2</v>
      </c>
      <c r="BI445" s="66">
        <f>'Publication Table'!BG446/'Publication Table (%)'!BI$443</f>
        <v>2.0503807850029292E-2</v>
      </c>
      <c r="BJ445" s="66">
        <f>'Publication Table'!BH446/'Publication Table (%)'!BJ$443</f>
        <v>2.1647307286166841E-2</v>
      </c>
      <c r="BK445" s="66">
        <f>'Publication Table'!BI446/'Publication Table (%)'!BK$443</f>
        <v>2.5596276905177427E-2</v>
      </c>
      <c r="BL445" s="66">
        <f>'Publication Table'!BJ446/'Publication Table (%)'!BL$443</f>
        <v>3.3505154639175257E-2</v>
      </c>
      <c r="BM445" s="66">
        <f>'Publication Table'!BK446/'Publication Table (%)'!BM$443</f>
        <v>2.4E-2</v>
      </c>
      <c r="BN445" s="66">
        <f>'Publication Table'!BL446/'Publication Table (%)'!BN$443</f>
        <v>2.4509803921568627E-2</v>
      </c>
      <c r="BO445" s="66">
        <f>'Publication Table'!BM446/'Publication Table (%)'!BO$443</f>
        <v>2.356020942408377E-2</v>
      </c>
      <c r="BP445" s="66">
        <f>'Publication Table'!BN446/'Publication Table (%)'!BP$443</f>
        <v>2.8720626631853787E-2</v>
      </c>
      <c r="BQ445" s="66">
        <f>'Publication Table'!BO446/'Publication Table (%)'!BQ$443</f>
        <v>3.1123139377537211E-2</v>
      </c>
      <c r="BR445" s="66">
        <f>'Publication Table'!BP446/'Publication Table (%)'!BR$443</f>
        <v>2.2950819672131147E-2</v>
      </c>
      <c r="BS445" s="66">
        <f ca="1">'Publication Table'!BQ446/'Publication Table (%)'!BS$443</f>
        <v>1.5429122468659595E-2</v>
      </c>
    </row>
    <row r="446" spans="2:71" ht="15" customHeight="1" x14ac:dyDescent="0.2">
      <c r="B446" s="84" t="str">
        <f t="shared" si="59"/>
        <v>Golden Jubilee National HospitalCancellation based on capacity or non-clinical reason by hospital %</v>
      </c>
      <c r="C446" s="87" t="str">
        <f t="shared" si="65"/>
        <v>Golden Jubilee National Hospital</v>
      </c>
      <c r="D446" s="100"/>
      <c r="E446" s="39" t="s">
        <v>114</v>
      </c>
      <c r="F446" s="66">
        <f>'Publication Table'!D447/'Publication Table (%)'!F$443</f>
        <v>2.3547880690737835E-2</v>
      </c>
      <c r="G446" s="66">
        <f>'Publication Table'!E447/'Publication Table (%)'!G$443</f>
        <v>3.1771247021445591E-2</v>
      </c>
      <c r="H446" s="66">
        <f>'Publication Table'!F447/'Publication Table (%)'!H$443</f>
        <v>3.7064492216456635E-2</v>
      </c>
      <c r="I446" s="66">
        <f>'Publication Table'!G447/'Publication Table (%)'!I$443</f>
        <v>4.2232277526395176E-2</v>
      </c>
      <c r="J446" s="66">
        <f>'Publication Table'!H447/'Publication Table (%)'!J$443</f>
        <v>4.3413173652694613E-2</v>
      </c>
      <c r="K446" s="66">
        <f>'Publication Table'!I447/'Publication Table (%)'!K$443</f>
        <v>3.2554847841472043E-2</v>
      </c>
      <c r="L446" s="66">
        <f>'Publication Table'!J447/'Publication Table (%)'!L$443</f>
        <v>2.4822695035460994E-2</v>
      </c>
      <c r="M446" s="66">
        <f>'Publication Table'!K447/'Publication Table (%)'!M$443</f>
        <v>3.9789789789789788E-2</v>
      </c>
      <c r="N446" s="66">
        <f>'Publication Table'!L447/'Publication Table (%)'!N$443</f>
        <v>2.7819548872180452E-2</v>
      </c>
      <c r="O446" s="66">
        <f>'Publication Table'!M447/'Publication Table (%)'!O$443</f>
        <v>2.7700831024930747E-2</v>
      </c>
      <c r="P446" s="66">
        <f>'Publication Table'!N447/'Publication Table (%)'!P$443</f>
        <v>3.351206434316354E-2</v>
      </c>
      <c r="Q446" s="66">
        <f>'Publication Table'!O447/'Publication Table (%)'!Q$443</f>
        <v>1.9971469329529243E-2</v>
      </c>
      <c r="R446" s="66">
        <f>'Publication Table'!P447/'Publication Table (%)'!R$443</f>
        <v>2.2063595068137574E-2</v>
      </c>
      <c r="S446" s="66">
        <f>'Publication Table'!Q447/'Publication Table (%)'!S$443</f>
        <v>2.7308192457737322E-2</v>
      </c>
      <c r="T446" s="66">
        <f>'Publication Table'!R447/'Publication Table (%)'!T$443</f>
        <v>4.1339985744832504E-2</v>
      </c>
      <c r="U446" s="66">
        <f>'Publication Table'!S447/'Publication Table (%)'!U$443</f>
        <v>2.9758214507129573E-2</v>
      </c>
      <c r="V446" s="66">
        <f>'Publication Table'!T447/'Publication Table (%)'!V$443</f>
        <v>3.0474840538625089E-2</v>
      </c>
      <c r="W446" s="66">
        <f>'Publication Table'!U447/'Publication Table (%)'!W$443</f>
        <v>4.1355932203389831E-2</v>
      </c>
      <c r="X446" s="66">
        <f>'Publication Table'!V447/'Publication Table (%)'!X$443</f>
        <v>4.7963206307490146E-2</v>
      </c>
      <c r="Y446" s="66">
        <f>'Publication Table'!W447/'Publication Table (%)'!Y$443</f>
        <v>3.0545454545454546E-2</v>
      </c>
      <c r="Z446" s="66">
        <f>'Publication Table'!X447/'Publication Table (%)'!Z$443</f>
        <v>2.626123013130615E-2</v>
      </c>
      <c r="AA446" s="66">
        <f>'Publication Table'!Y447/'Publication Table (%)'!AA$443</f>
        <v>1.4393939393939395E-2</v>
      </c>
      <c r="AB446" s="66">
        <f>'Publication Table'!Z447/'Publication Table (%)'!AB$443</f>
        <v>2.9088558500323207E-2</v>
      </c>
      <c r="AC446" s="66">
        <f>'Publication Table'!AA447/'Publication Table (%)'!AC$443</f>
        <v>3.3447684391080618E-2</v>
      </c>
      <c r="AD446" s="66">
        <f>'Publication Table'!AB447/'Publication Table (%)'!AD$443</f>
        <v>3.4891375905200792E-2</v>
      </c>
      <c r="AE446" s="66">
        <f>'Publication Table'!AC447/'Publication Table (%)'!AE$443</f>
        <v>1.7798286090969017E-2</v>
      </c>
      <c r="AF446" s="66">
        <f>'Publication Table'!AD447/'Publication Table (%)'!AF$443</f>
        <v>2.2075055187637971E-2</v>
      </c>
      <c r="AG446" s="66">
        <f>'Publication Table'!AE447/'Publication Table (%)'!AG$443</f>
        <v>1.9584569732937686E-2</v>
      </c>
      <c r="AH446" s="66">
        <f>'Publication Table'!AF447/'Publication Table (%)'!AH$443</f>
        <v>3.3126293995859216E-2</v>
      </c>
      <c r="AI446" s="66">
        <f>'Publication Table'!AG447/'Publication Table (%)'!AI$443</f>
        <v>2.8423772609819122E-2</v>
      </c>
      <c r="AJ446" s="66">
        <f>'Publication Table'!AH447/'Publication Table (%)'!AJ$443</f>
        <v>2.164762477450391E-2</v>
      </c>
      <c r="AK446" s="66">
        <f>'Publication Table'!AI447/'Publication Table (%)'!AK$443</f>
        <v>2.1837349397590362E-2</v>
      </c>
      <c r="AL446" s="66">
        <f>'Publication Table'!AJ447/'Publication Table (%)'!AL$443</f>
        <v>1.4652014652014652E-2</v>
      </c>
      <c r="AM446" s="66">
        <f>'Publication Table'!AK447/'Publication Table (%)'!AM$443</f>
        <v>2.8975265017667843E-2</v>
      </c>
      <c r="AN446" s="66">
        <f>'Publication Table'!AL447/'Publication Table (%)'!AN$443</f>
        <v>2.6666666666666668E-2</v>
      </c>
      <c r="AO446" s="66">
        <f>'Publication Table'!AM447/'Publication Table (%)'!AO$443</f>
        <v>1.5343562374916611E-2</v>
      </c>
      <c r="AP446" s="66">
        <f>'Publication Table'!AN447/'Publication Table (%)'!AP$443</f>
        <v>9.7477064220183492E-3</v>
      </c>
      <c r="AQ446" s="66">
        <f>'Publication Table'!AO447/'Publication Table (%)'!AQ$443</f>
        <v>1.5852885225110969E-2</v>
      </c>
      <c r="AR446" s="66">
        <f>'Publication Table'!AP447/'Publication Table (%)'!AR$443</f>
        <v>2.3005032350826744E-2</v>
      </c>
      <c r="AS446" s="66">
        <f>'Publication Table'!AQ447/'Publication Table (%)'!AS$443</f>
        <v>1.3087447947650209E-2</v>
      </c>
      <c r="AT446" s="66">
        <f>'Publication Table'!AR447/'Publication Table (%)'!AT$443</f>
        <v>9.1863517060367453E-3</v>
      </c>
      <c r="AU446" s="66">
        <f>'Publication Table'!AS447/'Publication Table (%)'!AU$443</f>
        <v>2.2222222222222223E-2</v>
      </c>
      <c r="AV446" s="66">
        <f>'Publication Table'!AT447/'Publication Table (%)'!AV$443</f>
        <v>1.5695067264573991E-2</v>
      </c>
      <c r="AW446" s="66">
        <f>'Publication Table'!AU447/'Publication Table (%)'!AW$443</f>
        <v>9.0090090090090089E-3</v>
      </c>
      <c r="AX446" s="66">
        <f>'Publication Table'!AV447/'Publication Table (%)'!AX$443</f>
        <v>1.5845070422535211E-2</v>
      </c>
      <c r="AY446" s="66">
        <f>'Publication Table'!AW447/'Publication Table (%)'!AY$443</f>
        <v>2.3979261179520414E-2</v>
      </c>
      <c r="AZ446" s="66">
        <f>'Publication Table'!AX447/'Publication Table (%)'!AZ$443</f>
        <v>1.0309278350515464E-2</v>
      </c>
      <c r="BA446" s="66">
        <f>'Publication Table'!AY447/'Publication Table (%)'!BA$443</f>
        <v>1.2524719841793012E-2</v>
      </c>
      <c r="BB446" s="66">
        <f>'Publication Table'!AZ447/'Publication Table (%)'!BB$443</f>
        <v>1.5834348355663823E-2</v>
      </c>
      <c r="BC446" s="66">
        <f>'Publication Table'!BA447/'Publication Table (%)'!BC$443</f>
        <v>1.9096117122851686E-2</v>
      </c>
      <c r="BD446" s="66">
        <f>'Publication Table'!BB447/'Publication Table (%)'!BD$443</f>
        <v>1.7220902612826602E-2</v>
      </c>
      <c r="BE446" s="66">
        <f>'Publication Table'!BC447/'Publication Table (%)'!BE$443</f>
        <v>1.7272185824895772E-2</v>
      </c>
      <c r="BF446" s="66">
        <f>'Publication Table'!BD447/'Publication Table (%)'!BF$443</f>
        <v>1.2086513994910942E-2</v>
      </c>
      <c r="BG446" s="66">
        <f>'Publication Table'!BE447/'Publication Table (%)'!BG$443</f>
        <v>1.3264129181084199E-2</v>
      </c>
      <c r="BH446" s="66">
        <f>'Publication Table'!BF447/'Publication Table (%)'!BH$443</f>
        <v>1.9313304721030045E-2</v>
      </c>
      <c r="BI446" s="66">
        <f>'Publication Table'!BG447/'Publication Table (%)'!BI$443</f>
        <v>8.2015231400117163E-3</v>
      </c>
      <c r="BJ446" s="66">
        <f>'Publication Table'!BH447/'Publication Table (%)'!BJ$443</f>
        <v>1.4783526927138331E-2</v>
      </c>
      <c r="BK446" s="66">
        <f>'Publication Table'!BI447/'Publication Table (%)'!BK$443</f>
        <v>2.2687609075043629E-2</v>
      </c>
      <c r="BL446" s="66">
        <f>'Publication Table'!BJ447/'Publication Table (%)'!BL$443</f>
        <v>1.9759450171821305E-2</v>
      </c>
      <c r="BM446" s="66">
        <f>'Publication Table'!BK447/'Publication Table (%)'!BM$443</f>
        <v>0.152</v>
      </c>
      <c r="BN446" s="66">
        <f>'Publication Table'!BL447/'Publication Table (%)'!BN$443</f>
        <v>1.4705882352941176E-2</v>
      </c>
      <c r="BO446" s="66">
        <f>'Publication Table'!BM447/'Publication Table (%)'!BO$443</f>
        <v>2.0942408376963352E-2</v>
      </c>
      <c r="BP446" s="66">
        <f>'Publication Table'!BN447/'Publication Table (%)'!BP$443</f>
        <v>1.5665796344647518E-2</v>
      </c>
      <c r="BQ446" s="66">
        <f>'Publication Table'!BO447/'Publication Table (%)'!BQ$443</f>
        <v>1.6238159675236806E-2</v>
      </c>
      <c r="BR446" s="66">
        <f>'Publication Table'!BP447/'Publication Table (%)'!BR$443</f>
        <v>5.4644808743169399E-3</v>
      </c>
      <c r="BS446" s="66">
        <f ca="1">'Publication Table'!BQ447/'Publication Table (%)'!BS$443</f>
        <v>2.4108003857280617E-2</v>
      </c>
    </row>
    <row r="447" spans="2:71" ht="15" customHeight="1" x14ac:dyDescent="0.2">
      <c r="B447" s="84" t="str">
        <f t="shared" si="59"/>
        <v>Golden Jubilee National HospitalCancelled by Patient %</v>
      </c>
      <c r="C447" s="87" t="str">
        <f t="shared" si="65"/>
        <v>Golden Jubilee National Hospital</v>
      </c>
      <c r="D447" s="100"/>
      <c r="E447" s="39" t="s">
        <v>115</v>
      </c>
      <c r="F447" s="66">
        <f>'Publication Table'!D448/'Publication Table (%)'!F$443</f>
        <v>1.5698587127158554E-2</v>
      </c>
      <c r="G447" s="66">
        <f>'Publication Table'!E448/'Publication Table (%)'!G$443</f>
        <v>1.9062748212867357E-2</v>
      </c>
      <c r="H447" s="66">
        <f>'Publication Table'!F448/'Publication Table (%)'!H$443</f>
        <v>1.630837657524092E-2</v>
      </c>
      <c r="I447" s="66">
        <f>'Publication Table'!G448/'Publication Table (%)'!I$443</f>
        <v>1.8099547511312219E-2</v>
      </c>
      <c r="J447" s="66">
        <f>'Publication Table'!H448/'Publication Table (%)'!J$443</f>
        <v>1.87125748502994E-2</v>
      </c>
      <c r="K447" s="66">
        <f>'Publication Table'!I448/'Publication Table (%)'!K$443</f>
        <v>2.0523708421797595E-2</v>
      </c>
      <c r="L447" s="66">
        <f>'Publication Table'!J448/'Publication Table (%)'!L$443</f>
        <v>2.553191489361702E-2</v>
      </c>
      <c r="M447" s="66">
        <f>'Publication Table'!K448/'Publication Table (%)'!M$443</f>
        <v>2.177177177177177E-2</v>
      </c>
      <c r="N447" s="66">
        <f>'Publication Table'!L448/'Publication Table (%)'!N$443</f>
        <v>1.9548872180451128E-2</v>
      </c>
      <c r="O447" s="66">
        <f>'Publication Table'!M448/'Publication Table (%)'!O$443</f>
        <v>2.1468144044321329E-2</v>
      </c>
      <c r="P447" s="66">
        <f>'Publication Table'!N448/'Publication Table (%)'!P$443</f>
        <v>1.4075067024128687E-2</v>
      </c>
      <c r="Q447" s="66">
        <f>'Publication Table'!O448/'Publication Table (%)'!Q$443</f>
        <v>9.9857346647646214E-3</v>
      </c>
      <c r="R447" s="66">
        <f>'Publication Table'!P448/'Publication Table (%)'!R$443</f>
        <v>1.6872160934458143E-2</v>
      </c>
      <c r="S447" s="66">
        <f>'Publication Table'!Q448/'Publication Table (%)'!S$443</f>
        <v>1.6254876462938883E-2</v>
      </c>
      <c r="T447" s="66">
        <f>'Publication Table'!R448/'Publication Table (%)'!T$443</f>
        <v>7.8403421240199576E-3</v>
      </c>
      <c r="U447" s="66">
        <f>'Publication Table'!S448/'Publication Table (%)'!U$443</f>
        <v>1.6738995660260384E-2</v>
      </c>
      <c r="V447" s="66">
        <f>'Publication Table'!T448/'Publication Table (%)'!V$443</f>
        <v>1.8426647767540751E-2</v>
      </c>
      <c r="W447" s="66">
        <f>'Publication Table'!U448/'Publication Table (%)'!W$443</f>
        <v>2.1016949152542375E-2</v>
      </c>
      <c r="X447" s="66">
        <f>'Publication Table'!V448/'Publication Table (%)'!X$443</f>
        <v>1.2483574244415242E-2</v>
      </c>
      <c r="Y447" s="66">
        <f>'Publication Table'!W448/'Publication Table (%)'!Y$443</f>
        <v>1.4545454545454545E-2</v>
      </c>
      <c r="Z447" s="66">
        <f>'Publication Table'!X448/'Publication Table (%)'!Z$443</f>
        <v>2.0732550103662751E-2</v>
      </c>
      <c r="AA447" s="66">
        <f>'Publication Table'!Y448/'Publication Table (%)'!AA$443</f>
        <v>1.6666666666666666E-2</v>
      </c>
      <c r="AB447" s="66">
        <f>'Publication Table'!Z448/'Publication Table (%)'!AB$443</f>
        <v>2.0038784744667099E-2</v>
      </c>
      <c r="AC447" s="66">
        <f>'Publication Table'!AA448/'Publication Table (%)'!AC$443</f>
        <v>2.4013722126929673E-2</v>
      </c>
      <c r="AD447" s="66">
        <f>'Publication Table'!AB448/'Publication Table (%)'!AD$443</f>
        <v>2.3041474654377881E-2</v>
      </c>
      <c r="AE447" s="66">
        <f>'Publication Table'!AC448/'Publication Table (%)'!AE$443</f>
        <v>2.2412656558998021E-2</v>
      </c>
      <c r="AF447" s="66">
        <f>'Publication Table'!AD448/'Publication Table (%)'!AF$443</f>
        <v>1.3980868285504048E-2</v>
      </c>
      <c r="AG447" s="66">
        <f>'Publication Table'!AE448/'Publication Table (%)'!AG$443</f>
        <v>1.3056379821958458E-2</v>
      </c>
      <c r="AH447" s="66">
        <f>'Publication Table'!AF448/'Publication Table (%)'!AH$443</f>
        <v>1.8633540372670808E-2</v>
      </c>
      <c r="AI447" s="66">
        <f>'Publication Table'!AG448/'Publication Table (%)'!AI$443</f>
        <v>1.1627906976744186E-2</v>
      </c>
      <c r="AJ447" s="66">
        <f>'Publication Table'!AH448/'Publication Table (%)'!AJ$443</f>
        <v>1.4431749849669273E-2</v>
      </c>
      <c r="AK447" s="66">
        <f>'Publication Table'!AI448/'Publication Table (%)'!AK$443</f>
        <v>1.7319277108433735E-2</v>
      </c>
      <c r="AL447" s="66">
        <f>'Publication Table'!AJ448/'Publication Table (%)'!AL$443</f>
        <v>2.0146520146520148E-2</v>
      </c>
      <c r="AM447" s="66">
        <f>'Publication Table'!AK448/'Publication Table (%)'!AM$443</f>
        <v>9.893992932862191E-3</v>
      </c>
      <c r="AN447" s="66">
        <f>'Publication Table'!AL448/'Publication Table (%)'!AN$443</f>
        <v>1.7543859649122806E-2</v>
      </c>
      <c r="AO447" s="66">
        <f>'Publication Table'!AM448/'Publication Table (%)'!AO$443</f>
        <v>1.0006671114076051E-2</v>
      </c>
      <c r="AP447" s="66">
        <f>'Publication Table'!AN448/'Publication Table (%)'!AP$443</f>
        <v>1.6055045871559634E-2</v>
      </c>
      <c r="AQ447" s="66">
        <f>'Publication Table'!AO448/'Publication Table (%)'!AQ$443</f>
        <v>9.5117311350665819E-3</v>
      </c>
      <c r="AR447" s="66">
        <f>'Publication Table'!AP448/'Publication Table (%)'!AR$443</f>
        <v>1.0064701653486701E-2</v>
      </c>
      <c r="AS447" s="66">
        <f>'Publication Table'!AQ448/'Publication Table (%)'!AS$443</f>
        <v>6.5437239738251043E-3</v>
      </c>
      <c r="AT447" s="66">
        <f>'Publication Table'!AR448/'Publication Table (%)'!AT$443</f>
        <v>1.6404199475065617E-2</v>
      </c>
      <c r="AU447" s="66">
        <f>'Publication Table'!AS448/'Publication Table (%)'!AU$443</f>
        <v>1.5555555555555555E-2</v>
      </c>
      <c r="AV447" s="66">
        <f>'Publication Table'!AT448/'Publication Table (%)'!AV$443</f>
        <v>1.0089686098654708E-2</v>
      </c>
      <c r="AW447" s="66">
        <f>'Publication Table'!AU448/'Publication Table (%)'!AW$443</f>
        <v>1.2474012474012475E-2</v>
      </c>
      <c r="AX447" s="66">
        <f>'Publication Table'!AV448/'Publication Table (%)'!AX$443</f>
        <v>2.2300469483568074E-2</v>
      </c>
      <c r="AY447" s="66">
        <f>'Publication Table'!AW448/'Publication Table (%)'!AY$443</f>
        <v>1.2961762799740765E-2</v>
      </c>
      <c r="AZ447" s="66">
        <f>'Publication Table'!AX448/'Publication Table (%)'!AZ$443</f>
        <v>1.6979987871437233E-2</v>
      </c>
      <c r="BA447" s="66">
        <f>'Publication Table'!AY448/'Publication Table (%)'!BA$443</f>
        <v>1.6479894528675015E-2</v>
      </c>
      <c r="BB447" s="66">
        <f>'Publication Table'!AZ448/'Publication Table (%)'!BB$443</f>
        <v>1.2789281364190013E-2</v>
      </c>
      <c r="BC447" s="66">
        <f>'Publication Table'!BA448/'Publication Table (%)'!BC$443</f>
        <v>8.2749840865690635E-3</v>
      </c>
      <c r="BD447" s="66">
        <f>'Publication Table'!BB448/'Publication Table (%)'!BD$443</f>
        <v>1.4251781472684086E-2</v>
      </c>
      <c r="BE447" s="66">
        <f>'Publication Table'!BC448/'Publication Table (%)'!BE$443</f>
        <v>8.3382966051220968E-3</v>
      </c>
      <c r="BF447" s="66">
        <f>'Publication Table'!BD448/'Publication Table (%)'!BF$443</f>
        <v>1.5903307888040712E-2</v>
      </c>
      <c r="BG447" s="66">
        <f>'Publication Table'!BE448/'Publication Table (%)'!BG$443</f>
        <v>1.9031141868512111E-2</v>
      </c>
      <c r="BH447" s="66">
        <f>'Publication Table'!BF448/'Publication Table (%)'!BH$443</f>
        <v>9.1201716738197429E-3</v>
      </c>
      <c r="BI447" s="66">
        <f>'Publication Table'!BG448/'Publication Table (%)'!BI$443</f>
        <v>2.3432923257176334E-2</v>
      </c>
      <c r="BJ447" s="66">
        <f>'Publication Table'!BH448/'Publication Table (%)'!BJ$443</f>
        <v>1.6895459345300949E-2</v>
      </c>
      <c r="BK447" s="66">
        <f>'Publication Table'!BI448/'Publication Table (%)'!BK$443</f>
        <v>1.9197207678883072E-2</v>
      </c>
      <c r="BL447" s="66">
        <f>'Publication Table'!BJ448/'Publication Table (%)'!BL$443</f>
        <v>1.804123711340206E-2</v>
      </c>
      <c r="BM447" s="66">
        <f>'Publication Table'!BK448/'Publication Table (%)'!BM$443</f>
        <v>2.4E-2</v>
      </c>
      <c r="BN447" s="66">
        <f>'Publication Table'!BL448/'Publication Table (%)'!BN$443</f>
        <v>9.8039215686274508E-3</v>
      </c>
      <c r="BO447" s="66">
        <f>'Publication Table'!BM448/'Publication Table (%)'!BO$443</f>
        <v>1.0471204188481676E-2</v>
      </c>
      <c r="BP447" s="66">
        <f>'Publication Table'!BN448/'Publication Table (%)'!BP$443</f>
        <v>1.1749347258485639E-2</v>
      </c>
      <c r="BQ447" s="66">
        <f>'Publication Table'!BO448/'Publication Table (%)'!BQ$443</f>
        <v>1.7591339648173207E-2</v>
      </c>
      <c r="BR447" s="66">
        <f>'Publication Table'!BP448/'Publication Table (%)'!BR$443</f>
        <v>1.092896174863388E-2</v>
      </c>
      <c r="BS447" s="66">
        <f ca="1">'Publication Table'!BQ448/'Publication Table (%)'!BS$443</f>
        <v>8.6788813886210219E-3</v>
      </c>
    </row>
    <row r="448" spans="2:71" ht="15" customHeight="1" x14ac:dyDescent="0.2">
      <c r="B448" s="84" t="str">
        <f t="shared" si="59"/>
        <v>Golden Jubilee National HospitalOther reason %</v>
      </c>
      <c r="C448" s="87" t="str">
        <f t="shared" si="65"/>
        <v>Golden Jubilee National Hospital</v>
      </c>
      <c r="D448" s="100"/>
      <c r="E448" s="39" t="s">
        <v>116</v>
      </c>
      <c r="F448" s="66">
        <f>'Publication Table'!D449/'Publication Table (%)'!F$443</f>
        <v>0</v>
      </c>
      <c r="G448" s="66">
        <f>'Publication Table'!E449/'Publication Table (%)'!G$443</f>
        <v>0</v>
      </c>
      <c r="H448" s="66">
        <f>'Publication Table'!F449/'Publication Table (%)'!H$443</f>
        <v>0</v>
      </c>
      <c r="I448" s="66">
        <f>'Publication Table'!G449/'Publication Table (%)'!I$443</f>
        <v>0</v>
      </c>
      <c r="J448" s="66">
        <f>'Publication Table'!H449/'Publication Table (%)'!J$443</f>
        <v>0</v>
      </c>
      <c r="K448" s="66">
        <f>'Publication Table'!I449/'Publication Table (%)'!K$443</f>
        <v>0</v>
      </c>
      <c r="L448" s="66">
        <f>'Publication Table'!J449/'Publication Table (%)'!L$443</f>
        <v>0</v>
      </c>
      <c r="M448" s="66">
        <f>'Publication Table'!K449/'Publication Table (%)'!M$443</f>
        <v>0</v>
      </c>
      <c r="N448" s="66">
        <f>'Publication Table'!L449/'Publication Table (%)'!N$443</f>
        <v>0</v>
      </c>
      <c r="O448" s="66">
        <f>'Publication Table'!M449/'Publication Table (%)'!O$443</f>
        <v>0</v>
      </c>
      <c r="P448" s="66">
        <f>'Publication Table'!N449/'Publication Table (%)'!P$443</f>
        <v>0</v>
      </c>
      <c r="Q448" s="66">
        <f>'Publication Table'!O449/'Publication Table (%)'!Q$443</f>
        <v>0</v>
      </c>
      <c r="R448" s="66">
        <f>'Publication Table'!P449/'Publication Table (%)'!R$443</f>
        <v>0</v>
      </c>
      <c r="S448" s="66">
        <f>'Publication Table'!Q449/'Publication Table (%)'!S$443</f>
        <v>0</v>
      </c>
      <c r="T448" s="66">
        <f>'Publication Table'!R449/'Publication Table (%)'!T$443</f>
        <v>0</v>
      </c>
      <c r="U448" s="66">
        <f>'Publication Table'!S449/'Publication Table (%)'!U$443</f>
        <v>0</v>
      </c>
      <c r="V448" s="66">
        <f>'Publication Table'!T449/'Publication Table (%)'!V$443</f>
        <v>0</v>
      </c>
      <c r="W448" s="66">
        <f>'Publication Table'!U449/'Publication Table (%)'!W$443</f>
        <v>0</v>
      </c>
      <c r="X448" s="66">
        <f>'Publication Table'!V449/'Publication Table (%)'!X$443</f>
        <v>0</v>
      </c>
      <c r="Y448" s="66">
        <f>'Publication Table'!W449/'Publication Table (%)'!Y$443</f>
        <v>0</v>
      </c>
      <c r="Z448" s="66">
        <f>'Publication Table'!X449/'Publication Table (%)'!Z$443</f>
        <v>0</v>
      </c>
      <c r="AA448" s="66">
        <f>'Publication Table'!Y449/'Publication Table (%)'!AA$443</f>
        <v>0</v>
      </c>
      <c r="AB448" s="66">
        <f>'Publication Table'!Z449/'Publication Table (%)'!AB$443</f>
        <v>0</v>
      </c>
      <c r="AC448" s="66">
        <f>'Publication Table'!AA449/'Publication Table (%)'!AC$443</f>
        <v>0</v>
      </c>
      <c r="AD448" s="66">
        <f>'Publication Table'!AB449/'Publication Table (%)'!AD$443</f>
        <v>0</v>
      </c>
      <c r="AE448" s="66">
        <f>'Publication Table'!AC449/'Publication Table (%)'!AE$443</f>
        <v>0</v>
      </c>
      <c r="AF448" s="66">
        <f>'Publication Table'!AD449/'Publication Table (%)'!AF$443</f>
        <v>0</v>
      </c>
      <c r="AG448" s="66">
        <f>'Publication Table'!AE449/'Publication Table (%)'!AG$443</f>
        <v>0</v>
      </c>
      <c r="AH448" s="66">
        <f>'Publication Table'!AF449/'Publication Table (%)'!AH$443</f>
        <v>0</v>
      </c>
      <c r="AI448" s="66">
        <f>'Publication Table'!AG449/'Publication Table (%)'!AI$443</f>
        <v>0</v>
      </c>
      <c r="AJ448" s="66">
        <f>'Publication Table'!AH449/'Publication Table (%)'!AJ$443</f>
        <v>0</v>
      </c>
      <c r="AK448" s="66">
        <f>'Publication Table'!AI449/'Publication Table (%)'!AK$443</f>
        <v>0</v>
      </c>
      <c r="AL448" s="66">
        <f>'Publication Table'!AJ449/'Publication Table (%)'!AL$443</f>
        <v>0</v>
      </c>
      <c r="AM448" s="66">
        <f>'Publication Table'!AK449/'Publication Table (%)'!AM$443</f>
        <v>0</v>
      </c>
      <c r="AN448" s="66">
        <f>'Publication Table'!AL449/'Publication Table (%)'!AN$443</f>
        <v>0</v>
      </c>
      <c r="AO448" s="66">
        <f>'Publication Table'!AM449/'Publication Table (%)'!AO$443</f>
        <v>0</v>
      </c>
      <c r="AP448" s="66">
        <f>'Publication Table'!AN449/'Publication Table (%)'!AP$443</f>
        <v>0</v>
      </c>
      <c r="AQ448" s="66">
        <f>'Publication Table'!AO449/'Publication Table (%)'!AQ$443</f>
        <v>0</v>
      </c>
      <c r="AR448" s="66">
        <f>'Publication Table'!AP449/'Publication Table (%)'!AR$443</f>
        <v>0</v>
      </c>
      <c r="AS448" s="66">
        <f>'Publication Table'!AQ449/'Publication Table (%)'!AS$443</f>
        <v>0</v>
      </c>
      <c r="AT448" s="66">
        <f>'Publication Table'!AR449/'Publication Table (%)'!AT$443</f>
        <v>0</v>
      </c>
      <c r="AU448" s="66">
        <f>'Publication Table'!AS449/'Publication Table (%)'!AU$443</f>
        <v>0</v>
      </c>
      <c r="AV448" s="66">
        <f>'Publication Table'!AT449/'Publication Table (%)'!AV$443</f>
        <v>0</v>
      </c>
      <c r="AW448" s="66">
        <f>'Publication Table'!AU449/'Publication Table (%)'!AW$443</f>
        <v>0</v>
      </c>
      <c r="AX448" s="66">
        <f>'Publication Table'!AV449/'Publication Table (%)'!AX$443</f>
        <v>0</v>
      </c>
      <c r="AY448" s="66">
        <f>'Publication Table'!AW449/'Publication Table (%)'!AY$443</f>
        <v>0</v>
      </c>
      <c r="AZ448" s="66">
        <f>'Publication Table'!AX449/'Publication Table (%)'!AZ$443</f>
        <v>0</v>
      </c>
      <c r="BA448" s="66">
        <f>'Publication Table'!AY449/'Publication Table (%)'!BA$443</f>
        <v>0</v>
      </c>
      <c r="BB448" s="66">
        <f>'Publication Table'!AZ449/'Publication Table (%)'!BB$443</f>
        <v>0</v>
      </c>
      <c r="BC448" s="66">
        <f>'Publication Table'!BA449/'Publication Table (%)'!BC$443</f>
        <v>0</v>
      </c>
      <c r="BD448" s="66">
        <f>'Publication Table'!BB449/'Publication Table (%)'!BD$443</f>
        <v>0</v>
      </c>
      <c r="BE448" s="66">
        <f>'Publication Table'!BC449/'Publication Table (%)'!BE$443</f>
        <v>0</v>
      </c>
      <c r="BF448" s="66">
        <f>'Publication Table'!BD449/'Publication Table (%)'!BF$443</f>
        <v>0</v>
      </c>
      <c r="BG448" s="66">
        <f>'Publication Table'!BE449/'Publication Table (%)'!BG$443</f>
        <v>0</v>
      </c>
      <c r="BH448" s="66">
        <f>'Publication Table'!BF449/'Publication Table (%)'!BH$443</f>
        <v>0</v>
      </c>
      <c r="BI448" s="66">
        <f>'Publication Table'!BG449/'Publication Table (%)'!BI$443</f>
        <v>0</v>
      </c>
      <c r="BJ448" s="66">
        <f>'Publication Table'!BH449/'Publication Table (%)'!BJ$443</f>
        <v>0</v>
      </c>
      <c r="BK448" s="66">
        <f>'Publication Table'!BI449/'Publication Table (%)'!BK$443</f>
        <v>0</v>
      </c>
      <c r="BL448" s="66">
        <f>'Publication Table'!BJ449/'Publication Table (%)'!BL$443</f>
        <v>0</v>
      </c>
      <c r="BM448" s="66">
        <f>'Publication Table'!BK449/'Publication Table (%)'!BM$443</f>
        <v>0</v>
      </c>
      <c r="BN448" s="66">
        <f>'Publication Table'!BL449/'Publication Table (%)'!BN$443</f>
        <v>0</v>
      </c>
      <c r="BO448" s="66">
        <f>'Publication Table'!BM449/'Publication Table (%)'!BO$443</f>
        <v>0</v>
      </c>
      <c r="BP448" s="66">
        <f>'Publication Table'!BN449/'Publication Table (%)'!BP$443</f>
        <v>0</v>
      </c>
      <c r="BQ448" s="66">
        <f>'Publication Table'!BO449/'Publication Table (%)'!BQ$443</f>
        <v>0</v>
      </c>
      <c r="BR448" s="66">
        <f>'Publication Table'!BP449/'Publication Table (%)'!BR$443</f>
        <v>0</v>
      </c>
      <c r="BS448" s="66">
        <f ca="1">'Publication Table'!BQ449/'Publication Table (%)'!BS$443</f>
        <v>0</v>
      </c>
    </row>
    <row r="449" spans="2:70" ht="15" customHeight="1" collapsed="1" x14ac:dyDescent="0.25">
      <c r="B449" s="84" t="str">
        <f t="shared" si="59"/>
        <v>Golden Jubilee National HospitalHospital Level</v>
      </c>
      <c r="C449" s="87" t="str">
        <f t="shared" si="65"/>
        <v>Golden Jubilee National Hospital</v>
      </c>
      <c r="D449" s="100"/>
      <c r="E449" s="42" t="s">
        <v>10</v>
      </c>
      <c r="F449" s="14"/>
      <c r="G449" s="14"/>
      <c r="H449" s="14"/>
      <c r="I449" s="14"/>
      <c r="J449" s="14"/>
      <c r="K449" s="14"/>
      <c r="L449" s="14"/>
      <c r="M449" s="14"/>
      <c r="N449" s="14"/>
      <c r="O449" s="14"/>
      <c r="P449" s="14"/>
      <c r="Q449" s="14"/>
      <c r="R449" s="14"/>
      <c r="S449" s="14"/>
      <c r="T449" s="14"/>
      <c r="U449" s="14"/>
      <c r="V449" s="14"/>
      <c r="W449" s="14"/>
      <c r="X449" s="14"/>
      <c r="Y449" s="14"/>
      <c r="AU449" s="157"/>
      <c r="AW449" s="157"/>
      <c r="AX449" s="157"/>
      <c r="AY449" s="157"/>
      <c r="AZ449" s="157"/>
      <c r="BA449" s="157"/>
      <c r="BB449" s="157"/>
      <c r="BC449" s="157"/>
      <c r="BD449" s="157"/>
      <c r="BE449" s="157"/>
      <c r="BF449" s="157"/>
      <c r="BG449" s="157"/>
      <c r="BH449" s="157"/>
      <c r="BI449" s="157"/>
      <c r="BJ449" s="157"/>
      <c r="BK449" s="157"/>
      <c r="BL449" s="157"/>
      <c r="BM449" s="157"/>
      <c r="BN449" s="157"/>
      <c r="BO449" s="157"/>
      <c r="BP449" s="157"/>
      <c r="BQ449" s="157"/>
      <c r="BR449" s="157"/>
    </row>
    <row r="450" spans="2:70" ht="15" hidden="1" customHeight="1" outlineLevel="1" collapsed="1" x14ac:dyDescent="0.2">
      <c r="B450" s="84" t="str">
        <f t="shared" si="59"/>
        <v>Golden Jubilee National HospitalGolden Jubilee National Hospital</v>
      </c>
      <c r="C450" s="87" t="str">
        <f>E450</f>
        <v>Golden Jubilee National Hospital</v>
      </c>
      <c r="D450" s="100" t="s">
        <v>104</v>
      </c>
      <c r="E450" s="43" t="s">
        <v>103</v>
      </c>
      <c r="F450" s="18"/>
      <c r="G450" s="22"/>
      <c r="H450" s="22"/>
      <c r="I450" s="22"/>
      <c r="J450" s="22"/>
      <c r="K450" s="22"/>
      <c r="L450" s="22"/>
      <c r="M450" s="22"/>
      <c r="N450" s="22"/>
      <c r="O450" s="22"/>
      <c r="P450" s="22"/>
      <c r="Q450" s="22"/>
      <c r="R450" s="22"/>
      <c r="S450" s="22"/>
      <c r="T450" s="22"/>
      <c r="U450" s="22"/>
      <c r="V450" s="22"/>
      <c r="W450" s="22"/>
      <c r="X450" s="22"/>
      <c r="Y450" s="22"/>
      <c r="AU450" s="157"/>
      <c r="AW450" s="157"/>
      <c r="AX450" s="157"/>
      <c r="AY450" s="157"/>
      <c r="AZ450" s="157"/>
      <c r="BA450" s="157"/>
      <c r="BB450" s="157"/>
      <c r="BC450" s="157"/>
      <c r="BD450" s="157"/>
      <c r="BE450" s="157"/>
      <c r="BF450" s="157"/>
      <c r="BG450" s="157"/>
      <c r="BH450" s="157"/>
      <c r="BI450" s="157"/>
      <c r="BJ450" s="157"/>
      <c r="BK450" s="157"/>
      <c r="BL450" s="157"/>
      <c r="BM450" s="157"/>
      <c r="BN450" s="157"/>
      <c r="BO450" s="157"/>
      <c r="BP450" s="157"/>
      <c r="BQ450" s="157"/>
      <c r="BR450" s="157"/>
    </row>
    <row r="451" spans="2:70" ht="15" hidden="1" customHeight="1" outlineLevel="2" x14ac:dyDescent="0.2">
      <c r="B451" s="84" t="str">
        <f t="shared" si="59"/>
        <v>Golden Jubilee National HospitalTotal Number of scheduled elective operations in theatre system</v>
      </c>
      <c r="C451" s="87" t="str">
        <f t="shared" ref="C451:C457" si="66">C450</f>
        <v>Golden Jubilee National Hospital</v>
      </c>
      <c r="D451" s="100"/>
      <c r="E451" s="36" t="s">
        <v>3</v>
      </c>
      <c r="F451" s="17">
        <f>'Publication Table'!D452</f>
        <v>1274</v>
      </c>
      <c r="G451" s="17">
        <f>'Publication Table'!E452</f>
        <v>1259</v>
      </c>
      <c r="H451" s="17">
        <f>'Publication Table'!F452</f>
        <v>1349</v>
      </c>
      <c r="I451" s="17">
        <f>'Publication Table'!G452</f>
        <v>1326</v>
      </c>
      <c r="J451" s="93">
        <f>'Publication Table'!H452</f>
        <v>1336</v>
      </c>
      <c r="K451" s="17">
        <f>'Publication Table'!I452</f>
        <v>1413</v>
      </c>
      <c r="L451" s="17">
        <f>'Publication Table'!J452</f>
        <v>1410</v>
      </c>
      <c r="M451" s="17">
        <f>'Publication Table'!K452</f>
        <v>1332</v>
      </c>
      <c r="N451" s="17">
        <f>'Publication Table'!L452</f>
        <v>1330</v>
      </c>
      <c r="O451" s="17">
        <f>'Publication Table'!M452</f>
        <v>1444</v>
      </c>
      <c r="P451" s="17">
        <f>'Publication Table'!N452</f>
        <v>1492</v>
      </c>
      <c r="Q451" s="17">
        <f>'Publication Table'!O452</f>
        <v>1402</v>
      </c>
      <c r="R451" s="17">
        <f>'Publication Table'!P452</f>
        <v>1541</v>
      </c>
      <c r="S451" s="17">
        <f>'Publication Table'!Q452</f>
        <v>1538</v>
      </c>
      <c r="T451" s="17">
        <f>'Publication Table'!R452</f>
        <v>1403</v>
      </c>
      <c r="U451" s="17">
        <f>'Publication Table'!S452</f>
        <v>1613</v>
      </c>
      <c r="V451" s="17">
        <f>'Publication Table'!T452</f>
        <v>1411</v>
      </c>
      <c r="W451" s="17">
        <f>'Publication Table'!U452</f>
        <v>1475</v>
      </c>
      <c r="X451" s="17">
        <f>'Publication Table'!V452</f>
        <v>1522</v>
      </c>
      <c r="Y451" s="17">
        <f>'Publication Table'!W452</f>
        <v>1375</v>
      </c>
      <c r="Z451" s="17">
        <f>'Publication Table'!X452</f>
        <v>1447</v>
      </c>
      <c r="AA451" s="17">
        <f>'Publication Table'!Y452</f>
        <v>1320</v>
      </c>
      <c r="AB451" s="17">
        <f>'Publication Table'!Z452</f>
        <v>1547</v>
      </c>
      <c r="AC451" s="17">
        <f>'Publication Table'!AA452</f>
        <v>1166</v>
      </c>
      <c r="AD451" s="17">
        <f>'Publication Table'!AB452</f>
        <v>1519</v>
      </c>
      <c r="AE451" s="17">
        <f>'Publication Table'!AC452</f>
        <v>1517</v>
      </c>
      <c r="AF451" s="17">
        <f>'Publication Table'!AD452</f>
        <v>1359</v>
      </c>
      <c r="AG451" s="17">
        <f>'Publication Table'!AE452</f>
        <v>1685</v>
      </c>
      <c r="AH451" s="17">
        <f>'Publication Table'!AF452</f>
        <v>1449</v>
      </c>
      <c r="AI451" s="17">
        <f>'Publication Table'!AG452</f>
        <v>1548</v>
      </c>
      <c r="AJ451" s="17">
        <f>'Publication Table'!AH452</f>
        <v>1663</v>
      </c>
      <c r="AK451" s="17">
        <f>'Publication Table'!AI452</f>
        <v>1328</v>
      </c>
      <c r="AL451" s="17">
        <f>'Publication Table'!AJ452</f>
        <v>1638</v>
      </c>
      <c r="AM451" s="17">
        <f>'Publication Table'!AK452</f>
        <v>1415</v>
      </c>
      <c r="AN451" s="17">
        <f>'Publication Table'!AL452</f>
        <v>1425</v>
      </c>
      <c r="AO451" s="17">
        <f>'Publication Table'!AM452</f>
        <v>1499</v>
      </c>
      <c r="AP451" s="17">
        <f>'Publication Table'!AN452</f>
        <v>1744</v>
      </c>
      <c r="AQ451" s="17">
        <f>'Publication Table'!AO452</f>
        <v>1577</v>
      </c>
      <c r="AR451" s="17">
        <f>'Publication Table'!AP452</f>
        <v>1391</v>
      </c>
      <c r="AS451" s="17">
        <f>'Publication Table'!AQ452</f>
        <v>1681</v>
      </c>
      <c r="AT451" s="17">
        <f>'Publication Table'!AR452</f>
        <v>1524</v>
      </c>
      <c r="AU451" s="17">
        <f>'Publication Table'!AS452</f>
        <v>1800</v>
      </c>
      <c r="AV451" s="17">
        <f>'Publication Table'!AT452</f>
        <v>1784</v>
      </c>
      <c r="AW451" s="17">
        <f>'Publication Table'!AU452</f>
        <v>1443</v>
      </c>
      <c r="AX451" s="17">
        <f>'Publication Table'!AV452</f>
        <v>1704</v>
      </c>
      <c r="AY451" s="17">
        <f>'Publication Table'!AW452</f>
        <v>1543</v>
      </c>
      <c r="AZ451" s="17">
        <f>'Publication Table'!AX452</f>
        <v>1649</v>
      </c>
      <c r="BA451" s="17">
        <f>'Publication Table'!AY452</f>
        <v>1517</v>
      </c>
      <c r="BB451" s="17">
        <f>'Publication Table'!AZ452</f>
        <v>1642</v>
      </c>
      <c r="BC451" s="17">
        <f>'Publication Table'!BA452</f>
        <v>1571</v>
      </c>
      <c r="BD451" s="17">
        <f>'Publication Table'!BB452</f>
        <v>1684</v>
      </c>
      <c r="BE451" s="17">
        <f>'Publication Table'!BC452</f>
        <v>1679</v>
      </c>
      <c r="BF451" s="17">
        <f>'Publication Table'!BD452</f>
        <v>1572</v>
      </c>
      <c r="BG451" s="17">
        <f>'Publication Table'!BE452</f>
        <v>1734</v>
      </c>
      <c r="BH451" s="17">
        <f>'Publication Table'!BF452</f>
        <v>1864</v>
      </c>
      <c r="BI451" s="17">
        <f>'Publication Table'!BG452</f>
        <v>1707</v>
      </c>
      <c r="BJ451" s="17">
        <f>'Publication Table'!BH452</f>
        <v>1894</v>
      </c>
      <c r="BK451" s="17">
        <f>'Publication Table'!BI452</f>
        <v>1719</v>
      </c>
      <c r="BL451" s="17">
        <f>'Publication Table'!BJ452</f>
        <v>1164</v>
      </c>
      <c r="BM451" s="17">
        <f>'Publication Table'!BK452</f>
        <v>125</v>
      </c>
      <c r="BN451" s="17">
        <f>'Publication Table'!BL452</f>
        <v>204</v>
      </c>
      <c r="BO451" s="17">
        <f>'Publication Table'!BM452</f>
        <v>382</v>
      </c>
      <c r="BP451" s="17">
        <f>'Publication Table'!BN452</f>
        <v>766</v>
      </c>
      <c r="BQ451" s="17">
        <f>'Publication Table'!BO452</f>
        <v>739</v>
      </c>
      <c r="BR451" s="17">
        <f>'Publication Table'!BP452</f>
        <v>915</v>
      </c>
    </row>
    <row r="452" spans="2:70" ht="15" hidden="1" customHeight="1" outlineLevel="2" x14ac:dyDescent="0.2">
      <c r="B452" s="84" t="str">
        <f t="shared" si="59"/>
        <v>Golden Jubilee National HospitalPercent of total scheduled elective cancellations in theatre systems</v>
      </c>
      <c r="C452" s="87" t="str">
        <f t="shared" si="66"/>
        <v>Golden Jubilee National Hospital</v>
      </c>
      <c r="D452" s="100"/>
      <c r="E452" s="37" t="s">
        <v>112</v>
      </c>
      <c r="F452" s="38">
        <f>'Publication Table'!D453/'Publication Table (%)'!F$451</f>
        <v>4.4740973312401885E-2</v>
      </c>
      <c r="G452" s="38">
        <f>'Publication Table'!E453/'Publication Table (%)'!G$451</f>
        <v>5.7188244638602066E-2</v>
      </c>
      <c r="H452" s="38">
        <f>'Publication Table'!F453/'Publication Table (%)'!H$451</f>
        <v>6.5233506300963681E-2</v>
      </c>
      <c r="I452" s="38">
        <f>'Publication Table'!G453/'Publication Table (%)'!I$451</f>
        <v>6.7873303167420809E-2</v>
      </c>
      <c r="J452" s="94">
        <f>'Publication Table'!H453/'Publication Table (%)'!J$451</f>
        <v>6.9610778443113766E-2</v>
      </c>
      <c r="K452" s="38">
        <f>'Publication Table'!I453/'Publication Table (%)'!K$451</f>
        <v>5.9447983014861996E-2</v>
      </c>
      <c r="L452" s="38">
        <f>'Publication Table'!J453/'Publication Table (%)'!L$451</f>
        <v>5.6737588652482268E-2</v>
      </c>
      <c r="M452" s="38">
        <f>'Publication Table'!K453/'Publication Table (%)'!M$451</f>
        <v>6.7567567567567571E-2</v>
      </c>
      <c r="N452" s="38">
        <f>'Publication Table'!L453/'Publication Table (%)'!N$451</f>
        <v>5.7142857142857141E-2</v>
      </c>
      <c r="O452" s="38">
        <f>'Publication Table'!M453/'Publication Table (%)'!O$451</f>
        <v>5.8864265927977839E-2</v>
      </c>
      <c r="P452" s="38">
        <f>'Publication Table'!N453/'Publication Table (%)'!P$451</f>
        <v>4.9597855227882036E-2</v>
      </c>
      <c r="Q452" s="38">
        <f>'Publication Table'!O453/'Publication Table (%)'!Q$451</f>
        <v>3.7803138373751786E-2</v>
      </c>
      <c r="R452" s="38">
        <f>'Publication Table'!P453/'Publication Table (%)'!R$451</f>
        <v>4.6722907203114859E-2</v>
      </c>
      <c r="S452" s="38">
        <f>'Publication Table'!Q453/'Publication Table (%)'!S$451</f>
        <v>4.6814044213263982E-2</v>
      </c>
      <c r="T452" s="38">
        <f>'Publication Table'!R453/'Publication Table (%)'!T$451</f>
        <v>5.5595153243050609E-2</v>
      </c>
      <c r="U452" s="38">
        <f>'Publication Table'!S453/'Publication Table (%)'!U$451</f>
        <v>5.3316800991940486E-2</v>
      </c>
      <c r="V452" s="38">
        <f>'Publication Table'!T453/'Publication Table (%)'!V$451</f>
        <v>5.6697377746279233E-2</v>
      </c>
      <c r="W452" s="38">
        <f>'Publication Table'!U453/'Publication Table (%)'!W$451</f>
        <v>6.9830508474576267E-2</v>
      </c>
      <c r="X452" s="38">
        <f>'Publication Table'!V453/'Publication Table (%)'!X$451</f>
        <v>6.4388961892247049E-2</v>
      </c>
      <c r="Y452" s="38">
        <f>'Publication Table'!W453/'Publication Table (%)'!Y$451</f>
        <v>5.3818181818181821E-2</v>
      </c>
      <c r="Z452" s="38">
        <f>'Publication Table'!X453/'Publication Table (%)'!Z$451</f>
        <v>5.5977885279889429E-2</v>
      </c>
      <c r="AA452" s="38">
        <f>'Publication Table'!Y453/'Publication Table (%)'!AA$451</f>
        <v>3.5606060606060606E-2</v>
      </c>
      <c r="AB452" s="38">
        <f>'Publication Table'!Z453/'Publication Table (%)'!AB$451</f>
        <v>5.9469941822882996E-2</v>
      </c>
      <c r="AC452" s="38">
        <f>'Publication Table'!AA453/'Publication Table (%)'!AC$451</f>
        <v>6.1749571183533448E-2</v>
      </c>
      <c r="AD452" s="38">
        <f>'Publication Table'!AB453/'Publication Table (%)'!AD$451</f>
        <v>6.780776826859776E-2</v>
      </c>
      <c r="AE452" s="38">
        <f>'Publication Table'!AC453/'Publication Table (%)'!AE$451</f>
        <v>5.8668424522083061E-2</v>
      </c>
      <c r="AF452" s="38">
        <f>'Publication Table'!AD453/'Publication Table (%)'!AF$451</f>
        <v>5.2244297277409861E-2</v>
      </c>
      <c r="AG452" s="38">
        <f>'Publication Table'!AE453/'Publication Table (%)'!AG$451</f>
        <v>5.1038575667655788E-2</v>
      </c>
      <c r="AH452" s="38">
        <f>'Publication Table'!AF453/'Publication Table (%)'!AH$451</f>
        <v>6.9703243616287089E-2</v>
      </c>
      <c r="AI452" s="38">
        <f>'Publication Table'!AG453/'Publication Table (%)'!AI$451</f>
        <v>5.9431524547803614E-2</v>
      </c>
      <c r="AJ452" s="38">
        <f>'Publication Table'!AH453/'Publication Table (%)'!AJ$451</f>
        <v>5.4119061936259774E-2</v>
      </c>
      <c r="AK452" s="38">
        <f>'Publication Table'!AI453/'Publication Table (%)'!AK$451</f>
        <v>6.4006024096385547E-2</v>
      </c>
      <c r="AL452" s="38">
        <f>'Publication Table'!AJ453/'Publication Table (%)'!AL$451</f>
        <v>5.4334554334554336E-2</v>
      </c>
      <c r="AM452" s="38">
        <f>'Publication Table'!AK453/'Publication Table (%)'!AM$451</f>
        <v>5.9363957597173146E-2</v>
      </c>
      <c r="AN452" s="38">
        <f>'Publication Table'!AL453/'Publication Table (%)'!AN$451</f>
        <v>5.894736842105263E-2</v>
      </c>
      <c r="AO452" s="38">
        <f>'Publication Table'!AM453/'Publication Table (%)'!AO$451</f>
        <v>5.0700466977985324E-2</v>
      </c>
      <c r="AP452" s="38">
        <f>'Publication Table'!AN453/'Publication Table (%)'!AP$451</f>
        <v>3.6123853211009173E-2</v>
      </c>
      <c r="AQ452" s="38">
        <f>'Publication Table'!AO453/'Publication Table (%)'!AQ$451</f>
        <v>4.6924540266328474E-2</v>
      </c>
      <c r="AR452" s="38">
        <f>'Publication Table'!AP453/'Publication Table (%)'!AR$451</f>
        <v>5.4636951833213515E-2</v>
      </c>
      <c r="AS452" s="38">
        <f>'Publication Table'!AQ453/'Publication Table (%)'!AS$451</f>
        <v>4.1641879833432482E-2</v>
      </c>
      <c r="AT452" s="38">
        <f>'Publication Table'!AR453/'Publication Table (%)'!AT$451</f>
        <v>4.5931758530183726E-2</v>
      </c>
      <c r="AU452" s="38">
        <f>'Publication Table'!AS453/'Publication Table (%)'!AU$451</f>
        <v>5.2222222222222225E-2</v>
      </c>
      <c r="AV452" s="38">
        <f>'Publication Table'!AT453/'Publication Table (%)'!AV$451</f>
        <v>4.3721973094170405E-2</v>
      </c>
      <c r="AW452" s="38">
        <f>'Publication Table'!AU453/'Publication Table (%)'!AW$451</f>
        <v>3.9501039501039503E-2</v>
      </c>
      <c r="AX452" s="38">
        <f>'Publication Table'!AV453/'Publication Table (%)'!AX$451</f>
        <v>5.2230046948356805E-2</v>
      </c>
      <c r="AY452" s="38">
        <f>'Publication Table'!AW453/'Publication Table (%)'!AY$451</f>
        <v>5.24951393389501E-2</v>
      </c>
      <c r="AZ452" s="38">
        <f>'Publication Table'!AX453/'Publication Table (%)'!AZ$451</f>
        <v>5.033353547604609E-2</v>
      </c>
      <c r="BA452" s="38">
        <f>'Publication Table'!AY453/'Publication Table (%)'!BA$451</f>
        <v>4.9439683586025046E-2</v>
      </c>
      <c r="BB452" s="38">
        <f>'Publication Table'!AZ453/'Publication Table (%)'!BB$451</f>
        <v>4.5066991473812421E-2</v>
      </c>
      <c r="BC452" s="38">
        <f>'Publication Table'!BA453/'Publication Table (%)'!BC$451</f>
        <v>4.2647994907702103E-2</v>
      </c>
      <c r="BD452" s="38">
        <f>'Publication Table'!BB453/'Publication Table (%)'!BD$451</f>
        <v>5.0475059382422804E-2</v>
      </c>
      <c r="BE452" s="38">
        <f>'Publication Table'!BC453/'Publication Table (%)'!BE$451</f>
        <v>4.1095890410958902E-2</v>
      </c>
      <c r="BF452" s="38">
        <f>'Publication Table'!BD453/'Publication Table (%)'!BF$451</f>
        <v>4.9618320610687022E-2</v>
      </c>
      <c r="BG452" s="38">
        <f>'Publication Table'!BE453/'Publication Table (%)'!BG$451</f>
        <v>5.0749711649365627E-2</v>
      </c>
      <c r="BH452" s="38">
        <f>'Publication Table'!BF453/'Publication Table (%)'!BH$451</f>
        <v>4.7746781115879829E-2</v>
      </c>
      <c r="BI452" s="38">
        <f>'Publication Table'!BG453/'Publication Table (%)'!BI$451</f>
        <v>5.2138254247217339E-2</v>
      </c>
      <c r="BJ452" s="38">
        <f>'Publication Table'!BH453/'Publication Table (%)'!BJ$451</f>
        <v>5.3326293558606123E-2</v>
      </c>
      <c r="BK452" s="38">
        <f>'Publication Table'!BI453/'Publication Table (%)'!BK$451</f>
        <v>6.7481093659104124E-2</v>
      </c>
      <c r="BL452" s="38">
        <f>'Publication Table'!BJ453/'Publication Table (%)'!BL$451</f>
        <v>7.1305841924398622E-2</v>
      </c>
      <c r="BM452" s="38">
        <f>'Publication Table'!BK453/'Publication Table (%)'!BM$451</f>
        <v>0.2</v>
      </c>
      <c r="BN452" s="38">
        <f>'Publication Table'!BL453/'Publication Table (%)'!BN$451</f>
        <v>4.9019607843137254E-2</v>
      </c>
      <c r="BO452" s="38">
        <f>'Publication Table'!BM453/'Publication Table (%)'!BO$451</f>
        <v>5.4973821989528798E-2</v>
      </c>
      <c r="BP452" s="38">
        <f>'Publication Table'!BN453/'Publication Table (%)'!BP$451</f>
        <v>5.6135770234986948E-2</v>
      </c>
      <c r="BQ452" s="38">
        <f>'Publication Table'!BO453/'Publication Table (%)'!BQ$451</f>
        <v>6.4952638700947224E-2</v>
      </c>
      <c r="BR452" s="38">
        <f>'Publication Table'!BP453/'Publication Table (%)'!BR$451</f>
        <v>3.9344262295081971E-2</v>
      </c>
    </row>
    <row r="453" spans="2:70" ht="15" hidden="1" customHeight="1" outlineLevel="2" x14ac:dyDescent="0.2">
      <c r="B453" s="84" t="str">
        <f t="shared" si="59"/>
        <v>Golden Jubilee National HospitalCancellation based on clinical reason by hospital %</v>
      </c>
      <c r="C453" s="87" t="str">
        <f t="shared" si="66"/>
        <v>Golden Jubilee National Hospital</v>
      </c>
      <c r="D453" s="100"/>
      <c r="E453" s="39" t="s">
        <v>113</v>
      </c>
      <c r="F453" s="38">
        <f>'Publication Table'!D454/'Publication Table (%)'!F$451</f>
        <v>5.4945054945054949E-3</v>
      </c>
      <c r="G453" s="38">
        <f>'Publication Table'!E454/'Publication Table (%)'!G$451</f>
        <v>6.354249404289118E-3</v>
      </c>
      <c r="H453" s="38">
        <f>'Publication Table'!F454/'Publication Table (%)'!H$451</f>
        <v>1.1860637509266123E-2</v>
      </c>
      <c r="I453" s="38">
        <f>'Publication Table'!G454/'Publication Table (%)'!I$451</f>
        <v>7.5414781297134239E-3</v>
      </c>
      <c r="J453" s="94">
        <f>'Publication Table'!H454/'Publication Table (%)'!J$451</f>
        <v>7.4850299401197605E-3</v>
      </c>
      <c r="K453" s="38">
        <f>'Publication Table'!I454/'Publication Table (%)'!K$451</f>
        <v>6.369426751592357E-3</v>
      </c>
      <c r="L453" s="38">
        <f>'Publication Table'!J454/'Publication Table (%)'!L$451</f>
        <v>6.382978723404255E-3</v>
      </c>
      <c r="M453" s="38">
        <f>'Publication Table'!K454/'Publication Table (%)'!M$451</f>
        <v>6.006006006006006E-3</v>
      </c>
      <c r="N453" s="38">
        <f>'Publication Table'!L454/'Publication Table (%)'!N$451</f>
        <v>9.7744360902255641E-3</v>
      </c>
      <c r="O453" s="38">
        <f>'Publication Table'!M454/'Publication Table (%)'!O$451</f>
        <v>9.6952908587257611E-3</v>
      </c>
      <c r="P453" s="38">
        <f>'Publication Table'!N454/'Publication Table (%)'!P$451</f>
        <v>2.0107238605898124E-3</v>
      </c>
      <c r="Q453" s="38">
        <f>'Publication Table'!O454/'Publication Table (%)'!Q$451</f>
        <v>7.8459343794579171E-3</v>
      </c>
      <c r="R453" s="38">
        <f>'Publication Table'!P454/'Publication Table (%)'!R$451</f>
        <v>7.7871512005191438E-3</v>
      </c>
      <c r="S453" s="38">
        <f>'Publication Table'!Q454/'Publication Table (%)'!S$451</f>
        <v>3.2509752925877762E-3</v>
      </c>
      <c r="T453" s="38">
        <f>'Publication Table'!R454/'Publication Table (%)'!T$451</f>
        <v>6.4148253741981472E-3</v>
      </c>
      <c r="U453" s="38">
        <f>'Publication Table'!S454/'Publication Table (%)'!U$451</f>
        <v>6.8195908245505272E-3</v>
      </c>
      <c r="V453" s="38">
        <f>'Publication Table'!T454/'Publication Table (%)'!V$451</f>
        <v>7.7958894401133948E-3</v>
      </c>
      <c r="W453" s="38">
        <f>'Publication Table'!U454/'Publication Table (%)'!W$451</f>
        <v>7.4576271186440682E-3</v>
      </c>
      <c r="X453" s="38">
        <f>'Publication Table'!V454/'Publication Table (%)'!X$451</f>
        <v>3.9421813403416554E-3</v>
      </c>
      <c r="Y453" s="38">
        <f>'Publication Table'!W454/'Publication Table (%)'!Y$451</f>
        <v>8.7272727272727276E-3</v>
      </c>
      <c r="Z453" s="38">
        <f>'Publication Table'!X454/'Publication Table (%)'!Z$451</f>
        <v>8.9841050449205248E-3</v>
      </c>
      <c r="AA453" s="38">
        <f>'Publication Table'!Y454/'Publication Table (%)'!AA$451</f>
        <v>4.5454545454545452E-3</v>
      </c>
      <c r="AB453" s="38">
        <f>'Publication Table'!Z454/'Publication Table (%)'!AB$451</f>
        <v>1.0342598577892695E-2</v>
      </c>
      <c r="AC453" s="38">
        <f>'Publication Table'!AA454/'Publication Table (%)'!AC$451</f>
        <v>4.2881646655231562E-3</v>
      </c>
      <c r="AD453" s="38">
        <f>'Publication Table'!AB454/'Publication Table (%)'!AD$451</f>
        <v>9.8749177090190921E-3</v>
      </c>
      <c r="AE453" s="38">
        <f>'Publication Table'!AC454/'Publication Table (%)'!AE$451</f>
        <v>1.845748187211602E-2</v>
      </c>
      <c r="AF453" s="38">
        <f>'Publication Table'!AD454/'Publication Table (%)'!AF$451</f>
        <v>1.6188373804267846E-2</v>
      </c>
      <c r="AG453" s="38">
        <f>'Publication Table'!AE454/'Publication Table (%)'!AG$451</f>
        <v>1.8397626112759646E-2</v>
      </c>
      <c r="AH453" s="38">
        <f>'Publication Table'!AF454/'Publication Table (%)'!AH$451</f>
        <v>1.7943409247757072E-2</v>
      </c>
      <c r="AI453" s="38">
        <f>'Publication Table'!AG454/'Publication Table (%)'!AI$451</f>
        <v>1.937984496124031E-2</v>
      </c>
      <c r="AJ453" s="38">
        <f>'Publication Table'!AH454/'Publication Table (%)'!AJ$451</f>
        <v>1.8039687312086591E-2</v>
      </c>
      <c r="AK453" s="38">
        <f>'Publication Table'!AI454/'Publication Table (%)'!AK$451</f>
        <v>2.4849397590361446E-2</v>
      </c>
      <c r="AL453" s="38">
        <f>'Publication Table'!AJ454/'Publication Table (%)'!AL$451</f>
        <v>1.9536019536019536E-2</v>
      </c>
      <c r="AM453" s="38">
        <f>'Publication Table'!AK454/'Publication Table (%)'!AM$451</f>
        <v>2.0494699646643109E-2</v>
      </c>
      <c r="AN453" s="38">
        <f>'Publication Table'!AL454/'Publication Table (%)'!AN$451</f>
        <v>1.4736842105263158E-2</v>
      </c>
      <c r="AO453" s="38">
        <f>'Publication Table'!AM454/'Publication Table (%)'!AO$451</f>
        <v>2.5350233488992662E-2</v>
      </c>
      <c r="AP453" s="38">
        <f>'Publication Table'!AN454/'Publication Table (%)'!AP$451</f>
        <v>1.0321100917431193E-2</v>
      </c>
      <c r="AQ453" s="38">
        <f>'Publication Table'!AO454/'Publication Table (%)'!AQ$451</f>
        <v>2.155992390615092E-2</v>
      </c>
      <c r="AR453" s="38">
        <f>'Publication Table'!AP454/'Publication Table (%)'!AR$451</f>
        <v>2.1567217828900073E-2</v>
      </c>
      <c r="AS453" s="38">
        <f>'Publication Table'!AQ454/'Publication Table (%)'!AS$451</f>
        <v>2.2010707911957167E-2</v>
      </c>
      <c r="AT453" s="38">
        <f>'Publication Table'!AR454/'Publication Table (%)'!AT$451</f>
        <v>2.0341207349081365E-2</v>
      </c>
      <c r="AU453" s="38">
        <f>'Publication Table'!AS454/'Publication Table (%)'!AU$451</f>
        <v>1.4444444444444444E-2</v>
      </c>
      <c r="AV453" s="38">
        <f>'Publication Table'!AT454/'Publication Table (%)'!AV$451</f>
        <v>1.7937219730941704E-2</v>
      </c>
      <c r="AW453" s="38">
        <f>'Publication Table'!AU454/'Publication Table (%)'!AW$451</f>
        <v>1.8018018018018018E-2</v>
      </c>
      <c r="AX453" s="38">
        <f>'Publication Table'!AV454/'Publication Table (%)'!AX$451</f>
        <v>1.4084507042253521E-2</v>
      </c>
      <c r="AY453" s="38">
        <f>'Publication Table'!AW454/'Publication Table (%)'!AY$451</f>
        <v>1.5554115359688918E-2</v>
      </c>
      <c r="AZ453" s="38">
        <f>'Publication Table'!AX454/'Publication Table (%)'!AZ$451</f>
        <v>2.3044269254093391E-2</v>
      </c>
      <c r="BA453" s="38">
        <f>'Publication Table'!AY454/'Publication Table (%)'!BA$451</f>
        <v>2.043506921555702E-2</v>
      </c>
      <c r="BB453" s="38">
        <f>'Publication Table'!AZ454/'Publication Table (%)'!BB$451</f>
        <v>1.6443361753958587E-2</v>
      </c>
      <c r="BC453" s="38">
        <f>'Publication Table'!BA454/'Publication Table (%)'!BC$451</f>
        <v>1.5276893698281349E-2</v>
      </c>
      <c r="BD453" s="38">
        <f>'Publication Table'!BB454/'Publication Table (%)'!BD$451</f>
        <v>1.9002375296912115E-2</v>
      </c>
      <c r="BE453" s="38">
        <f>'Publication Table'!BC454/'Publication Table (%)'!BE$451</f>
        <v>1.5485407980941036E-2</v>
      </c>
      <c r="BF453" s="38">
        <f>'Publication Table'!BD454/'Publication Table (%)'!BF$451</f>
        <v>2.1628498727735368E-2</v>
      </c>
      <c r="BG453" s="38">
        <f>'Publication Table'!BE454/'Publication Table (%)'!BG$451</f>
        <v>1.845444059976932E-2</v>
      </c>
      <c r="BH453" s="38">
        <f>'Publication Table'!BF454/'Publication Table (%)'!BH$451</f>
        <v>1.9313304721030045E-2</v>
      </c>
      <c r="BI453" s="38">
        <f>'Publication Table'!BG454/'Publication Table (%)'!BI$451</f>
        <v>2.0503807850029292E-2</v>
      </c>
      <c r="BJ453" s="38">
        <f>'Publication Table'!BH454/'Publication Table (%)'!BJ$451</f>
        <v>2.1647307286166841E-2</v>
      </c>
      <c r="BK453" s="38">
        <f>'Publication Table'!BI454/'Publication Table (%)'!BK$451</f>
        <v>2.5596276905177427E-2</v>
      </c>
      <c r="BL453" s="38">
        <f>'Publication Table'!BJ454/'Publication Table (%)'!BL$451</f>
        <v>3.3505154639175257E-2</v>
      </c>
      <c r="BM453" s="38">
        <f>'Publication Table'!BK454/'Publication Table (%)'!BM$451</f>
        <v>2.4E-2</v>
      </c>
      <c r="BN453" s="38">
        <f>'Publication Table'!BL454/'Publication Table (%)'!BN$451</f>
        <v>2.4509803921568627E-2</v>
      </c>
      <c r="BO453" s="38">
        <f>'Publication Table'!BM454/'Publication Table (%)'!BO$451</f>
        <v>2.356020942408377E-2</v>
      </c>
      <c r="BP453" s="38">
        <f>'Publication Table'!BN454/'Publication Table (%)'!BP$451</f>
        <v>2.8720626631853787E-2</v>
      </c>
      <c r="BQ453" s="38">
        <f>'Publication Table'!BO454/'Publication Table (%)'!BQ$451</f>
        <v>3.1123139377537211E-2</v>
      </c>
      <c r="BR453" s="38">
        <f>'Publication Table'!BP454/'Publication Table (%)'!BR$451</f>
        <v>2.2950819672131147E-2</v>
      </c>
    </row>
    <row r="454" spans="2:70" ht="15" hidden="1" customHeight="1" outlineLevel="2" x14ac:dyDescent="0.2">
      <c r="B454" s="84" t="str">
        <f t="shared" si="59"/>
        <v>Golden Jubilee National HospitalCancellation based on capacity or non-clinical reason by hospital %</v>
      </c>
      <c r="C454" s="87" t="str">
        <f t="shared" si="66"/>
        <v>Golden Jubilee National Hospital</v>
      </c>
      <c r="D454" s="100"/>
      <c r="E454" s="39" t="s">
        <v>114</v>
      </c>
      <c r="F454" s="38">
        <f>'Publication Table'!D455/'Publication Table (%)'!F$451</f>
        <v>2.3547880690737835E-2</v>
      </c>
      <c r="G454" s="38">
        <f>'Publication Table'!E455/'Publication Table (%)'!G$451</f>
        <v>3.1771247021445591E-2</v>
      </c>
      <c r="H454" s="38">
        <f>'Publication Table'!F455/'Publication Table (%)'!H$451</f>
        <v>3.7064492216456635E-2</v>
      </c>
      <c r="I454" s="38">
        <f>'Publication Table'!G455/'Publication Table (%)'!I$451</f>
        <v>4.2232277526395176E-2</v>
      </c>
      <c r="J454" s="94">
        <f>'Publication Table'!H455/'Publication Table (%)'!J$451</f>
        <v>4.3413173652694613E-2</v>
      </c>
      <c r="K454" s="38">
        <f>'Publication Table'!I455/'Publication Table (%)'!K$451</f>
        <v>3.2554847841472043E-2</v>
      </c>
      <c r="L454" s="38">
        <f>'Publication Table'!J455/'Publication Table (%)'!L$451</f>
        <v>2.4822695035460994E-2</v>
      </c>
      <c r="M454" s="38">
        <f>'Publication Table'!K455/'Publication Table (%)'!M$451</f>
        <v>3.9789789789789788E-2</v>
      </c>
      <c r="N454" s="38">
        <f>'Publication Table'!L455/'Publication Table (%)'!N$451</f>
        <v>2.7819548872180452E-2</v>
      </c>
      <c r="O454" s="38">
        <f>'Publication Table'!M455/'Publication Table (%)'!O$451</f>
        <v>2.7700831024930747E-2</v>
      </c>
      <c r="P454" s="38">
        <f>'Publication Table'!N455/'Publication Table (%)'!P$451</f>
        <v>3.351206434316354E-2</v>
      </c>
      <c r="Q454" s="38">
        <f>'Publication Table'!O455/'Publication Table (%)'!Q$451</f>
        <v>1.9971469329529243E-2</v>
      </c>
      <c r="R454" s="38">
        <f>'Publication Table'!P455/'Publication Table (%)'!R$451</f>
        <v>2.2063595068137574E-2</v>
      </c>
      <c r="S454" s="38">
        <f>'Publication Table'!Q455/'Publication Table (%)'!S$451</f>
        <v>2.7308192457737322E-2</v>
      </c>
      <c r="T454" s="38">
        <f>'Publication Table'!R455/'Publication Table (%)'!T$451</f>
        <v>4.1339985744832504E-2</v>
      </c>
      <c r="U454" s="38">
        <f>'Publication Table'!S455/'Publication Table (%)'!U$451</f>
        <v>2.9758214507129573E-2</v>
      </c>
      <c r="V454" s="38">
        <f>'Publication Table'!T455/'Publication Table (%)'!V$451</f>
        <v>3.0474840538625089E-2</v>
      </c>
      <c r="W454" s="38">
        <f>'Publication Table'!U455/'Publication Table (%)'!W$451</f>
        <v>4.1355932203389831E-2</v>
      </c>
      <c r="X454" s="38">
        <f>'Publication Table'!V455/'Publication Table (%)'!X$451</f>
        <v>4.7963206307490146E-2</v>
      </c>
      <c r="Y454" s="38">
        <f>'Publication Table'!W455/'Publication Table (%)'!Y$451</f>
        <v>3.0545454545454546E-2</v>
      </c>
      <c r="Z454" s="38">
        <f>'Publication Table'!X455/'Publication Table (%)'!Z$451</f>
        <v>2.626123013130615E-2</v>
      </c>
      <c r="AA454" s="38">
        <f>'Publication Table'!Y455/'Publication Table (%)'!AA$451</f>
        <v>1.4393939393939395E-2</v>
      </c>
      <c r="AB454" s="38">
        <f>'Publication Table'!Z455/'Publication Table (%)'!AB$451</f>
        <v>2.9088558500323207E-2</v>
      </c>
      <c r="AC454" s="38">
        <f>'Publication Table'!AA455/'Publication Table (%)'!AC$451</f>
        <v>3.3447684391080618E-2</v>
      </c>
      <c r="AD454" s="38">
        <f>'Publication Table'!AB455/'Publication Table (%)'!AD$451</f>
        <v>3.4891375905200792E-2</v>
      </c>
      <c r="AE454" s="38">
        <f>'Publication Table'!AC455/'Publication Table (%)'!AE$451</f>
        <v>1.7798286090969017E-2</v>
      </c>
      <c r="AF454" s="38">
        <f>'Publication Table'!AD455/'Publication Table (%)'!AF$451</f>
        <v>2.2075055187637971E-2</v>
      </c>
      <c r="AG454" s="38">
        <f>'Publication Table'!AE455/'Publication Table (%)'!AG$451</f>
        <v>1.9584569732937686E-2</v>
      </c>
      <c r="AH454" s="38">
        <f>'Publication Table'!AF455/'Publication Table (%)'!AH$451</f>
        <v>3.3126293995859216E-2</v>
      </c>
      <c r="AI454" s="38">
        <f>'Publication Table'!AG455/'Publication Table (%)'!AI$451</f>
        <v>2.8423772609819122E-2</v>
      </c>
      <c r="AJ454" s="38">
        <f>'Publication Table'!AH455/'Publication Table (%)'!AJ$451</f>
        <v>2.164762477450391E-2</v>
      </c>
      <c r="AK454" s="38">
        <f>'Publication Table'!AI455/'Publication Table (%)'!AK$451</f>
        <v>2.1837349397590362E-2</v>
      </c>
      <c r="AL454" s="38">
        <f>'Publication Table'!AJ455/'Publication Table (%)'!AL$451</f>
        <v>1.4652014652014652E-2</v>
      </c>
      <c r="AM454" s="38">
        <f>'Publication Table'!AK455/'Publication Table (%)'!AM$451</f>
        <v>2.8975265017667843E-2</v>
      </c>
      <c r="AN454" s="38">
        <f>'Publication Table'!AL455/'Publication Table (%)'!AN$451</f>
        <v>2.6666666666666668E-2</v>
      </c>
      <c r="AO454" s="38">
        <f>'Publication Table'!AM455/'Publication Table (%)'!AO$451</f>
        <v>1.5343562374916611E-2</v>
      </c>
      <c r="AP454" s="38">
        <f>'Publication Table'!AN455/'Publication Table (%)'!AP$451</f>
        <v>9.7477064220183492E-3</v>
      </c>
      <c r="AQ454" s="38">
        <f>'Publication Table'!AO455/'Publication Table (%)'!AQ$451</f>
        <v>1.5852885225110969E-2</v>
      </c>
      <c r="AR454" s="38">
        <f>'Publication Table'!AP455/'Publication Table (%)'!AR$451</f>
        <v>2.3005032350826744E-2</v>
      </c>
      <c r="AS454" s="38">
        <f>'Publication Table'!AQ455/'Publication Table (%)'!AS$451</f>
        <v>1.3087447947650209E-2</v>
      </c>
      <c r="AT454" s="38">
        <f>'Publication Table'!AR455/'Publication Table (%)'!AT$451</f>
        <v>9.1863517060367453E-3</v>
      </c>
      <c r="AU454" s="38">
        <f>'Publication Table'!AS455/'Publication Table (%)'!AU$451</f>
        <v>2.2222222222222223E-2</v>
      </c>
      <c r="AV454" s="38">
        <f>'Publication Table'!AT455/'Publication Table (%)'!AV$451</f>
        <v>1.5695067264573991E-2</v>
      </c>
      <c r="AW454" s="38">
        <f>'Publication Table'!AU455/'Publication Table (%)'!AW$451</f>
        <v>9.0090090090090089E-3</v>
      </c>
      <c r="AX454" s="38">
        <f>'Publication Table'!AV455/'Publication Table (%)'!AX$451</f>
        <v>1.5845070422535211E-2</v>
      </c>
      <c r="AY454" s="38">
        <f>'Publication Table'!AW455/'Publication Table (%)'!AY$451</f>
        <v>2.3979261179520414E-2</v>
      </c>
      <c r="AZ454" s="38">
        <f>'Publication Table'!AX455/'Publication Table (%)'!AZ$451</f>
        <v>1.0309278350515464E-2</v>
      </c>
      <c r="BA454" s="38">
        <f>'Publication Table'!AY455/'Publication Table (%)'!BA$451</f>
        <v>1.2524719841793012E-2</v>
      </c>
      <c r="BB454" s="38">
        <f>'Publication Table'!AZ455/'Publication Table (%)'!BB$451</f>
        <v>1.5834348355663823E-2</v>
      </c>
      <c r="BC454" s="38">
        <f>'Publication Table'!BA455/'Publication Table (%)'!BC$451</f>
        <v>1.9096117122851686E-2</v>
      </c>
      <c r="BD454" s="38">
        <f>'Publication Table'!BB455/'Publication Table (%)'!BD$451</f>
        <v>1.7220902612826602E-2</v>
      </c>
      <c r="BE454" s="38">
        <f>'Publication Table'!BC455/'Publication Table (%)'!BE$451</f>
        <v>1.7272185824895772E-2</v>
      </c>
      <c r="BF454" s="38">
        <f>'Publication Table'!BD455/'Publication Table (%)'!BF$451</f>
        <v>1.2086513994910942E-2</v>
      </c>
      <c r="BG454" s="38">
        <f>'Publication Table'!BE455/'Publication Table (%)'!BG$451</f>
        <v>1.3264129181084199E-2</v>
      </c>
      <c r="BH454" s="38">
        <f>'Publication Table'!BF455/'Publication Table (%)'!BH$451</f>
        <v>1.9313304721030045E-2</v>
      </c>
      <c r="BI454" s="38">
        <f>'Publication Table'!BG455/'Publication Table (%)'!BI$451</f>
        <v>8.2015231400117163E-3</v>
      </c>
      <c r="BJ454" s="38">
        <f>'Publication Table'!BH455/'Publication Table (%)'!BJ$451</f>
        <v>1.4783526927138331E-2</v>
      </c>
      <c r="BK454" s="38">
        <f>'Publication Table'!BI455/'Publication Table (%)'!BK$451</f>
        <v>2.2687609075043629E-2</v>
      </c>
      <c r="BL454" s="38">
        <f>'Publication Table'!BJ455/'Publication Table (%)'!BL$451</f>
        <v>1.9759450171821305E-2</v>
      </c>
      <c r="BM454" s="38">
        <f>'Publication Table'!BK455/'Publication Table (%)'!BM$451</f>
        <v>0.152</v>
      </c>
      <c r="BN454" s="38">
        <f>'Publication Table'!BL455/'Publication Table (%)'!BN$451</f>
        <v>1.4705882352941176E-2</v>
      </c>
      <c r="BO454" s="38">
        <f>'Publication Table'!BM455/'Publication Table (%)'!BO$451</f>
        <v>2.0942408376963352E-2</v>
      </c>
      <c r="BP454" s="38">
        <f>'Publication Table'!BN455/'Publication Table (%)'!BP$451</f>
        <v>1.5665796344647518E-2</v>
      </c>
      <c r="BQ454" s="38">
        <f>'Publication Table'!BO455/'Publication Table (%)'!BQ$451</f>
        <v>1.6238159675236806E-2</v>
      </c>
      <c r="BR454" s="38">
        <f>'Publication Table'!BP455/'Publication Table (%)'!BR$451</f>
        <v>5.4644808743169399E-3</v>
      </c>
    </row>
    <row r="455" spans="2:70" ht="15" hidden="1" customHeight="1" outlineLevel="2" x14ac:dyDescent="0.2">
      <c r="B455" s="84" t="str">
        <f t="shared" si="59"/>
        <v>Golden Jubilee National HospitalCancelled by Patient %</v>
      </c>
      <c r="C455" s="87" t="str">
        <f t="shared" si="66"/>
        <v>Golden Jubilee National Hospital</v>
      </c>
      <c r="D455" s="100"/>
      <c r="E455" s="39" t="s">
        <v>115</v>
      </c>
      <c r="F455" s="38">
        <f>'Publication Table'!D456/'Publication Table (%)'!F$451</f>
        <v>1.5698587127158554E-2</v>
      </c>
      <c r="G455" s="38">
        <f>'Publication Table'!E456/'Publication Table (%)'!G$451</f>
        <v>1.9062748212867357E-2</v>
      </c>
      <c r="H455" s="38">
        <f>'Publication Table'!F456/'Publication Table (%)'!H$451</f>
        <v>1.630837657524092E-2</v>
      </c>
      <c r="I455" s="38">
        <f>'Publication Table'!G456/'Publication Table (%)'!I$451</f>
        <v>1.8099547511312219E-2</v>
      </c>
      <c r="J455" s="94">
        <f>'Publication Table'!H456/'Publication Table (%)'!J$451</f>
        <v>1.87125748502994E-2</v>
      </c>
      <c r="K455" s="38">
        <f>'Publication Table'!I456/'Publication Table (%)'!K$451</f>
        <v>2.0523708421797595E-2</v>
      </c>
      <c r="L455" s="38">
        <f>'Publication Table'!J456/'Publication Table (%)'!L$451</f>
        <v>2.553191489361702E-2</v>
      </c>
      <c r="M455" s="38">
        <f>'Publication Table'!K456/'Publication Table (%)'!M$451</f>
        <v>2.177177177177177E-2</v>
      </c>
      <c r="N455" s="38">
        <f>'Publication Table'!L456/'Publication Table (%)'!N$451</f>
        <v>1.9548872180451128E-2</v>
      </c>
      <c r="O455" s="38">
        <f>'Publication Table'!M456/'Publication Table (%)'!O$451</f>
        <v>2.1468144044321329E-2</v>
      </c>
      <c r="P455" s="38">
        <f>'Publication Table'!N456/'Publication Table (%)'!P$451</f>
        <v>1.4075067024128687E-2</v>
      </c>
      <c r="Q455" s="38">
        <f>'Publication Table'!O456/'Publication Table (%)'!Q$451</f>
        <v>9.9857346647646214E-3</v>
      </c>
      <c r="R455" s="38">
        <f>'Publication Table'!P456/'Publication Table (%)'!R$451</f>
        <v>1.6872160934458143E-2</v>
      </c>
      <c r="S455" s="38">
        <f>'Publication Table'!Q456/'Publication Table (%)'!S$451</f>
        <v>1.6254876462938883E-2</v>
      </c>
      <c r="T455" s="38">
        <f>'Publication Table'!R456/'Publication Table (%)'!T$451</f>
        <v>7.8403421240199576E-3</v>
      </c>
      <c r="U455" s="38">
        <f>'Publication Table'!S456/'Publication Table (%)'!U$451</f>
        <v>1.6738995660260384E-2</v>
      </c>
      <c r="V455" s="38">
        <f>'Publication Table'!T456/'Publication Table (%)'!V$451</f>
        <v>1.8426647767540751E-2</v>
      </c>
      <c r="W455" s="38">
        <f>'Publication Table'!U456/'Publication Table (%)'!W$451</f>
        <v>2.1016949152542375E-2</v>
      </c>
      <c r="X455" s="38">
        <f>'Publication Table'!V456/'Publication Table (%)'!X$451</f>
        <v>1.2483574244415242E-2</v>
      </c>
      <c r="Y455" s="38">
        <f>'Publication Table'!W456/'Publication Table (%)'!Y$451</f>
        <v>1.4545454545454545E-2</v>
      </c>
      <c r="Z455" s="38">
        <f>'Publication Table'!X456/'Publication Table (%)'!Z$451</f>
        <v>2.0732550103662751E-2</v>
      </c>
      <c r="AA455" s="38">
        <f>'Publication Table'!Y456/'Publication Table (%)'!AA$451</f>
        <v>1.6666666666666666E-2</v>
      </c>
      <c r="AB455" s="38">
        <f>'Publication Table'!Z456/'Publication Table (%)'!AB$451</f>
        <v>2.0038784744667099E-2</v>
      </c>
      <c r="AC455" s="38">
        <f>'Publication Table'!AA456/'Publication Table (%)'!AC$451</f>
        <v>2.4013722126929673E-2</v>
      </c>
      <c r="AD455" s="38">
        <f>'Publication Table'!AB456/'Publication Table (%)'!AD$451</f>
        <v>2.3041474654377881E-2</v>
      </c>
      <c r="AE455" s="38">
        <f>'Publication Table'!AC456/'Publication Table (%)'!AE$451</f>
        <v>2.2412656558998021E-2</v>
      </c>
      <c r="AF455" s="38">
        <f>'Publication Table'!AD456/'Publication Table (%)'!AF$451</f>
        <v>1.3980868285504048E-2</v>
      </c>
      <c r="AG455" s="38">
        <f>'Publication Table'!AE456/'Publication Table (%)'!AG$451</f>
        <v>1.3056379821958458E-2</v>
      </c>
      <c r="AH455" s="38">
        <f>'Publication Table'!AF456/'Publication Table (%)'!AH$451</f>
        <v>1.8633540372670808E-2</v>
      </c>
      <c r="AI455" s="38">
        <f>'Publication Table'!AG456/'Publication Table (%)'!AI$451</f>
        <v>1.1627906976744186E-2</v>
      </c>
      <c r="AJ455" s="38">
        <f>'Publication Table'!AH456/'Publication Table (%)'!AJ$451</f>
        <v>1.4431749849669273E-2</v>
      </c>
      <c r="AK455" s="38">
        <f>'Publication Table'!AI456/'Publication Table (%)'!AK$451</f>
        <v>1.7319277108433735E-2</v>
      </c>
      <c r="AL455" s="38">
        <f>'Publication Table'!AJ456/'Publication Table (%)'!AL$451</f>
        <v>2.0146520146520148E-2</v>
      </c>
      <c r="AM455" s="38">
        <f>'Publication Table'!AK456/'Publication Table (%)'!AM$451</f>
        <v>9.893992932862191E-3</v>
      </c>
      <c r="AN455" s="38">
        <f>'Publication Table'!AL456/'Publication Table (%)'!AN$451</f>
        <v>1.7543859649122806E-2</v>
      </c>
      <c r="AO455" s="38">
        <f>'Publication Table'!AM456/'Publication Table (%)'!AO$451</f>
        <v>1.0006671114076051E-2</v>
      </c>
      <c r="AP455" s="38">
        <f>'Publication Table'!AN456/'Publication Table (%)'!AP$451</f>
        <v>1.6055045871559634E-2</v>
      </c>
      <c r="AQ455" s="38">
        <f>'Publication Table'!AO456/'Publication Table (%)'!AQ$451</f>
        <v>9.5117311350665819E-3</v>
      </c>
      <c r="AR455" s="38">
        <f>'Publication Table'!AP456/'Publication Table (%)'!AR$451</f>
        <v>1.0064701653486701E-2</v>
      </c>
      <c r="AS455" s="38">
        <f>'Publication Table'!AQ456/'Publication Table (%)'!AS$451</f>
        <v>6.5437239738251043E-3</v>
      </c>
      <c r="AT455" s="38">
        <f>'Publication Table'!AR456/'Publication Table (%)'!AT$451</f>
        <v>1.6404199475065617E-2</v>
      </c>
      <c r="AU455" s="38">
        <f>'Publication Table'!AS456/'Publication Table (%)'!AU$451</f>
        <v>1.5555555555555555E-2</v>
      </c>
      <c r="AV455" s="38">
        <f>'Publication Table'!AT456/'Publication Table (%)'!AV$451</f>
        <v>1.0089686098654708E-2</v>
      </c>
      <c r="AW455" s="38">
        <f>'Publication Table'!AU456/'Publication Table (%)'!AW$451</f>
        <v>1.2474012474012475E-2</v>
      </c>
      <c r="AX455" s="38">
        <f>'Publication Table'!AV456/'Publication Table (%)'!AX$451</f>
        <v>2.2300469483568074E-2</v>
      </c>
      <c r="AY455" s="38">
        <f>'Publication Table'!AW456/'Publication Table (%)'!AY$451</f>
        <v>1.2961762799740765E-2</v>
      </c>
      <c r="AZ455" s="38">
        <f>'Publication Table'!AX456/'Publication Table (%)'!AZ$451</f>
        <v>1.6979987871437233E-2</v>
      </c>
      <c r="BA455" s="38">
        <f>'Publication Table'!AY456/'Publication Table (%)'!BA$451</f>
        <v>1.6479894528675015E-2</v>
      </c>
      <c r="BB455" s="38">
        <f>'Publication Table'!AZ456/'Publication Table (%)'!BB$451</f>
        <v>1.2789281364190013E-2</v>
      </c>
      <c r="BC455" s="38">
        <f>'Publication Table'!BA456/'Publication Table (%)'!BC$451</f>
        <v>8.2749840865690635E-3</v>
      </c>
      <c r="BD455" s="38">
        <f>'Publication Table'!BB456/'Publication Table (%)'!BD$451</f>
        <v>1.4251781472684086E-2</v>
      </c>
      <c r="BE455" s="38">
        <f>'Publication Table'!BC456/'Publication Table (%)'!BE$451</f>
        <v>8.3382966051220968E-3</v>
      </c>
      <c r="BF455" s="38">
        <f>'Publication Table'!BD456/'Publication Table (%)'!BF$451</f>
        <v>1.5903307888040712E-2</v>
      </c>
      <c r="BG455" s="38">
        <f>'Publication Table'!BE456/'Publication Table (%)'!BG$451</f>
        <v>1.9031141868512111E-2</v>
      </c>
      <c r="BH455" s="38">
        <f>'Publication Table'!BF456/'Publication Table (%)'!BH$451</f>
        <v>9.1201716738197429E-3</v>
      </c>
      <c r="BI455" s="38">
        <f>'Publication Table'!BG456/'Publication Table (%)'!BI$451</f>
        <v>2.3432923257176334E-2</v>
      </c>
      <c r="BJ455" s="38">
        <f>'Publication Table'!BH456/'Publication Table (%)'!BJ$451</f>
        <v>1.6895459345300949E-2</v>
      </c>
      <c r="BK455" s="38">
        <f>'Publication Table'!BI456/'Publication Table (%)'!BK$451</f>
        <v>1.9197207678883072E-2</v>
      </c>
      <c r="BL455" s="38">
        <f>'Publication Table'!BJ456/'Publication Table (%)'!BL$451</f>
        <v>1.804123711340206E-2</v>
      </c>
      <c r="BM455" s="38">
        <f>'Publication Table'!BK456/'Publication Table (%)'!BM$451</f>
        <v>2.4E-2</v>
      </c>
      <c r="BN455" s="38">
        <f>'Publication Table'!BL456/'Publication Table (%)'!BN$451</f>
        <v>9.8039215686274508E-3</v>
      </c>
      <c r="BO455" s="38">
        <f>'Publication Table'!BM456/'Publication Table (%)'!BO$451</f>
        <v>1.0471204188481676E-2</v>
      </c>
      <c r="BP455" s="38">
        <f>'Publication Table'!BN456/'Publication Table (%)'!BP$451</f>
        <v>1.1749347258485639E-2</v>
      </c>
      <c r="BQ455" s="38">
        <f>'Publication Table'!BO456/'Publication Table (%)'!BQ$451</f>
        <v>1.7591339648173207E-2</v>
      </c>
      <c r="BR455" s="38">
        <f>'Publication Table'!BP456/'Publication Table (%)'!BR$451</f>
        <v>1.092896174863388E-2</v>
      </c>
    </row>
    <row r="456" spans="2:70" ht="15" hidden="1" customHeight="1" outlineLevel="2" x14ac:dyDescent="0.2">
      <c r="B456" s="84" t="str">
        <f t="shared" si="59"/>
        <v>Golden Jubilee National HospitalOther reason %</v>
      </c>
      <c r="C456" s="87" t="str">
        <f t="shared" si="66"/>
        <v>Golden Jubilee National Hospital</v>
      </c>
      <c r="D456" s="100"/>
      <c r="E456" s="39" t="s">
        <v>116</v>
      </c>
      <c r="F456" s="38">
        <f>'Publication Table'!D457/'Publication Table (%)'!F$451</f>
        <v>0</v>
      </c>
      <c r="G456" s="38">
        <f>'Publication Table'!E457/'Publication Table (%)'!G$451</f>
        <v>0</v>
      </c>
      <c r="H456" s="38">
        <f>'Publication Table'!F457/'Publication Table (%)'!H$451</f>
        <v>0</v>
      </c>
      <c r="I456" s="38">
        <f>'Publication Table'!G457/'Publication Table (%)'!I$451</f>
        <v>0</v>
      </c>
      <c r="J456" s="94">
        <f>'Publication Table'!H457/'Publication Table (%)'!J$451</f>
        <v>0</v>
      </c>
      <c r="K456" s="38">
        <f>'Publication Table'!I457/'Publication Table (%)'!K$451</f>
        <v>0</v>
      </c>
      <c r="L456" s="38">
        <f>'Publication Table'!J457/'Publication Table (%)'!L$451</f>
        <v>0</v>
      </c>
      <c r="M456" s="38">
        <f>'Publication Table'!K457/'Publication Table (%)'!M$451</f>
        <v>0</v>
      </c>
      <c r="N456" s="38">
        <f>'Publication Table'!L457/'Publication Table (%)'!N$451</f>
        <v>0</v>
      </c>
      <c r="O456" s="38">
        <f>'Publication Table'!M457/'Publication Table (%)'!O$451</f>
        <v>0</v>
      </c>
      <c r="P456" s="38">
        <f>'Publication Table'!N457/'Publication Table (%)'!P$451</f>
        <v>0</v>
      </c>
      <c r="Q456" s="38">
        <f>'Publication Table'!O457/'Publication Table (%)'!Q$451</f>
        <v>0</v>
      </c>
      <c r="R456" s="38">
        <f>'Publication Table'!P457/'Publication Table (%)'!R$451</f>
        <v>0</v>
      </c>
      <c r="S456" s="38">
        <f>'Publication Table'!Q457/'Publication Table (%)'!S$451</f>
        <v>0</v>
      </c>
      <c r="T456" s="38">
        <f>'Publication Table'!R457/'Publication Table (%)'!T$451</f>
        <v>0</v>
      </c>
      <c r="U456" s="38">
        <f>'Publication Table'!S457/'Publication Table (%)'!U$451</f>
        <v>0</v>
      </c>
      <c r="V456" s="38">
        <f>'Publication Table'!T457/'Publication Table (%)'!V$451</f>
        <v>0</v>
      </c>
      <c r="W456" s="38">
        <f>'Publication Table'!U457/'Publication Table (%)'!W$451</f>
        <v>0</v>
      </c>
      <c r="X456" s="38">
        <f>'Publication Table'!V457/'Publication Table (%)'!X$451</f>
        <v>0</v>
      </c>
      <c r="Y456" s="38">
        <f>'Publication Table'!W457/'Publication Table (%)'!Y$451</f>
        <v>0</v>
      </c>
      <c r="Z456" s="38">
        <f>'Publication Table'!X457/'Publication Table (%)'!Z$451</f>
        <v>0</v>
      </c>
      <c r="AA456" s="38">
        <f>'Publication Table'!Y457/'Publication Table (%)'!AA$451</f>
        <v>0</v>
      </c>
      <c r="AB456" s="38">
        <f>'Publication Table'!Z457/'Publication Table (%)'!AB$451</f>
        <v>0</v>
      </c>
      <c r="AC456" s="38">
        <f>'Publication Table'!AA457/'Publication Table (%)'!AC$451</f>
        <v>0</v>
      </c>
      <c r="AD456" s="38">
        <f>'Publication Table'!AB457/'Publication Table (%)'!AD$451</f>
        <v>0</v>
      </c>
      <c r="AE456" s="38">
        <f>'Publication Table'!AC457/'Publication Table (%)'!AE$451</f>
        <v>0</v>
      </c>
      <c r="AF456" s="38">
        <f>'Publication Table'!AD457/'Publication Table (%)'!AF$451</f>
        <v>0</v>
      </c>
      <c r="AG456" s="38">
        <f>'Publication Table'!AE457/'Publication Table (%)'!AG$451</f>
        <v>0</v>
      </c>
      <c r="AH456" s="38">
        <f>'Publication Table'!AF457/'Publication Table (%)'!AH$451</f>
        <v>0</v>
      </c>
      <c r="AI456" s="38">
        <f>'Publication Table'!AG457/'Publication Table (%)'!AI$451</f>
        <v>0</v>
      </c>
      <c r="AJ456" s="38">
        <f>'Publication Table'!AH457/'Publication Table (%)'!AJ$451</f>
        <v>0</v>
      </c>
      <c r="AK456" s="38">
        <f>'Publication Table'!AI457/'Publication Table (%)'!AK$451</f>
        <v>0</v>
      </c>
      <c r="AL456" s="38">
        <f>'Publication Table'!AJ457/'Publication Table (%)'!AL$451</f>
        <v>0</v>
      </c>
      <c r="AM456" s="38">
        <f>'Publication Table'!AK457/'Publication Table (%)'!AM$451</f>
        <v>0</v>
      </c>
      <c r="AN456" s="38">
        <f>'Publication Table'!AL457/'Publication Table (%)'!AN$451</f>
        <v>0</v>
      </c>
      <c r="AO456" s="38">
        <f>'Publication Table'!AM457/'Publication Table (%)'!AO$451</f>
        <v>0</v>
      </c>
      <c r="AP456" s="38">
        <f>'Publication Table'!AN457/'Publication Table (%)'!AP$451</f>
        <v>0</v>
      </c>
      <c r="AQ456" s="38">
        <f>'Publication Table'!AO457/'Publication Table (%)'!AQ$451</f>
        <v>0</v>
      </c>
      <c r="AR456" s="38">
        <f>'Publication Table'!AP457/'Publication Table (%)'!AR$451</f>
        <v>0</v>
      </c>
      <c r="AS456" s="38">
        <f>'Publication Table'!AQ457/'Publication Table (%)'!AS$451</f>
        <v>0</v>
      </c>
      <c r="AT456" s="38">
        <f>'Publication Table'!AR457/'Publication Table (%)'!AT$451</f>
        <v>0</v>
      </c>
      <c r="AU456" s="38">
        <f>'Publication Table'!AS457/'Publication Table (%)'!AU$451</f>
        <v>0</v>
      </c>
      <c r="AV456" s="38">
        <f>'Publication Table'!AT457/'Publication Table (%)'!AV$451</f>
        <v>0</v>
      </c>
      <c r="AW456" s="38">
        <f>'Publication Table'!AU457/'Publication Table (%)'!AW$451</f>
        <v>0</v>
      </c>
      <c r="AX456" s="38">
        <f>'Publication Table'!AV457/'Publication Table (%)'!AX$451</f>
        <v>0</v>
      </c>
      <c r="AY456" s="38">
        <f>'Publication Table'!AW457/'Publication Table (%)'!AY$451</f>
        <v>0</v>
      </c>
      <c r="AZ456" s="38">
        <f>'Publication Table'!AX457/'Publication Table (%)'!AZ$451</f>
        <v>0</v>
      </c>
      <c r="BA456" s="38">
        <f>'Publication Table'!AY457/'Publication Table (%)'!BA$451</f>
        <v>0</v>
      </c>
      <c r="BB456" s="38">
        <f>'Publication Table'!AZ457/'Publication Table (%)'!BB$451</f>
        <v>0</v>
      </c>
      <c r="BC456" s="38">
        <f>'Publication Table'!BA457/'Publication Table (%)'!BC$451</f>
        <v>0</v>
      </c>
      <c r="BD456" s="38">
        <f>'Publication Table'!BB457/'Publication Table (%)'!BD$451</f>
        <v>0</v>
      </c>
      <c r="BE456" s="38">
        <f>'Publication Table'!BC457/'Publication Table (%)'!BE$451</f>
        <v>0</v>
      </c>
      <c r="BF456" s="38">
        <f>'Publication Table'!BD457/'Publication Table (%)'!BF$451</f>
        <v>0</v>
      </c>
      <c r="BG456" s="38">
        <f>'Publication Table'!BE457/'Publication Table (%)'!BG$451</f>
        <v>0</v>
      </c>
      <c r="BH456" s="38">
        <f>'Publication Table'!BF457/'Publication Table (%)'!BH$451</f>
        <v>0</v>
      </c>
      <c r="BI456" s="38">
        <f>'Publication Table'!BG457/'Publication Table (%)'!BI$451</f>
        <v>0</v>
      </c>
      <c r="BJ456" s="38">
        <f>'Publication Table'!BH457/'Publication Table (%)'!BJ$451</f>
        <v>0</v>
      </c>
      <c r="BK456" s="38">
        <f>'Publication Table'!BI457/'Publication Table (%)'!BK$451</f>
        <v>0</v>
      </c>
      <c r="BL456" s="38">
        <f>'Publication Table'!BJ457/'Publication Table (%)'!BL$451</f>
        <v>0</v>
      </c>
      <c r="BM456" s="38">
        <f>'Publication Table'!BK457/'Publication Table (%)'!BM$451</f>
        <v>0</v>
      </c>
      <c r="BN456" s="38">
        <f>'Publication Table'!BL457/'Publication Table (%)'!BN$451</f>
        <v>0</v>
      </c>
      <c r="BO456" s="38">
        <f>'Publication Table'!BM457/'Publication Table (%)'!BO$451</f>
        <v>0</v>
      </c>
      <c r="BP456" s="38">
        <f>'Publication Table'!BN457/'Publication Table (%)'!BP$451</f>
        <v>0</v>
      </c>
      <c r="BQ456" s="38">
        <f>'Publication Table'!BO457/'Publication Table (%)'!BQ$451</f>
        <v>0</v>
      </c>
      <c r="BR456" s="38">
        <f>'Publication Table'!BP457/'Publication Table (%)'!BR$451</f>
        <v>0</v>
      </c>
    </row>
    <row r="457" spans="2:70" ht="15" customHeight="1" x14ac:dyDescent="0.2">
      <c r="B457" s="84" t="str">
        <f t="shared" si="59"/>
        <v>Golden Jubilee National Hospital</v>
      </c>
      <c r="C457" s="87" t="str">
        <f t="shared" si="66"/>
        <v>Golden Jubilee National Hospital</v>
      </c>
      <c r="D457" s="100"/>
      <c r="E457" s="54"/>
      <c r="F457" s="23"/>
      <c r="G457" s="23"/>
      <c r="H457" s="23"/>
      <c r="I457" s="23"/>
      <c r="J457" s="23"/>
      <c r="K457" s="23"/>
      <c r="L457" s="23"/>
      <c r="M457" s="23"/>
      <c r="N457" s="23"/>
      <c r="O457" s="23"/>
      <c r="P457" s="23"/>
      <c r="Q457" s="23"/>
      <c r="R457" s="23"/>
      <c r="S457" s="23"/>
      <c r="T457" s="23"/>
      <c r="U457" s="23"/>
      <c r="V457" s="23"/>
      <c r="W457" s="23"/>
      <c r="X457" s="23"/>
      <c r="Y457" s="23"/>
      <c r="Z457" s="23"/>
      <c r="AA457" s="23"/>
      <c r="AB457" s="23"/>
      <c r="AC457" s="23"/>
      <c r="AD457" s="23"/>
      <c r="AE457" s="23"/>
      <c r="AF457" s="23"/>
      <c r="AG457" s="23"/>
      <c r="AH457" s="23"/>
      <c r="AI457" s="23"/>
      <c r="AJ457" s="23"/>
      <c r="AK457" s="23"/>
      <c r="AL457" s="23"/>
      <c r="AM457" s="23"/>
      <c r="AN457" s="23"/>
      <c r="AO457" s="23"/>
      <c r="AP457" s="23"/>
      <c r="AQ457" s="23"/>
      <c r="AR457" s="23"/>
      <c r="AS457" s="23"/>
      <c r="AT457" s="23"/>
      <c r="AU457" s="23"/>
      <c r="AV457" s="23"/>
      <c r="AW457" s="23"/>
      <c r="AX457" s="23"/>
      <c r="AY457" s="23"/>
      <c r="AZ457" s="23"/>
      <c r="BA457" s="23"/>
      <c r="BB457" s="23"/>
      <c r="BC457" s="23"/>
      <c r="BD457" s="23"/>
      <c r="BE457" s="23"/>
      <c r="BF457" s="23"/>
      <c r="BG457" s="23"/>
      <c r="BH457" s="23"/>
      <c r="BI457" s="23"/>
      <c r="BJ457" s="23"/>
      <c r="BK457" s="23"/>
      <c r="BL457" s="23"/>
      <c r="BM457" s="23"/>
      <c r="BN457" s="23"/>
      <c r="BO457" s="23"/>
      <c r="BP457" s="23"/>
      <c r="BQ457" s="23"/>
      <c r="BR457" s="23"/>
    </row>
    <row r="458" spans="2:70" ht="15" customHeight="1" x14ac:dyDescent="0.2">
      <c r="D458" s="2"/>
      <c r="E458" s="24"/>
      <c r="F458" s="25"/>
      <c r="G458" s="25"/>
      <c r="H458" s="25"/>
      <c r="I458" s="25"/>
      <c r="J458" s="25"/>
      <c r="K458" s="25"/>
      <c r="L458" s="25"/>
      <c r="M458" s="25"/>
      <c r="N458" s="25"/>
      <c r="O458" s="25"/>
      <c r="P458" s="25"/>
      <c r="Q458" s="25"/>
      <c r="R458" s="25"/>
      <c r="S458" s="25"/>
      <c r="T458" s="25"/>
      <c r="U458" s="25"/>
      <c r="V458" s="25"/>
      <c r="W458" s="25"/>
      <c r="X458" s="25"/>
      <c r="Y458" s="25"/>
      <c r="BB458" s="157"/>
      <c r="BC458" s="157"/>
      <c r="BD458" s="157"/>
      <c r="BE458" s="157"/>
      <c r="BF458" s="157"/>
      <c r="BG458" s="157"/>
      <c r="BH458" s="157"/>
      <c r="BI458" s="157"/>
      <c r="BJ458" s="157"/>
      <c r="BK458" s="157"/>
      <c r="BL458" s="157"/>
      <c r="BM458" s="157"/>
      <c r="BN458" s="157"/>
      <c r="BO458" s="157"/>
      <c r="BP458" s="157"/>
      <c r="BR458" s="157"/>
    </row>
    <row r="459" spans="2:70" ht="15" customHeight="1" x14ac:dyDescent="0.25">
      <c r="D459" s="2"/>
      <c r="E459" s="26" t="s">
        <v>105</v>
      </c>
      <c r="F459" s="25"/>
      <c r="G459" s="25"/>
      <c r="H459" s="25"/>
      <c r="I459" s="25"/>
      <c r="J459" s="25"/>
      <c r="K459" s="25"/>
      <c r="L459" s="25"/>
      <c r="M459" s="25"/>
      <c r="N459" s="25"/>
      <c r="O459" s="25"/>
      <c r="P459" s="25"/>
      <c r="Q459" s="25"/>
      <c r="R459" s="25"/>
      <c r="S459" s="25"/>
      <c r="T459" s="25"/>
      <c r="U459" s="25"/>
      <c r="V459" s="25"/>
      <c r="W459" s="25"/>
      <c r="X459" s="25"/>
      <c r="Y459" s="25"/>
      <c r="BB459" s="157"/>
      <c r="BC459" s="157"/>
      <c r="BD459" s="157"/>
      <c r="BE459" s="157"/>
      <c r="BF459" s="157"/>
      <c r="BG459" s="157"/>
      <c r="BH459" s="157"/>
      <c r="BI459" s="157"/>
      <c r="BJ459" s="157"/>
      <c r="BK459" s="157"/>
      <c r="BL459" s="157"/>
      <c r="BM459" s="157"/>
      <c r="BN459" s="157"/>
      <c r="BO459" s="157"/>
      <c r="BP459" s="157"/>
      <c r="BR459" s="157"/>
    </row>
    <row r="460" spans="2:70" ht="3.75" customHeight="1" x14ac:dyDescent="0.2">
      <c r="D460" s="2"/>
      <c r="E460" s="24"/>
      <c r="F460" s="25"/>
      <c r="G460" s="25"/>
      <c r="H460" s="25"/>
      <c r="I460" s="25"/>
      <c r="J460" s="25"/>
      <c r="K460" s="25"/>
      <c r="L460" s="25"/>
      <c r="M460" s="25"/>
      <c r="N460" s="25"/>
      <c r="O460" s="25"/>
      <c r="P460" s="25"/>
      <c r="Q460" s="25"/>
      <c r="R460" s="25"/>
      <c r="S460" s="25"/>
      <c r="T460" s="25"/>
      <c r="U460" s="25"/>
      <c r="V460" s="25"/>
      <c r="W460" s="25"/>
      <c r="X460" s="25"/>
      <c r="Y460" s="25"/>
    </row>
    <row r="461" spans="2:70" ht="15" customHeight="1" x14ac:dyDescent="0.25">
      <c r="D461" s="2"/>
      <c r="E461" s="27" t="s">
        <v>106</v>
      </c>
      <c r="F461" s="25"/>
      <c r="G461" s="25"/>
      <c r="H461" s="25"/>
      <c r="I461" s="25"/>
      <c r="J461" s="25"/>
      <c r="K461" s="25"/>
      <c r="L461" s="25"/>
      <c r="M461" s="25"/>
      <c r="N461" s="25"/>
      <c r="O461" s="25"/>
      <c r="P461" s="25"/>
      <c r="Q461" s="25"/>
      <c r="R461" s="25"/>
      <c r="S461" s="25"/>
      <c r="T461" s="25"/>
      <c r="U461" s="25"/>
      <c r="V461" s="25"/>
      <c r="W461" s="25"/>
      <c r="X461" s="25"/>
      <c r="Y461" s="25"/>
    </row>
    <row r="462" spans="2:70" s="157" customFormat="1" ht="6.75" customHeight="1" x14ac:dyDescent="0.25">
      <c r="B462" s="84"/>
      <c r="C462" s="159"/>
      <c r="D462" s="2"/>
      <c r="E462" s="27"/>
      <c r="F462" s="25"/>
      <c r="G462" s="25"/>
      <c r="H462" s="25"/>
      <c r="I462" s="25"/>
      <c r="J462" s="25"/>
      <c r="K462" s="25"/>
      <c r="L462" s="25"/>
      <c r="M462" s="25"/>
      <c r="N462" s="25"/>
      <c r="O462" s="25"/>
      <c r="P462" s="25"/>
      <c r="Q462" s="25"/>
      <c r="R462" s="25"/>
      <c r="S462" s="25"/>
      <c r="T462" s="25"/>
      <c r="U462" s="25"/>
      <c r="V462" s="25"/>
      <c r="W462" s="25"/>
      <c r="X462" s="25"/>
      <c r="Y462" s="25"/>
    </row>
    <row r="463" spans="2:70" s="157" customFormat="1" ht="14.25" x14ac:dyDescent="0.2">
      <c r="B463" s="84"/>
      <c r="C463" s="159"/>
      <c r="D463" s="2"/>
      <c r="E463" s="2"/>
      <c r="F463" s="25"/>
      <c r="G463" s="25"/>
      <c r="H463" s="25"/>
      <c r="I463" s="25"/>
      <c r="J463" s="25"/>
      <c r="K463" s="25"/>
      <c r="L463" s="25"/>
      <c r="M463" s="25"/>
      <c r="N463" s="25"/>
      <c r="O463" s="25"/>
      <c r="P463" s="25"/>
      <c r="Q463" s="25"/>
      <c r="R463" s="25"/>
      <c r="S463" s="25"/>
      <c r="T463" s="25"/>
      <c r="U463" s="25"/>
      <c r="V463" s="25"/>
      <c r="W463" s="25"/>
      <c r="X463" s="25"/>
      <c r="Y463" s="25"/>
    </row>
    <row r="464" spans="2:70" s="157" customFormat="1" ht="16.5" customHeight="1" x14ac:dyDescent="0.2">
      <c r="B464" s="84"/>
      <c r="C464" s="159"/>
      <c r="D464" s="2"/>
      <c r="E464" s="29" t="s">
        <v>107</v>
      </c>
      <c r="F464" s="25"/>
      <c r="G464" s="25"/>
      <c r="H464" s="25"/>
      <c r="I464" s="25"/>
      <c r="J464" s="25"/>
      <c r="K464" s="25"/>
      <c r="L464" s="25"/>
      <c r="M464" s="25"/>
      <c r="N464" s="25"/>
      <c r="O464" s="25"/>
      <c r="P464" s="25"/>
      <c r="Q464" s="25"/>
      <c r="R464" s="25"/>
      <c r="S464" s="25"/>
      <c r="T464" s="25"/>
      <c r="U464" s="25"/>
      <c r="V464" s="25"/>
      <c r="W464" s="25"/>
      <c r="X464" s="25"/>
      <c r="Y464" s="25"/>
    </row>
    <row r="465" spans="2:25" s="157" customFormat="1" ht="16.5" customHeight="1" x14ac:dyDescent="0.2">
      <c r="B465" s="84"/>
      <c r="C465" s="159"/>
      <c r="D465" s="2"/>
      <c r="E465" s="32" t="s">
        <v>546</v>
      </c>
      <c r="F465" s="25"/>
      <c r="G465" s="25"/>
      <c r="H465" s="25"/>
      <c r="I465" s="25"/>
      <c r="J465" s="25"/>
      <c r="K465" s="25"/>
      <c r="L465" s="25"/>
      <c r="M465" s="25"/>
      <c r="N465" s="25"/>
      <c r="O465" s="25"/>
      <c r="P465" s="25"/>
      <c r="Q465" s="25"/>
      <c r="R465" s="25"/>
      <c r="S465" s="25"/>
      <c r="T465" s="25"/>
      <c r="U465" s="25"/>
      <c r="V465" s="25"/>
      <c r="W465" s="25"/>
      <c r="X465" s="25"/>
      <c r="Y465" s="25"/>
    </row>
    <row r="466" spans="2:25" ht="13.5" customHeight="1" x14ac:dyDescent="0.2">
      <c r="D466" s="2"/>
      <c r="E466" s="32" t="s">
        <v>108</v>
      </c>
      <c r="F466" s="28"/>
      <c r="G466" s="25"/>
      <c r="H466" s="25"/>
      <c r="I466" s="25"/>
      <c r="J466" s="25"/>
      <c r="K466" s="25"/>
      <c r="L466" s="25"/>
      <c r="M466" s="25"/>
      <c r="N466" s="25"/>
      <c r="O466" s="25"/>
      <c r="P466" s="25"/>
      <c r="Q466" s="25"/>
      <c r="R466" s="25"/>
      <c r="S466" s="25"/>
      <c r="T466" s="25"/>
      <c r="U466" s="25"/>
      <c r="V466" s="25"/>
      <c r="W466" s="25"/>
      <c r="X466" s="25"/>
      <c r="Y466" s="25"/>
    </row>
    <row r="467" spans="2:25" ht="15" customHeight="1" x14ac:dyDescent="0.2">
      <c r="D467" s="2"/>
      <c r="E467" s="32" t="s">
        <v>483</v>
      </c>
      <c r="F467" s="30"/>
      <c r="G467" s="30"/>
      <c r="H467" s="30"/>
      <c r="I467" s="31"/>
      <c r="J467" s="25"/>
      <c r="K467" s="30"/>
      <c r="L467" s="30"/>
      <c r="M467" s="30"/>
      <c r="N467" s="30"/>
      <c r="O467" s="30"/>
      <c r="P467" s="30"/>
      <c r="Q467" s="30"/>
      <c r="R467" s="30"/>
      <c r="S467" s="30"/>
      <c r="T467" s="30"/>
      <c r="U467" s="30"/>
      <c r="V467" s="30"/>
      <c r="W467" s="30"/>
      <c r="X467" s="30"/>
      <c r="Y467" s="30"/>
    </row>
    <row r="468" spans="2:25" ht="15" customHeight="1" x14ac:dyDescent="0.2">
      <c r="D468" s="2"/>
      <c r="E468" s="32" t="s">
        <v>109</v>
      </c>
      <c r="F468" s="30"/>
      <c r="G468" s="30"/>
      <c r="H468" s="30"/>
      <c r="I468" s="31"/>
      <c r="J468" s="25"/>
      <c r="K468" s="30"/>
      <c r="L468" s="30"/>
      <c r="M468" s="30"/>
      <c r="N468" s="30"/>
      <c r="O468" s="30"/>
      <c r="P468" s="30"/>
      <c r="Q468" s="30"/>
      <c r="R468" s="30"/>
      <c r="S468" s="30"/>
      <c r="T468" s="30"/>
      <c r="U468" s="30"/>
      <c r="V468" s="30"/>
      <c r="W468" s="30"/>
      <c r="X468" s="30"/>
      <c r="Y468" s="30"/>
    </row>
    <row r="469" spans="2:25" ht="15" customHeight="1" x14ac:dyDescent="0.2">
      <c r="D469" s="2"/>
      <c r="E469" s="32" t="s">
        <v>484</v>
      </c>
      <c r="F469" s="30"/>
      <c r="G469" s="30"/>
      <c r="H469" s="30"/>
      <c r="I469" s="31"/>
      <c r="J469" s="25"/>
      <c r="K469" s="30"/>
      <c r="L469" s="30"/>
      <c r="M469" s="30"/>
      <c r="N469" s="30"/>
      <c r="O469" s="30"/>
      <c r="P469" s="30"/>
      <c r="Q469" s="30"/>
      <c r="R469" s="30"/>
      <c r="S469" s="30"/>
      <c r="T469" s="30"/>
      <c r="U469" s="30"/>
      <c r="V469" s="30"/>
      <c r="W469" s="30"/>
      <c r="X469" s="30"/>
      <c r="Y469" s="30"/>
    </row>
    <row r="470" spans="2:25" ht="15" customHeight="1" x14ac:dyDescent="0.2">
      <c r="D470" s="2"/>
      <c r="E470" s="32"/>
      <c r="F470" s="30"/>
      <c r="G470" s="30"/>
      <c r="H470" s="30"/>
      <c r="I470" s="31"/>
      <c r="J470" s="25"/>
      <c r="K470" s="30"/>
      <c r="L470" s="30"/>
      <c r="M470" s="30"/>
      <c r="N470" s="30"/>
      <c r="O470" s="30"/>
      <c r="P470" s="30"/>
      <c r="Q470" s="30"/>
      <c r="R470" s="30"/>
      <c r="S470" s="30"/>
      <c r="T470" s="30"/>
      <c r="U470" s="30"/>
      <c r="V470" s="30"/>
      <c r="W470" s="30"/>
      <c r="X470" s="30"/>
      <c r="Y470" s="30"/>
    </row>
    <row r="471" spans="2:25" ht="15" customHeight="1" x14ac:dyDescent="0.2">
      <c r="D471" s="2"/>
      <c r="E471" s="29" t="s">
        <v>73</v>
      </c>
      <c r="F471" s="30"/>
      <c r="G471" s="30"/>
      <c r="H471" s="30"/>
      <c r="I471" s="31"/>
      <c r="J471" s="25"/>
      <c r="K471" s="30"/>
      <c r="L471" s="30"/>
      <c r="M471" s="30"/>
      <c r="N471" s="30"/>
      <c r="O471" s="30"/>
      <c r="P471" s="30"/>
      <c r="Q471" s="30"/>
      <c r="R471" s="30"/>
      <c r="S471" s="30"/>
      <c r="T471" s="30"/>
      <c r="U471" s="30"/>
      <c r="V471" s="30"/>
      <c r="W471" s="30"/>
      <c r="X471" s="30"/>
      <c r="Y471" s="30"/>
    </row>
    <row r="472" spans="2:25" ht="15.75" customHeight="1" x14ac:dyDescent="0.2">
      <c r="D472" s="2"/>
      <c r="E472" s="32" t="s">
        <v>545</v>
      </c>
      <c r="F472" s="30"/>
      <c r="G472" s="30"/>
      <c r="H472" s="30"/>
      <c r="I472" s="31"/>
      <c r="J472" s="25"/>
      <c r="K472" s="30"/>
      <c r="L472" s="30"/>
      <c r="M472" s="30"/>
      <c r="N472" s="30"/>
      <c r="O472" s="30"/>
      <c r="P472" s="30"/>
      <c r="Q472" s="30"/>
      <c r="R472" s="30"/>
      <c r="S472" s="30"/>
      <c r="T472" s="30"/>
      <c r="U472" s="30"/>
      <c r="V472" s="30"/>
      <c r="W472" s="30"/>
      <c r="X472" s="30"/>
      <c r="Y472" s="30"/>
    </row>
    <row r="473" spans="2:25" s="157" customFormat="1" ht="16.5" customHeight="1" x14ac:dyDescent="0.2">
      <c r="B473" s="84"/>
      <c r="C473" s="159"/>
      <c r="D473" s="2"/>
      <c r="E473" s="32"/>
      <c r="F473" s="30"/>
      <c r="G473" s="30"/>
      <c r="H473" s="30"/>
      <c r="I473" s="31"/>
      <c r="J473" s="25"/>
      <c r="K473" s="30"/>
      <c r="L473" s="30"/>
      <c r="M473" s="30"/>
      <c r="N473" s="30"/>
      <c r="O473" s="30"/>
      <c r="P473" s="30"/>
      <c r="Q473" s="30"/>
      <c r="R473" s="30"/>
      <c r="S473" s="30"/>
      <c r="T473" s="30"/>
      <c r="U473" s="30"/>
      <c r="V473" s="30"/>
      <c r="W473" s="30"/>
      <c r="X473" s="30"/>
      <c r="Y473" s="30"/>
    </row>
    <row r="474" spans="2:25" s="157" customFormat="1" ht="15" customHeight="1" x14ac:dyDescent="0.2">
      <c r="B474" s="84"/>
      <c r="C474" s="159"/>
      <c r="D474" s="2"/>
      <c r="E474" s="29" t="s">
        <v>86</v>
      </c>
      <c r="F474" s="30"/>
      <c r="G474" s="30"/>
      <c r="H474" s="30"/>
      <c r="I474" s="31"/>
      <c r="J474" s="25"/>
      <c r="K474" s="30"/>
      <c r="L474" s="30"/>
      <c r="M474" s="30"/>
      <c r="N474" s="30"/>
      <c r="O474" s="30"/>
      <c r="P474" s="30"/>
      <c r="Q474" s="30"/>
      <c r="R474" s="30"/>
      <c r="S474" s="30"/>
      <c r="T474" s="30"/>
      <c r="U474" s="30"/>
      <c r="V474" s="30"/>
      <c r="W474" s="30"/>
      <c r="X474" s="30"/>
      <c r="Y474" s="30"/>
    </row>
    <row r="475" spans="2:25" s="157" customFormat="1" ht="16.5" customHeight="1" x14ac:dyDescent="0.2">
      <c r="B475" s="84"/>
      <c r="C475" s="159"/>
      <c r="D475" s="2"/>
      <c r="E475" s="32" t="s">
        <v>110</v>
      </c>
      <c r="F475" s="30"/>
      <c r="G475" s="30"/>
      <c r="H475" s="30"/>
      <c r="I475" s="31"/>
      <c r="J475" s="25"/>
      <c r="K475" s="30"/>
      <c r="L475" s="30"/>
      <c r="M475" s="30"/>
      <c r="N475" s="30"/>
      <c r="O475" s="30"/>
      <c r="P475" s="30"/>
      <c r="Q475" s="30"/>
      <c r="R475" s="30"/>
      <c r="S475" s="30"/>
      <c r="T475" s="30"/>
      <c r="U475" s="30"/>
      <c r="V475" s="30"/>
      <c r="W475" s="30"/>
      <c r="X475" s="30"/>
      <c r="Y475" s="30"/>
    </row>
    <row r="476" spans="2:25" ht="15" customHeight="1" x14ac:dyDescent="0.2">
      <c r="D476" s="2"/>
      <c r="E476" s="32" t="s">
        <v>111</v>
      </c>
      <c r="F476" s="30"/>
      <c r="G476" s="30"/>
      <c r="H476" s="30"/>
      <c r="I476" s="31"/>
      <c r="J476" s="25"/>
      <c r="K476" s="30"/>
      <c r="L476" s="30"/>
      <c r="M476" s="30"/>
      <c r="N476" s="30"/>
      <c r="O476" s="30"/>
      <c r="P476" s="30"/>
      <c r="Q476" s="30"/>
      <c r="R476" s="30"/>
      <c r="S476" s="30"/>
      <c r="T476" s="30"/>
      <c r="U476" s="30"/>
      <c r="V476" s="30"/>
      <c r="W476" s="30"/>
      <c r="X476" s="30"/>
      <c r="Y476" s="30"/>
    </row>
    <row r="477" spans="2:25" ht="15" customHeight="1" x14ac:dyDescent="0.2">
      <c r="D477" s="2"/>
      <c r="E477" s="15"/>
      <c r="F477" s="30"/>
      <c r="G477" s="30"/>
      <c r="H477" s="30"/>
      <c r="I477" s="31"/>
      <c r="J477" s="25"/>
      <c r="K477" s="30"/>
      <c r="L477" s="30"/>
      <c r="M477" s="30"/>
      <c r="N477" s="30"/>
      <c r="O477" s="30"/>
      <c r="P477" s="30"/>
      <c r="Q477" s="30"/>
      <c r="R477" s="30"/>
      <c r="S477" s="30"/>
      <c r="T477" s="30"/>
      <c r="U477" s="30"/>
      <c r="V477" s="30"/>
      <c r="W477" s="30"/>
      <c r="X477" s="30"/>
      <c r="Y477" s="30"/>
    </row>
    <row r="478" spans="2:25" ht="15" customHeight="1" x14ac:dyDescent="0.2">
      <c r="D478" s="2"/>
      <c r="E478" s="29"/>
      <c r="F478" s="30"/>
      <c r="G478" s="30"/>
      <c r="H478" s="30"/>
      <c r="I478" s="31"/>
      <c r="J478" s="25"/>
      <c r="K478" s="30"/>
      <c r="L478" s="30"/>
      <c r="M478" s="30"/>
      <c r="N478" s="30"/>
      <c r="O478" s="30"/>
      <c r="P478" s="30"/>
      <c r="Q478" s="30"/>
      <c r="R478" s="30"/>
      <c r="S478" s="30"/>
      <c r="T478" s="30"/>
      <c r="U478" s="30"/>
      <c r="V478" s="30"/>
      <c r="W478" s="30"/>
      <c r="X478" s="30"/>
      <c r="Y478" s="30"/>
    </row>
    <row r="479" spans="2:25" ht="15" customHeight="1" x14ac:dyDescent="0.2">
      <c r="E479" s="32"/>
    </row>
    <row r="480" spans="2:25" ht="15" customHeight="1" x14ac:dyDescent="0.2">
      <c r="E480" s="15"/>
    </row>
    <row r="481" spans="5:25" ht="15" customHeight="1" x14ac:dyDescent="0.2">
      <c r="E481" s="15"/>
    </row>
    <row r="482" spans="5:25" ht="15" customHeight="1" x14ac:dyDescent="0.2">
      <c r="E482" s="15"/>
    </row>
    <row r="483" spans="5:25" ht="15" customHeight="1" x14ac:dyDescent="0.2">
      <c r="E483" s="15"/>
    </row>
    <row r="484" spans="5:25" ht="15" customHeight="1" x14ac:dyDescent="0.2">
      <c r="E484" s="15"/>
    </row>
    <row r="485" spans="5:25" ht="15" customHeight="1" x14ac:dyDescent="0.2">
      <c r="E485" s="15"/>
    </row>
    <row r="486" spans="5:25" ht="15" customHeight="1" x14ac:dyDescent="0.2">
      <c r="E486" s="15"/>
    </row>
    <row r="487" spans="5:25" ht="15" customHeight="1" x14ac:dyDescent="0.2">
      <c r="E487" s="15"/>
      <c r="G487" s="16"/>
      <c r="H487" s="16"/>
      <c r="K487" s="16"/>
      <c r="L487" s="16"/>
      <c r="M487" s="16"/>
      <c r="N487" s="16"/>
      <c r="O487" s="16"/>
      <c r="P487" s="16"/>
      <c r="Q487" s="16"/>
      <c r="R487" s="16"/>
      <c r="S487" s="16"/>
      <c r="T487" s="16"/>
      <c r="U487" s="16"/>
      <c r="V487" s="16"/>
      <c r="W487" s="16"/>
      <c r="X487" s="16"/>
      <c r="Y487" s="16"/>
    </row>
    <row r="488" spans="5:25" ht="15" customHeight="1" x14ac:dyDescent="0.2">
      <c r="E488" s="15"/>
      <c r="G488" s="16"/>
    </row>
    <row r="489" spans="5:25" ht="15" customHeight="1" x14ac:dyDescent="0.2">
      <c r="E489" s="15"/>
      <c r="G489" s="16"/>
    </row>
    <row r="490" spans="5:25" ht="15" customHeight="1" x14ac:dyDescent="0.2">
      <c r="E490" s="15"/>
    </row>
    <row r="491" spans="5:25" ht="15" customHeight="1" x14ac:dyDescent="0.2">
      <c r="E491" s="15"/>
    </row>
    <row r="492" spans="5:25" ht="15" customHeight="1" x14ac:dyDescent="0.2">
      <c r="E492" s="15"/>
    </row>
    <row r="493" spans="5:25" ht="15" customHeight="1" x14ac:dyDescent="0.2">
      <c r="E493" s="15"/>
    </row>
    <row r="494" spans="5:25" ht="15" customHeight="1" x14ac:dyDescent="0.2">
      <c r="E494" s="15"/>
    </row>
    <row r="495" spans="5:25" ht="15" customHeight="1" x14ac:dyDescent="0.2">
      <c r="E495" s="15"/>
    </row>
    <row r="496" spans="5:25" ht="15" customHeight="1" x14ac:dyDescent="0.2">
      <c r="E496" s="15"/>
    </row>
    <row r="497" spans="5:5" ht="15" customHeight="1" x14ac:dyDescent="0.2">
      <c r="E497" s="15"/>
    </row>
    <row r="498" spans="5:5" ht="15" customHeight="1" x14ac:dyDescent="0.2">
      <c r="E498" s="15"/>
    </row>
    <row r="499" spans="5:5" ht="15" customHeight="1" x14ac:dyDescent="0.2">
      <c r="E499" s="15"/>
    </row>
    <row r="500" spans="5:5" ht="15" customHeight="1" x14ac:dyDescent="0.2">
      <c r="E500" s="15"/>
    </row>
    <row r="501" spans="5:5" ht="15" customHeight="1" x14ac:dyDescent="0.2">
      <c r="E501" s="15"/>
    </row>
    <row r="502" spans="5:5" ht="15" customHeight="1" x14ac:dyDescent="0.2">
      <c r="E502" s="15"/>
    </row>
    <row r="503" spans="5:5" ht="15" customHeight="1" x14ac:dyDescent="0.2">
      <c r="E503" s="15"/>
    </row>
    <row r="504" spans="5:5" ht="15" customHeight="1" x14ac:dyDescent="0.2">
      <c r="E504" s="15"/>
    </row>
    <row r="505" spans="5:5" ht="15" customHeight="1" x14ac:dyDescent="0.2">
      <c r="E505" s="15"/>
    </row>
    <row r="506" spans="5:5" ht="15" customHeight="1" x14ac:dyDescent="0.2">
      <c r="E506" s="15"/>
    </row>
    <row r="507" spans="5:5" ht="15" customHeight="1" x14ac:dyDescent="0.2">
      <c r="E507" s="15"/>
    </row>
    <row r="508" spans="5:5" ht="15" customHeight="1" x14ac:dyDescent="0.2">
      <c r="E508" s="15"/>
    </row>
    <row r="509" spans="5:5" ht="15" customHeight="1" x14ac:dyDescent="0.2">
      <c r="E509" s="15"/>
    </row>
    <row r="510" spans="5:5" ht="15" customHeight="1" x14ac:dyDescent="0.2">
      <c r="E510" s="15"/>
    </row>
    <row r="511" spans="5:5" ht="15" customHeight="1" x14ac:dyDescent="0.2">
      <c r="E511" s="15"/>
    </row>
    <row r="512" spans="5:5" ht="15" customHeight="1" x14ac:dyDescent="0.2">
      <c r="E512" s="15"/>
    </row>
    <row r="513" spans="5:5" ht="15" customHeight="1" x14ac:dyDescent="0.2">
      <c r="E513" s="15"/>
    </row>
    <row r="514" spans="5:5" ht="15" customHeight="1" x14ac:dyDescent="0.2">
      <c r="E514" s="15"/>
    </row>
    <row r="515" spans="5:5" ht="15" customHeight="1" x14ac:dyDescent="0.2">
      <c r="E515" s="15"/>
    </row>
    <row r="516" spans="5:5" ht="15" customHeight="1" x14ac:dyDescent="0.2">
      <c r="E516" s="15"/>
    </row>
    <row r="517" spans="5:5" ht="15" customHeight="1" x14ac:dyDescent="0.2">
      <c r="E517" s="15"/>
    </row>
    <row r="518" spans="5:5" ht="15" customHeight="1" x14ac:dyDescent="0.2">
      <c r="E518" s="15"/>
    </row>
    <row r="519" spans="5:5" ht="15" customHeight="1" x14ac:dyDescent="0.2">
      <c r="E519" s="15"/>
    </row>
    <row r="520" spans="5:5" ht="15" customHeight="1" x14ac:dyDescent="0.2">
      <c r="E520" s="15"/>
    </row>
    <row r="521" spans="5:5" ht="15" customHeight="1" x14ac:dyDescent="0.2">
      <c r="E521" s="15"/>
    </row>
    <row r="522" spans="5:5" ht="15" customHeight="1" x14ac:dyDescent="0.2">
      <c r="E522" s="15"/>
    </row>
    <row r="523" spans="5:5" ht="15" customHeight="1" x14ac:dyDescent="0.2">
      <c r="E523" s="15"/>
    </row>
    <row r="524" spans="5:5" ht="15" customHeight="1" x14ac:dyDescent="0.2">
      <c r="E524" s="15"/>
    </row>
    <row r="525" spans="5:5" ht="15" customHeight="1" x14ac:dyDescent="0.2">
      <c r="E525" s="15"/>
    </row>
    <row r="526" spans="5:5" ht="15" customHeight="1" x14ac:dyDescent="0.2">
      <c r="E526" s="15"/>
    </row>
    <row r="527" spans="5:5" ht="15" customHeight="1" x14ac:dyDescent="0.2">
      <c r="E527" s="15"/>
    </row>
    <row r="528" spans="5:5" ht="15" customHeight="1" x14ac:dyDescent="0.2">
      <c r="E528" s="15"/>
    </row>
    <row r="529" spans="5:5" ht="15" customHeight="1" x14ac:dyDescent="0.2">
      <c r="E529" s="15"/>
    </row>
    <row r="530" spans="5:5" ht="15" customHeight="1" x14ac:dyDescent="0.2">
      <c r="E530" s="15"/>
    </row>
    <row r="531" spans="5:5" ht="15" customHeight="1" x14ac:dyDescent="0.2">
      <c r="E531" s="15"/>
    </row>
    <row r="532" spans="5:5" ht="15" customHeight="1" x14ac:dyDescent="0.2">
      <c r="E532" s="15"/>
    </row>
    <row r="533" spans="5:5" ht="15" customHeight="1" x14ac:dyDescent="0.2">
      <c r="E533" s="15"/>
    </row>
    <row r="534" spans="5:5" ht="15" customHeight="1" x14ac:dyDescent="0.2">
      <c r="E534" s="15"/>
    </row>
    <row r="535" spans="5:5" ht="15" customHeight="1" x14ac:dyDescent="0.2">
      <c r="E535" s="15"/>
    </row>
    <row r="536" spans="5:5" ht="15" customHeight="1" x14ac:dyDescent="0.2">
      <c r="E536" s="15"/>
    </row>
    <row r="537" spans="5:5" ht="15" customHeight="1" x14ac:dyDescent="0.2">
      <c r="E537" s="15"/>
    </row>
    <row r="538" spans="5:5" ht="15" customHeight="1" x14ac:dyDescent="0.2">
      <c r="E538" s="15"/>
    </row>
    <row r="539" spans="5:5" ht="15" customHeight="1" x14ac:dyDescent="0.2">
      <c r="E539" s="15"/>
    </row>
    <row r="540" spans="5:5" ht="15" customHeight="1" x14ac:dyDescent="0.2">
      <c r="E540" s="15"/>
    </row>
    <row r="541" spans="5:5" ht="15" customHeight="1" x14ac:dyDescent="0.2">
      <c r="E541" s="15"/>
    </row>
    <row r="542" spans="5:5" ht="15" customHeight="1" x14ac:dyDescent="0.2">
      <c r="E542" s="15"/>
    </row>
    <row r="543" spans="5:5" ht="15" customHeight="1" x14ac:dyDescent="0.2">
      <c r="E543" s="15"/>
    </row>
    <row r="544" spans="5:5" ht="15" customHeight="1" x14ac:dyDescent="0.2">
      <c r="E544" s="15"/>
    </row>
    <row r="545" spans="5:5" ht="15" customHeight="1" x14ac:dyDescent="0.2">
      <c r="E545" s="15"/>
    </row>
    <row r="546" spans="5:5" ht="15" customHeight="1" x14ac:dyDescent="0.2">
      <c r="E546" s="15"/>
    </row>
    <row r="547" spans="5:5" ht="15" customHeight="1" x14ac:dyDescent="0.2">
      <c r="E547" s="15"/>
    </row>
    <row r="548" spans="5:5" ht="15" customHeight="1" x14ac:dyDescent="0.2">
      <c r="E548" s="15"/>
    </row>
    <row r="549" spans="5:5" ht="15" customHeight="1" x14ac:dyDescent="0.2">
      <c r="E549" s="15"/>
    </row>
    <row r="550" spans="5:5" ht="15" customHeight="1" x14ac:dyDescent="0.2">
      <c r="E550" s="15"/>
    </row>
    <row r="551" spans="5:5" ht="15" customHeight="1" x14ac:dyDescent="0.2">
      <c r="E551" s="15"/>
    </row>
    <row r="552" spans="5:5" ht="15" customHeight="1" x14ac:dyDescent="0.2">
      <c r="E552" s="15"/>
    </row>
    <row r="553" spans="5:5" ht="15" customHeight="1" x14ac:dyDescent="0.2">
      <c r="E553" s="15"/>
    </row>
    <row r="554" spans="5:5" ht="15" customHeight="1" x14ac:dyDescent="0.2">
      <c r="E554" s="15"/>
    </row>
    <row r="555" spans="5:5" ht="15" customHeight="1" x14ac:dyDescent="0.2">
      <c r="E555" s="15"/>
    </row>
    <row r="556" spans="5:5" ht="15" customHeight="1" x14ac:dyDescent="0.2">
      <c r="E556" s="15"/>
    </row>
    <row r="557" spans="5:5" ht="15" customHeight="1" x14ac:dyDescent="0.2">
      <c r="E557" s="15"/>
    </row>
    <row r="558" spans="5:5" ht="15" customHeight="1" x14ac:dyDescent="0.2">
      <c r="E558" s="15"/>
    </row>
    <row r="559" spans="5:5" ht="15" customHeight="1" x14ac:dyDescent="0.2">
      <c r="E559" s="15"/>
    </row>
    <row r="560" spans="5:5" ht="15" customHeight="1" x14ac:dyDescent="0.2">
      <c r="E560" s="15"/>
    </row>
    <row r="561" spans="5:5" ht="15" customHeight="1" x14ac:dyDescent="0.2">
      <c r="E561" s="15"/>
    </row>
    <row r="562" spans="5:5" ht="15" customHeight="1" x14ac:dyDescent="0.2">
      <c r="E562" s="15"/>
    </row>
    <row r="563" spans="5:5" ht="15" customHeight="1" x14ac:dyDescent="0.2">
      <c r="E563" s="15"/>
    </row>
    <row r="564" spans="5:5" ht="15" customHeight="1" x14ac:dyDescent="0.2">
      <c r="E564" s="15"/>
    </row>
    <row r="565" spans="5:5" ht="15" customHeight="1" x14ac:dyDescent="0.2">
      <c r="E565" s="15"/>
    </row>
    <row r="566" spans="5:5" ht="15" customHeight="1" x14ac:dyDescent="0.2">
      <c r="E566" s="15"/>
    </row>
    <row r="567" spans="5:5" ht="15" customHeight="1" x14ac:dyDescent="0.2">
      <c r="E567" s="15"/>
    </row>
    <row r="568" spans="5:5" ht="15" customHeight="1" x14ac:dyDescent="0.2">
      <c r="E568" s="15"/>
    </row>
    <row r="569" spans="5:5" ht="15" customHeight="1" x14ac:dyDescent="0.2">
      <c r="E569" s="15"/>
    </row>
    <row r="570" spans="5:5" ht="15" customHeight="1" x14ac:dyDescent="0.2">
      <c r="E570" s="15"/>
    </row>
    <row r="571" spans="5:5" ht="15" customHeight="1" x14ac:dyDescent="0.2">
      <c r="E571" s="15"/>
    </row>
    <row r="572" spans="5:5" ht="15" customHeight="1" x14ac:dyDescent="0.2">
      <c r="E572" s="15"/>
    </row>
    <row r="573" spans="5:5" ht="15" customHeight="1" x14ac:dyDescent="0.2">
      <c r="E573" s="15"/>
    </row>
    <row r="574" spans="5:5" ht="15" customHeight="1" x14ac:dyDescent="0.2">
      <c r="E574" s="15"/>
    </row>
    <row r="575" spans="5:5" ht="15" customHeight="1" x14ac:dyDescent="0.2">
      <c r="E575" s="15"/>
    </row>
    <row r="576" spans="5:5" ht="15" customHeight="1" x14ac:dyDescent="0.2">
      <c r="E576" s="15"/>
    </row>
    <row r="577" spans="5:5" ht="15" customHeight="1" x14ac:dyDescent="0.2">
      <c r="E577" s="15"/>
    </row>
    <row r="578" spans="5:5" ht="15" customHeight="1" x14ac:dyDescent="0.2">
      <c r="E578" s="15"/>
    </row>
    <row r="579" spans="5:5" ht="15" customHeight="1" x14ac:dyDescent="0.2">
      <c r="E579" s="15"/>
    </row>
    <row r="580" spans="5:5" ht="15" customHeight="1" x14ac:dyDescent="0.2">
      <c r="E580" s="15"/>
    </row>
    <row r="581" spans="5:5" ht="15" customHeight="1" x14ac:dyDescent="0.2">
      <c r="E581" s="15"/>
    </row>
    <row r="582" spans="5:5" ht="15" customHeight="1" x14ac:dyDescent="0.2">
      <c r="E582" s="15"/>
    </row>
    <row r="583" spans="5:5" ht="15" customHeight="1" x14ac:dyDescent="0.2">
      <c r="E583" s="15"/>
    </row>
    <row r="584" spans="5:5" ht="15" customHeight="1" x14ac:dyDescent="0.2">
      <c r="E584" s="15"/>
    </row>
    <row r="585" spans="5:5" ht="15" customHeight="1" x14ac:dyDescent="0.2">
      <c r="E585" s="15"/>
    </row>
    <row r="586" spans="5:5" ht="15" customHeight="1" x14ac:dyDescent="0.2">
      <c r="E586" s="15"/>
    </row>
    <row r="587" spans="5:5" ht="15" customHeight="1" x14ac:dyDescent="0.2">
      <c r="E587" s="15"/>
    </row>
    <row r="588" spans="5:5" ht="15" customHeight="1" x14ac:dyDescent="0.2">
      <c r="E588" s="15"/>
    </row>
    <row r="589" spans="5:5" ht="15" customHeight="1" x14ac:dyDescent="0.2">
      <c r="E589" s="15"/>
    </row>
    <row r="590" spans="5:5" ht="15" customHeight="1" x14ac:dyDescent="0.2">
      <c r="E590" s="15"/>
    </row>
    <row r="591" spans="5:5" ht="15" customHeight="1" x14ac:dyDescent="0.2">
      <c r="E591" s="15"/>
    </row>
    <row r="592" spans="5:5" ht="15" customHeight="1" x14ac:dyDescent="0.2">
      <c r="E592" s="15"/>
    </row>
    <row r="593" spans="5:5" ht="15" customHeight="1" x14ac:dyDescent="0.2">
      <c r="E593" s="15"/>
    </row>
    <row r="594" spans="5:5" ht="15" customHeight="1" x14ac:dyDescent="0.2">
      <c r="E594" s="15"/>
    </row>
    <row r="595" spans="5:5" ht="15" customHeight="1" x14ac:dyDescent="0.2">
      <c r="E595" s="15"/>
    </row>
    <row r="596" spans="5:5" ht="15" customHeight="1" x14ac:dyDescent="0.2">
      <c r="E596" s="15"/>
    </row>
    <row r="597" spans="5:5" ht="15" customHeight="1" x14ac:dyDescent="0.2">
      <c r="E597" s="15"/>
    </row>
    <row r="598" spans="5:5" ht="15" customHeight="1" x14ac:dyDescent="0.2">
      <c r="E598" s="15"/>
    </row>
    <row r="599" spans="5:5" ht="15" customHeight="1" x14ac:dyDescent="0.2">
      <c r="E599" s="15"/>
    </row>
    <row r="600" spans="5:5" ht="15" customHeight="1" x14ac:dyDescent="0.2">
      <c r="E600" s="15"/>
    </row>
    <row r="601" spans="5:5" ht="15" customHeight="1" x14ac:dyDescent="0.2">
      <c r="E601" s="15"/>
    </row>
    <row r="602" spans="5:5" ht="15" customHeight="1" x14ac:dyDescent="0.2">
      <c r="E602" s="15"/>
    </row>
    <row r="603" spans="5:5" ht="15" customHeight="1" x14ac:dyDescent="0.2">
      <c r="E603" s="15"/>
    </row>
    <row r="604" spans="5:5" ht="15" customHeight="1" x14ac:dyDescent="0.2">
      <c r="E604" s="15"/>
    </row>
    <row r="605" spans="5:5" ht="15" customHeight="1" x14ac:dyDescent="0.2">
      <c r="E605" s="15"/>
    </row>
    <row r="606" spans="5:5" ht="15" customHeight="1" x14ac:dyDescent="0.2">
      <c r="E606" s="15"/>
    </row>
    <row r="607" spans="5:5" ht="15" customHeight="1" x14ac:dyDescent="0.2">
      <c r="E607" s="15"/>
    </row>
    <row r="608" spans="5:5" ht="15" customHeight="1" x14ac:dyDescent="0.2">
      <c r="E608" s="15"/>
    </row>
    <row r="609" spans="5:5" ht="15" customHeight="1" x14ac:dyDescent="0.2">
      <c r="E609" s="15"/>
    </row>
    <row r="610" spans="5:5" ht="15" customHeight="1" x14ac:dyDescent="0.2">
      <c r="E610" s="15"/>
    </row>
    <row r="611" spans="5:5" ht="15" customHeight="1" x14ac:dyDescent="0.2">
      <c r="E611" s="15"/>
    </row>
    <row r="612" spans="5:5" ht="15" customHeight="1" x14ac:dyDescent="0.2">
      <c r="E612" s="15"/>
    </row>
    <row r="613" spans="5:5" ht="15" customHeight="1" x14ac:dyDescent="0.2">
      <c r="E613" s="15"/>
    </row>
    <row r="614" spans="5:5" ht="15" customHeight="1" x14ac:dyDescent="0.2">
      <c r="E614" s="15"/>
    </row>
    <row r="615" spans="5:5" ht="15" customHeight="1" x14ac:dyDescent="0.2">
      <c r="E615" s="15"/>
    </row>
    <row r="616" spans="5:5" ht="15" customHeight="1" x14ac:dyDescent="0.2">
      <c r="E616" s="15"/>
    </row>
    <row r="617" spans="5:5" ht="15" customHeight="1" x14ac:dyDescent="0.2">
      <c r="E617" s="15"/>
    </row>
    <row r="618" spans="5:5" ht="15" customHeight="1" x14ac:dyDescent="0.2">
      <c r="E618" s="15"/>
    </row>
    <row r="619" spans="5:5" ht="15" customHeight="1" x14ac:dyDescent="0.2">
      <c r="E619" s="15"/>
    </row>
    <row r="620" spans="5:5" ht="15" customHeight="1" x14ac:dyDescent="0.2">
      <c r="E620" s="15"/>
    </row>
    <row r="621" spans="5:5" ht="15" customHeight="1" x14ac:dyDescent="0.2">
      <c r="E621" s="15"/>
    </row>
    <row r="622" spans="5:5" ht="15" customHeight="1" x14ac:dyDescent="0.2">
      <c r="E622" s="15"/>
    </row>
    <row r="623" spans="5:5" ht="15" customHeight="1" x14ac:dyDescent="0.2">
      <c r="E623" s="15"/>
    </row>
    <row r="624" spans="5:5" ht="15" customHeight="1" x14ac:dyDescent="0.2">
      <c r="E624" s="15"/>
    </row>
    <row r="625" spans="5:5" ht="15" customHeight="1" x14ac:dyDescent="0.2">
      <c r="E625" s="15"/>
    </row>
    <row r="626" spans="5:5" ht="15" customHeight="1" x14ac:dyDescent="0.2">
      <c r="E626" s="15"/>
    </row>
    <row r="627" spans="5:5" ht="15" customHeight="1" x14ac:dyDescent="0.2">
      <c r="E627" s="15"/>
    </row>
    <row r="628" spans="5:5" ht="15" customHeight="1" x14ac:dyDescent="0.2">
      <c r="E628" s="15"/>
    </row>
    <row r="629" spans="5:5" ht="15" customHeight="1" x14ac:dyDescent="0.2">
      <c r="E629" s="15"/>
    </row>
    <row r="630" spans="5:5" ht="15" customHeight="1" x14ac:dyDescent="0.2">
      <c r="E630" s="15"/>
    </row>
    <row r="631" spans="5:5" ht="15" customHeight="1" x14ac:dyDescent="0.2">
      <c r="E631" s="15"/>
    </row>
    <row r="632" spans="5:5" ht="15" customHeight="1" x14ac:dyDescent="0.2">
      <c r="E632" s="15"/>
    </row>
    <row r="633" spans="5:5" ht="15" customHeight="1" x14ac:dyDescent="0.2">
      <c r="E633" s="15"/>
    </row>
    <row r="634" spans="5:5" ht="15" customHeight="1" x14ac:dyDescent="0.2">
      <c r="E634" s="15"/>
    </row>
    <row r="635" spans="5:5" ht="15" customHeight="1" x14ac:dyDescent="0.2">
      <c r="E635" s="15"/>
    </row>
    <row r="636" spans="5:5" ht="15" customHeight="1" x14ac:dyDescent="0.2">
      <c r="E636" s="15"/>
    </row>
    <row r="637" spans="5:5" ht="15" customHeight="1" x14ac:dyDescent="0.2">
      <c r="E637" s="15"/>
    </row>
    <row r="638" spans="5:5" ht="15" customHeight="1" x14ac:dyDescent="0.2">
      <c r="E638" s="15"/>
    </row>
    <row r="639" spans="5:5" ht="15" customHeight="1" x14ac:dyDescent="0.2">
      <c r="E639" s="15"/>
    </row>
    <row r="640" spans="5:5" ht="15" customHeight="1" x14ac:dyDescent="0.2">
      <c r="E640" s="15"/>
    </row>
    <row r="641" spans="5:5" ht="15" customHeight="1" x14ac:dyDescent="0.2">
      <c r="E641" s="15"/>
    </row>
    <row r="642" spans="5:5" ht="15" customHeight="1" x14ac:dyDescent="0.2">
      <c r="E642" s="15"/>
    </row>
    <row r="643" spans="5:5" ht="15" customHeight="1" x14ac:dyDescent="0.2">
      <c r="E643" s="15"/>
    </row>
    <row r="644" spans="5:5" ht="15" customHeight="1" x14ac:dyDescent="0.2">
      <c r="E644" s="15"/>
    </row>
    <row r="645" spans="5:5" ht="15" customHeight="1" x14ac:dyDescent="0.2">
      <c r="E645" s="15"/>
    </row>
    <row r="646" spans="5:5" ht="15" customHeight="1" x14ac:dyDescent="0.2">
      <c r="E646" s="15"/>
    </row>
    <row r="647" spans="5:5" ht="15" customHeight="1" x14ac:dyDescent="0.2">
      <c r="E647" s="15"/>
    </row>
    <row r="648" spans="5:5" ht="15" customHeight="1" x14ac:dyDescent="0.2">
      <c r="E648" s="15"/>
    </row>
    <row r="649" spans="5:5" ht="15" customHeight="1" x14ac:dyDescent="0.2">
      <c r="E649" s="15"/>
    </row>
    <row r="650" spans="5:5" ht="15" customHeight="1" x14ac:dyDescent="0.2">
      <c r="E650" s="15"/>
    </row>
    <row r="651" spans="5:5" ht="15" customHeight="1" x14ac:dyDescent="0.2">
      <c r="E651" s="15"/>
    </row>
    <row r="652" spans="5:5" ht="15" customHeight="1" x14ac:dyDescent="0.2">
      <c r="E652" s="15"/>
    </row>
    <row r="653" spans="5:5" ht="15" customHeight="1" x14ac:dyDescent="0.2">
      <c r="E653" s="15"/>
    </row>
    <row r="654" spans="5:5" ht="15" customHeight="1" x14ac:dyDescent="0.2">
      <c r="E654" s="15"/>
    </row>
    <row r="655" spans="5:5" ht="15" customHeight="1" x14ac:dyDescent="0.2">
      <c r="E655" s="15"/>
    </row>
    <row r="656" spans="5:5" ht="15" customHeight="1" x14ac:dyDescent="0.2">
      <c r="E656" s="15"/>
    </row>
    <row r="657" spans="5:5" ht="15" customHeight="1" x14ac:dyDescent="0.2">
      <c r="E657" s="15"/>
    </row>
    <row r="658" spans="5:5" ht="15" customHeight="1" x14ac:dyDescent="0.2">
      <c r="E658" s="15"/>
    </row>
    <row r="659" spans="5:5" ht="15" customHeight="1" x14ac:dyDescent="0.2">
      <c r="E659" s="15"/>
    </row>
    <row r="660" spans="5:5" ht="15" customHeight="1" x14ac:dyDescent="0.2">
      <c r="E660" s="15"/>
    </row>
    <row r="661" spans="5:5" ht="15" customHeight="1" x14ac:dyDescent="0.2">
      <c r="E661" s="15"/>
    </row>
    <row r="662" spans="5:5" ht="15" customHeight="1" x14ac:dyDescent="0.2">
      <c r="E662" s="15"/>
    </row>
    <row r="663" spans="5:5" ht="15" customHeight="1" x14ac:dyDescent="0.2">
      <c r="E663" s="15"/>
    </row>
    <row r="664" spans="5:5" ht="15" customHeight="1" x14ac:dyDescent="0.2">
      <c r="E664" s="15"/>
    </row>
    <row r="665" spans="5:5" ht="15" customHeight="1" x14ac:dyDescent="0.2">
      <c r="E665" s="15"/>
    </row>
    <row r="666" spans="5:5" ht="15" customHeight="1" x14ac:dyDescent="0.2">
      <c r="E666" s="15"/>
    </row>
    <row r="667" spans="5:5" ht="15" customHeight="1" x14ac:dyDescent="0.2">
      <c r="E667" s="15"/>
    </row>
    <row r="668" spans="5:5" ht="15" customHeight="1" x14ac:dyDescent="0.2">
      <c r="E668" s="15"/>
    </row>
    <row r="669" spans="5:5" ht="15" customHeight="1" x14ac:dyDescent="0.2">
      <c r="E669" s="15"/>
    </row>
    <row r="670" spans="5:5" ht="15" customHeight="1" x14ac:dyDescent="0.2">
      <c r="E670" s="15"/>
    </row>
    <row r="671" spans="5:5" ht="15" customHeight="1" x14ac:dyDescent="0.2">
      <c r="E671" s="15"/>
    </row>
    <row r="672" spans="5:5" ht="15" customHeight="1" x14ac:dyDescent="0.2">
      <c r="E672" s="15"/>
    </row>
    <row r="673" spans="5:5" ht="15" customHeight="1" x14ac:dyDescent="0.2">
      <c r="E673" s="15"/>
    </row>
    <row r="674" spans="5:5" ht="15" customHeight="1" x14ac:dyDescent="0.2">
      <c r="E674" s="15"/>
    </row>
    <row r="675" spans="5:5" ht="15" customHeight="1" x14ac:dyDescent="0.2">
      <c r="E675" s="15"/>
    </row>
    <row r="676" spans="5:5" ht="15" customHeight="1" x14ac:dyDescent="0.2">
      <c r="E676" s="15"/>
    </row>
    <row r="677" spans="5:5" ht="15" customHeight="1" x14ac:dyDescent="0.2">
      <c r="E677" s="15"/>
    </row>
    <row r="678" spans="5:5" ht="15" customHeight="1" x14ac:dyDescent="0.2">
      <c r="E678" s="15"/>
    </row>
    <row r="679" spans="5:5" ht="15" customHeight="1" x14ac:dyDescent="0.2">
      <c r="E679" s="15"/>
    </row>
    <row r="680" spans="5:5" ht="15" customHeight="1" x14ac:dyDescent="0.2">
      <c r="E680" s="15"/>
    </row>
    <row r="681" spans="5:5" ht="15" customHeight="1" x14ac:dyDescent="0.2">
      <c r="E681" s="15"/>
    </row>
    <row r="682" spans="5:5" ht="15" customHeight="1" x14ac:dyDescent="0.2">
      <c r="E682" s="15"/>
    </row>
    <row r="683" spans="5:5" ht="15" customHeight="1" x14ac:dyDescent="0.2">
      <c r="E683" s="15"/>
    </row>
    <row r="684" spans="5:5" ht="15" customHeight="1" x14ac:dyDescent="0.2">
      <c r="E684" s="15"/>
    </row>
    <row r="685" spans="5:5" ht="15" customHeight="1" x14ac:dyDescent="0.2">
      <c r="E685" s="15"/>
    </row>
    <row r="686" spans="5:5" ht="15" customHeight="1" x14ac:dyDescent="0.2">
      <c r="E686" s="15"/>
    </row>
    <row r="687" spans="5:5" ht="15" customHeight="1" x14ac:dyDescent="0.2">
      <c r="E687" s="15"/>
    </row>
    <row r="688" spans="5:5" ht="15" customHeight="1" x14ac:dyDescent="0.2">
      <c r="E688" s="15"/>
    </row>
    <row r="689" spans="5:5" ht="15" customHeight="1" x14ac:dyDescent="0.2">
      <c r="E689" s="15"/>
    </row>
    <row r="690" spans="5:5" ht="15" customHeight="1" x14ac:dyDescent="0.2">
      <c r="E690" s="15"/>
    </row>
    <row r="691" spans="5:5" ht="15" customHeight="1" x14ac:dyDescent="0.2">
      <c r="E691" s="15"/>
    </row>
    <row r="692" spans="5:5" ht="15" customHeight="1" x14ac:dyDescent="0.2">
      <c r="E692" s="15"/>
    </row>
    <row r="693" spans="5:5" ht="15" customHeight="1" x14ac:dyDescent="0.2">
      <c r="E693" s="15"/>
    </row>
    <row r="694" spans="5:5" ht="15" customHeight="1" x14ac:dyDescent="0.2">
      <c r="E694" s="15"/>
    </row>
    <row r="695" spans="5:5" ht="15" customHeight="1" x14ac:dyDescent="0.2">
      <c r="E695" s="15"/>
    </row>
    <row r="696" spans="5:5" ht="15" customHeight="1" x14ac:dyDescent="0.2">
      <c r="E696" s="15"/>
    </row>
    <row r="697" spans="5:5" ht="15" customHeight="1" x14ac:dyDescent="0.2">
      <c r="E697" s="15"/>
    </row>
    <row r="698" spans="5:5" ht="15" customHeight="1" x14ac:dyDescent="0.2">
      <c r="E698" s="15"/>
    </row>
    <row r="699" spans="5:5" ht="15" customHeight="1" x14ac:dyDescent="0.2">
      <c r="E699" s="15"/>
    </row>
    <row r="700" spans="5:5" ht="15" customHeight="1" x14ac:dyDescent="0.2">
      <c r="E700" s="15"/>
    </row>
    <row r="701" spans="5:5" ht="15" customHeight="1" x14ac:dyDescent="0.2">
      <c r="E701" s="15"/>
    </row>
    <row r="702" spans="5:5" ht="15" customHeight="1" x14ac:dyDescent="0.2">
      <c r="E702" s="15"/>
    </row>
    <row r="703" spans="5:5" ht="15" customHeight="1" x14ac:dyDescent="0.2">
      <c r="E703" s="15"/>
    </row>
    <row r="704" spans="5:5" ht="15" customHeight="1" x14ac:dyDescent="0.2">
      <c r="E704" s="15"/>
    </row>
    <row r="705" spans="5:5" ht="15" customHeight="1" x14ac:dyDescent="0.2">
      <c r="E705" s="15"/>
    </row>
    <row r="706" spans="5:5" ht="15" customHeight="1" x14ac:dyDescent="0.2">
      <c r="E706" s="15"/>
    </row>
    <row r="707" spans="5:5" ht="15" customHeight="1" x14ac:dyDescent="0.2">
      <c r="E707" s="15"/>
    </row>
    <row r="708" spans="5:5" ht="15" customHeight="1" x14ac:dyDescent="0.2">
      <c r="E708" s="15"/>
    </row>
    <row r="709" spans="5:5" ht="15" customHeight="1" x14ac:dyDescent="0.2">
      <c r="E709" s="15"/>
    </row>
    <row r="710" spans="5:5" ht="15" customHeight="1" x14ac:dyDescent="0.2">
      <c r="E710" s="15"/>
    </row>
    <row r="711" spans="5:5" ht="15" customHeight="1" x14ac:dyDescent="0.2">
      <c r="E711" s="15"/>
    </row>
    <row r="712" spans="5:5" ht="15" customHeight="1" x14ac:dyDescent="0.2">
      <c r="E712" s="15"/>
    </row>
    <row r="713" spans="5:5" ht="15" customHeight="1" x14ac:dyDescent="0.2">
      <c r="E713" s="15"/>
    </row>
    <row r="714" spans="5:5" ht="15" customHeight="1" x14ac:dyDescent="0.2">
      <c r="E714" s="15"/>
    </row>
    <row r="715" spans="5:5" ht="15" customHeight="1" x14ac:dyDescent="0.2">
      <c r="E715" s="15"/>
    </row>
    <row r="716" spans="5:5" ht="15" customHeight="1" x14ac:dyDescent="0.2">
      <c r="E716" s="15"/>
    </row>
    <row r="717" spans="5:5" ht="15" customHeight="1" x14ac:dyDescent="0.2">
      <c r="E717" s="15"/>
    </row>
    <row r="718" spans="5:5" ht="15" customHeight="1" x14ac:dyDescent="0.2">
      <c r="E718" s="15"/>
    </row>
    <row r="719" spans="5:5" ht="15" customHeight="1" x14ac:dyDescent="0.2">
      <c r="E719" s="15"/>
    </row>
    <row r="720" spans="5:5" ht="15" customHeight="1" x14ac:dyDescent="0.2">
      <c r="E720" s="15"/>
    </row>
    <row r="721" spans="5:5" ht="15" customHeight="1" x14ac:dyDescent="0.2">
      <c r="E721" s="15"/>
    </row>
    <row r="722" spans="5:5" ht="15" customHeight="1" x14ac:dyDescent="0.2">
      <c r="E722" s="15"/>
    </row>
    <row r="723" spans="5:5" ht="15" customHeight="1" x14ac:dyDescent="0.2">
      <c r="E723" s="15"/>
    </row>
    <row r="724" spans="5:5" ht="15" customHeight="1" x14ac:dyDescent="0.2">
      <c r="E724" s="15"/>
    </row>
    <row r="725" spans="5:5" ht="15" customHeight="1" x14ac:dyDescent="0.2">
      <c r="E725" s="15"/>
    </row>
    <row r="726" spans="5:5" ht="15" customHeight="1" x14ac:dyDescent="0.2">
      <c r="E726" s="15"/>
    </row>
    <row r="727" spans="5:5" ht="15" customHeight="1" x14ac:dyDescent="0.2">
      <c r="E727" s="15"/>
    </row>
    <row r="728" spans="5:5" ht="15" customHeight="1" x14ac:dyDescent="0.2">
      <c r="E728" s="15"/>
    </row>
    <row r="729" spans="5:5" ht="15" customHeight="1" x14ac:dyDescent="0.2">
      <c r="E729" s="15"/>
    </row>
    <row r="730" spans="5:5" ht="15" customHeight="1" x14ac:dyDescent="0.2">
      <c r="E730" s="15"/>
    </row>
    <row r="731" spans="5:5" ht="15" customHeight="1" x14ac:dyDescent="0.2">
      <c r="E731" s="15"/>
    </row>
    <row r="732" spans="5:5" ht="15" customHeight="1" x14ac:dyDescent="0.2">
      <c r="E732" s="15"/>
    </row>
    <row r="733" spans="5:5" ht="15" customHeight="1" x14ac:dyDescent="0.2">
      <c r="E733" s="15"/>
    </row>
    <row r="734" spans="5:5" ht="15" customHeight="1" x14ac:dyDescent="0.2">
      <c r="E734" s="15"/>
    </row>
    <row r="735" spans="5:5" ht="15" customHeight="1" x14ac:dyDescent="0.2">
      <c r="E735" s="15"/>
    </row>
    <row r="736" spans="5:5" ht="15" customHeight="1" x14ac:dyDescent="0.2">
      <c r="E736" s="15"/>
    </row>
    <row r="737" spans="5:5" ht="15" customHeight="1" x14ac:dyDescent="0.2">
      <c r="E737" s="15"/>
    </row>
    <row r="738" spans="5:5" ht="15" customHeight="1" x14ac:dyDescent="0.2">
      <c r="E738" s="15"/>
    </row>
    <row r="739" spans="5:5" ht="15" customHeight="1" x14ac:dyDescent="0.2">
      <c r="E739" s="15"/>
    </row>
    <row r="740" spans="5:5" ht="15" customHeight="1" x14ac:dyDescent="0.2">
      <c r="E740" s="15"/>
    </row>
    <row r="741" spans="5:5" ht="15" customHeight="1" x14ac:dyDescent="0.2">
      <c r="E741" s="15"/>
    </row>
    <row r="742" spans="5:5" ht="15" customHeight="1" x14ac:dyDescent="0.2">
      <c r="E742" s="15"/>
    </row>
    <row r="743" spans="5:5" ht="15" customHeight="1" x14ac:dyDescent="0.2">
      <c r="E743" s="15"/>
    </row>
    <row r="744" spans="5:5" ht="15" customHeight="1" x14ac:dyDescent="0.2">
      <c r="E744" s="15"/>
    </row>
    <row r="745" spans="5:5" ht="15" customHeight="1" x14ac:dyDescent="0.2">
      <c r="E745" s="15"/>
    </row>
    <row r="746" spans="5:5" ht="15" customHeight="1" x14ac:dyDescent="0.2">
      <c r="E746" s="15"/>
    </row>
    <row r="747" spans="5:5" ht="15" customHeight="1" x14ac:dyDescent="0.2">
      <c r="E747" s="15"/>
    </row>
    <row r="748" spans="5:5" ht="15" customHeight="1" x14ac:dyDescent="0.2">
      <c r="E748" s="15"/>
    </row>
    <row r="749" spans="5:5" ht="15" customHeight="1" x14ac:dyDescent="0.2">
      <c r="E749" s="15"/>
    </row>
    <row r="750" spans="5:5" ht="15" customHeight="1" x14ac:dyDescent="0.2">
      <c r="E750" s="15"/>
    </row>
    <row r="751" spans="5:5" ht="15" customHeight="1" x14ac:dyDescent="0.2">
      <c r="E751" s="15"/>
    </row>
    <row r="752" spans="5:5" ht="15" customHeight="1" x14ac:dyDescent="0.2">
      <c r="E752" s="15"/>
    </row>
    <row r="753" spans="5:5" ht="15" customHeight="1" x14ac:dyDescent="0.2">
      <c r="E753" s="15"/>
    </row>
    <row r="754" spans="5:5" ht="15" customHeight="1" x14ac:dyDescent="0.2">
      <c r="E754" s="15"/>
    </row>
    <row r="755" spans="5:5" ht="15" customHeight="1" x14ac:dyDescent="0.2">
      <c r="E755" s="15"/>
    </row>
    <row r="756" spans="5:5" ht="15" customHeight="1" x14ac:dyDescent="0.2">
      <c r="E756" s="15"/>
    </row>
    <row r="757" spans="5:5" ht="15" customHeight="1" x14ac:dyDescent="0.2">
      <c r="E757" s="15"/>
    </row>
    <row r="758" spans="5:5" ht="15" customHeight="1" x14ac:dyDescent="0.2">
      <c r="E758" s="15"/>
    </row>
    <row r="759" spans="5:5" ht="15" customHeight="1" x14ac:dyDescent="0.2">
      <c r="E759" s="15"/>
    </row>
    <row r="760" spans="5:5" ht="15" customHeight="1" x14ac:dyDescent="0.2">
      <c r="E760" s="15"/>
    </row>
    <row r="761" spans="5:5" ht="15" customHeight="1" x14ac:dyDescent="0.2">
      <c r="E761" s="15"/>
    </row>
    <row r="762" spans="5:5" ht="15" customHeight="1" x14ac:dyDescent="0.2">
      <c r="E762" s="15"/>
    </row>
    <row r="763" spans="5:5" ht="15" customHeight="1" x14ac:dyDescent="0.2">
      <c r="E763" s="15"/>
    </row>
    <row r="764" spans="5:5" ht="15" customHeight="1" x14ac:dyDescent="0.2">
      <c r="E764" s="15"/>
    </row>
    <row r="765" spans="5:5" ht="15" customHeight="1" x14ac:dyDescent="0.2">
      <c r="E765" s="15"/>
    </row>
    <row r="766" spans="5:5" ht="15" customHeight="1" x14ac:dyDescent="0.2">
      <c r="E766" s="15"/>
    </row>
    <row r="767" spans="5:5" ht="15" customHeight="1" x14ac:dyDescent="0.2">
      <c r="E767" s="15"/>
    </row>
    <row r="768" spans="5:5" ht="15" customHeight="1" x14ac:dyDescent="0.2">
      <c r="E768" s="15"/>
    </row>
    <row r="769" spans="5:5" ht="15" customHeight="1" x14ac:dyDescent="0.2">
      <c r="E769" s="15"/>
    </row>
    <row r="770" spans="5:5" ht="15" customHeight="1" x14ac:dyDescent="0.2">
      <c r="E770" s="15"/>
    </row>
    <row r="771" spans="5:5" ht="15" customHeight="1" x14ac:dyDescent="0.2">
      <c r="E771" s="15"/>
    </row>
    <row r="772" spans="5:5" ht="15" customHeight="1" x14ac:dyDescent="0.2">
      <c r="E772" s="15"/>
    </row>
    <row r="773" spans="5:5" ht="15" customHeight="1" x14ac:dyDescent="0.2">
      <c r="E773" s="15"/>
    </row>
    <row r="774" spans="5:5" ht="15" customHeight="1" x14ac:dyDescent="0.2">
      <c r="E774" s="15"/>
    </row>
    <row r="775" spans="5:5" ht="15" customHeight="1" x14ac:dyDescent="0.2">
      <c r="E775" s="15"/>
    </row>
    <row r="776" spans="5:5" ht="15" customHeight="1" x14ac:dyDescent="0.2">
      <c r="E776" s="15"/>
    </row>
    <row r="777" spans="5:5" ht="15" customHeight="1" x14ac:dyDescent="0.2">
      <c r="E777" s="15"/>
    </row>
    <row r="778" spans="5:5" ht="15" customHeight="1" x14ac:dyDescent="0.2">
      <c r="E778" s="15"/>
    </row>
    <row r="779" spans="5:5" ht="15" customHeight="1" x14ac:dyDescent="0.2">
      <c r="E779" s="15"/>
    </row>
    <row r="780" spans="5:5" ht="15" customHeight="1" x14ac:dyDescent="0.2">
      <c r="E780" s="15"/>
    </row>
    <row r="781" spans="5:5" ht="15" customHeight="1" x14ac:dyDescent="0.2">
      <c r="E781" s="15"/>
    </row>
    <row r="782" spans="5:5" ht="15" customHeight="1" x14ac:dyDescent="0.2">
      <c r="E782" s="15"/>
    </row>
    <row r="783" spans="5:5" ht="15" customHeight="1" x14ac:dyDescent="0.2">
      <c r="E783" s="15"/>
    </row>
    <row r="784" spans="5:5" ht="15" customHeight="1" x14ac:dyDescent="0.2">
      <c r="E784" s="15"/>
    </row>
    <row r="785" spans="5:5" ht="15" customHeight="1" x14ac:dyDescent="0.2">
      <c r="E785" s="15"/>
    </row>
    <row r="786" spans="5:5" ht="15" customHeight="1" x14ac:dyDescent="0.2">
      <c r="E786" s="15"/>
    </row>
    <row r="787" spans="5:5" ht="15" customHeight="1" x14ac:dyDescent="0.2">
      <c r="E787" s="15"/>
    </row>
    <row r="788" spans="5:5" ht="15" customHeight="1" x14ac:dyDescent="0.2">
      <c r="E788" s="15"/>
    </row>
    <row r="789" spans="5:5" ht="15" customHeight="1" x14ac:dyDescent="0.2">
      <c r="E789" s="15"/>
    </row>
    <row r="790" spans="5:5" ht="15" customHeight="1" x14ac:dyDescent="0.2">
      <c r="E790" s="15"/>
    </row>
    <row r="791" spans="5:5" ht="15" customHeight="1" x14ac:dyDescent="0.2">
      <c r="E791" s="15"/>
    </row>
    <row r="792" spans="5:5" ht="15" customHeight="1" x14ac:dyDescent="0.2">
      <c r="E792" s="15"/>
    </row>
    <row r="793" spans="5:5" ht="15" customHeight="1" x14ac:dyDescent="0.2">
      <c r="E793" s="15"/>
    </row>
    <row r="794" spans="5:5" ht="15" customHeight="1" x14ac:dyDescent="0.2">
      <c r="E794" s="15"/>
    </row>
    <row r="795" spans="5:5" ht="15" customHeight="1" x14ac:dyDescent="0.2">
      <c r="E795" s="15"/>
    </row>
    <row r="796" spans="5:5" ht="15" customHeight="1" x14ac:dyDescent="0.2">
      <c r="E796" s="15"/>
    </row>
    <row r="797" spans="5:5" ht="15" customHeight="1" x14ac:dyDescent="0.2">
      <c r="E797" s="15"/>
    </row>
    <row r="798" spans="5:5" ht="15" customHeight="1" x14ac:dyDescent="0.2">
      <c r="E798" s="15"/>
    </row>
    <row r="799" spans="5:5" ht="15" customHeight="1" x14ac:dyDescent="0.2">
      <c r="E799" s="15"/>
    </row>
    <row r="800" spans="5:5" ht="15" customHeight="1" x14ac:dyDescent="0.2">
      <c r="E800" s="15"/>
    </row>
    <row r="801" spans="5:5" ht="15" customHeight="1" x14ac:dyDescent="0.2">
      <c r="E801" s="15"/>
    </row>
    <row r="802" spans="5:5" ht="15" customHeight="1" x14ac:dyDescent="0.2">
      <c r="E802" s="15"/>
    </row>
    <row r="803" spans="5:5" ht="15" customHeight="1" x14ac:dyDescent="0.2">
      <c r="E803" s="15"/>
    </row>
    <row r="804" spans="5:5" ht="15" customHeight="1" x14ac:dyDescent="0.2">
      <c r="E804" s="15"/>
    </row>
    <row r="805" spans="5:5" ht="15" customHeight="1" x14ac:dyDescent="0.2">
      <c r="E805" s="15"/>
    </row>
    <row r="806" spans="5:5" ht="15" customHeight="1" x14ac:dyDescent="0.2">
      <c r="E806" s="15"/>
    </row>
    <row r="807" spans="5:5" ht="15" customHeight="1" x14ac:dyDescent="0.2">
      <c r="E807" s="15"/>
    </row>
    <row r="808" spans="5:5" ht="15" customHeight="1" x14ac:dyDescent="0.2">
      <c r="E808" s="15"/>
    </row>
    <row r="809" spans="5:5" ht="15" customHeight="1" x14ac:dyDescent="0.2">
      <c r="E809" s="15"/>
    </row>
    <row r="810" spans="5:5" ht="15" customHeight="1" x14ac:dyDescent="0.2">
      <c r="E810" s="15"/>
    </row>
    <row r="811" spans="5:5" ht="15" customHeight="1" x14ac:dyDescent="0.2">
      <c r="E811" s="15"/>
    </row>
    <row r="812" spans="5:5" ht="15" customHeight="1" x14ac:dyDescent="0.2">
      <c r="E812" s="15"/>
    </row>
    <row r="813" spans="5:5" ht="15" customHeight="1" x14ac:dyDescent="0.2">
      <c r="E813" s="15"/>
    </row>
    <row r="814" spans="5:5" ht="15" customHeight="1" x14ac:dyDescent="0.2">
      <c r="E814" s="15"/>
    </row>
    <row r="815" spans="5:5" ht="15" customHeight="1" x14ac:dyDescent="0.2">
      <c r="E815" s="15"/>
    </row>
    <row r="816" spans="5:5" ht="15" customHeight="1" x14ac:dyDescent="0.2">
      <c r="E816" s="15"/>
    </row>
    <row r="817" spans="5:5" ht="15" customHeight="1" x14ac:dyDescent="0.2">
      <c r="E817" s="15"/>
    </row>
    <row r="818" spans="5:5" ht="15" customHeight="1" x14ac:dyDescent="0.2">
      <c r="E818" s="15"/>
    </row>
    <row r="819" spans="5:5" ht="15" customHeight="1" x14ac:dyDescent="0.2">
      <c r="E819" s="15"/>
    </row>
    <row r="820" spans="5:5" ht="15" customHeight="1" x14ac:dyDescent="0.2">
      <c r="E820" s="15"/>
    </row>
    <row r="821" spans="5:5" ht="15" customHeight="1" x14ac:dyDescent="0.2">
      <c r="E821" s="15"/>
    </row>
    <row r="822" spans="5:5" ht="15" customHeight="1" x14ac:dyDescent="0.2">
      <c r="E822" s="15"/>
    </row>
    <row r="823" spans="5:5" ht="15" customHeight="1" x14ac:dyDescent="0.2">
      <c r="E823" s="15"/>
    </row>
    <row r="824" spans="5:5" ht="15" customHeight="1" x14ac:dyDescent="0.2">
      <c r="E824" s="15"/>
    </row>
    <row r="825" spans="5:5" ht="15" customHeight="1" x14ac:dyDescent="0.2">
      <c r="E825" s="15"/>
    </row>
    <row r="826" spans="5:5" ht="15" customHeight="1" x14ac:dyDescent="0.2">
      <c r="E826" s="15"/>
    </row>
    <row r="827" spans="5:5" ht="15" customHeight="1" x14ac:dyDescent="0.2">
      <c r="E827" s="15"/>
    </row>
    <row r="828" spans="5:5" ht="15" customHeight="1" x14ac:dyDescent="0.2">
      <c r="E828" s="15"/>
    </row>
    <row r="829" spans="5:5" ht="15" customHeight="1" x14ac:dyDescent="0.2">
      <c r="E829" s="15"/>
    </row>
    <row r="830" spans="5:5" ht="15" customHeight="1" x14ac:dyDescent="0.2">
      <c r="E830" s="15"/>
    </row>
    <row r="831" spans="5:5" ht="15" customHeight="1" x14ac:dyDescent="0.2">
      <c r="E831" s="15"/>
    </row>
    <row r="832" spans="5:5" ht="15" customHeight="1" x14ac:dyDescent="0.2">
      <c r="E832" s="15"/>
    </row>
    <row r="833" spans="5:5" ht="15" customHeight="1" x14ac:dyDescent="0.2">
      <c r="E833" s="15"/>
    </row>
    <row r="834" spans="5:5" ht="15" customHeight="1" x14ac:dyDescent="0.2">
      <c r="E834" s="15"/>
    </row>
    <row r="835" spans="5:5" ht="15" customHeight="1" x14ac:dyDescent="0.2">
      <c r="E835" s="15"/>
    </row>
    <row r="836" spans="5:5" ht="15" customHeight="1" x14ac:dyDescent="0.2">
      <c r="E836" s="15"/>
    </row>
    <row r="837" spans="5:5" ht="15" customHeight="1" x14ac:dyDescent="0.2">
      <c r="E837" s="15"/>
    </row>
    <row r="838" spans="5:5" ht="15" customHeight="1" x14ac:dyDescent="0.2">
      <c r="E838" s="15"/>
    </row>
    <row r="839" spans="5:5" ht="15" customHeight="1" x14ac:dyDescent="0.2">
      <c r="E839" s="15"/>
    </row>
    <row r="840" spans="5:5" ht="15" customHeight="1" x14ac:dyDescent="0.2">
      <c r="E840" s="15"/>
    </row>
    <row r="841" spans="5:5" ht="15" customHeight="1" x14ac:dyDescent="0.2">
      <c r="E841" s="15"/>
    </row>
    <row r="842" spans="5:5" ht="15" customHeight="1" x14ac:dyDescent="0.2">
      <c r="E842" s="15"/>
    </row>
    <row r="843" spans="5:5" ht="15" customHeight="1" x14ac:dyDescent="0.2">
      <c r="E843" s="15"/>
    </row>
    <row r="844" spans="5:5" ht="15" customHeight="1" x14ac:dyDescent="0.2">
      <c r="E844" s="15"/>
    </row>
    <row r="845" spans="5:5" ht="15" customHeight="1" x14ac:dyDescent="0.2">
      <c r="E845" s="15"/>
    </row>
    <row r="846" spans="5:5" ht="15" customHeight="1" x14ac:dyDescent="0.2">
      <c r="E846" s="15"/>
    </row>
    <row r="847" spans="5:5" ht="15" customHeight="1" x14ac:dyDescent="0.2">
      <c r="E847" s="15"/>
    </row>
    <row r="848" spans="5:5" ht="15" customHeight="1" x14ac:dyDescent="0.2">
      <c r="E848" s="15"/>
    </row>
    <row r="849" spans="5:5" ht="15" customHeight="1" x14ac:dyDescent="0.2">
      <c r="E849" s="15"/>
    </row>
    <row r="850" spans="5:5" ht="15" customHeight="1" x14ac:dyDescent="0.2">
      <c r="E850" s="15"/>
    </row>
    <row r="851" spans="5:5" ht="15" customHeight="1" x14ac:dyDescent="0.2">
      <c r="E851" s="15"/>
    </row>
    <row r="852" spans="5:5" ht="15" customHeight="1" x14ac:dyDescent="0.2">
      <c r="E852" s="15"/>
    </row>
  </sheetData>
  <mergeCells count="1">
    <mergeCell ref="I1:J4"/>
  </mergeCells>
  <pageMargins left="0.35433070866141736" right="0.35433070866141736" top="0.98425196850393704" bottom="0.98425196850393704" header="0.51181102362204722" footer="0.51181102362204722"/>
  <pageSetup paperSize="8" scale="55" orientation="landscape" r:id="rId1"/>
  <headerFooter alignWithMargins="0">
    <oddFooter>&amp;C&amp;A&amp;RPage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2:A17"/>
  <sheetViews>
    <sheetView workbookViewId="0">
      <selection activeCell="F9" sqref="F9"/>
    </sheetView>
  </sheetViews>
  <sheetFormatPr defaultRowHeight="15" x14ac:dyDescent="0.25"/>
  <cols>
    <col min="1" max="1" width="30.7109375" bestFit="1" customWidth="1"/>
  </cols>
  <sheetData>
    <row r="2" spans="1:1" x14ac:dyDescent="0.25">
      <c r="A2" t="s">
        <v>118</v>
      </c>
    </row>
    <row r="3" spans="1:1" x14ac:dyDescent="0.25">
      <c r="A3" t="s">
        <v>121</v>
      </c>
    </row>
    <row r="4" spans="1:1" x14ac:dyDescent="0.25">
      <c r="A4" t="s">
        <v>122</v>
      </c>
    </row>
    <row r="5" spans="1:1" x14ac:dyDescent="0.25">
      <c r="A5" t="s">
        <v>18</v>
      </c>
    </row>
    <row r="6" spans="1:1" x14ac:dyDescent="0.25">
      <c r="A6" t="s">
        <v>22</v>
      </c>
    </row>
    <row r="7" spans="1:1" x14ac:dyDescent="0.25">
      <c r="A7" t="s">
        <v>27</v>
      </c>
    </row>
    <row r="8" spans="1:1" x14ac:dyDescent="0.25">
      <c r="A8" t="s">
        <v>107</v>
      </c>
    </row>
    <row r="9" spans="1:1" x14ac:dyDescent="0.25">
      <c r="A9" t="s">
        <v>123</v>
      </c>
    </row>
    <row r="10" spans="1:1" x14ac:dyDescent="0.25">
      <c r="A10" t="s">
        <v>124</v>
      </c>
    </row>
    <row r="11" spans="1:1" x14ac:dyDescent="0.25">
      <c r="A11" t="s">
        <v>125</v>
      </c>
    </row>
    <row r="12" spans="1:1" x14ac:dyDescent="0.25">
      <c r="A12" t="s">
        <v>73</v>
      </c>
    </row>
    <row r="13" spans="1:1" x14ac:dyDescent="0.25">
      <c r="A13" t="s">
        <v>86</v>
      </c>
    </row>
    <row r="14" spans="1:1" x14ac:dyDescent="0.25">
      <c r="A14" t="s">
        <v>89</v>
      </c>
    </row>
    <row r="15" spans="1:1" x14ac:dyDescent="0.25">
      <c r="A15" t="s">
        <v>93</v>
      </c>
    </row>
    <row r="16" spans="1:1" x14ac:dyDescent="0.25">
      <c r="A16" t="s">
        <v>100</v>
      </c>
    </row>
    <row r="17" spans="1:1" x14ac:dyDescent="0.25">
      <c r="A17" t="s">
        <v>103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FF0000"/>
    <pageSetUpPr fitToPage="1"/>
  </sheetPr>
  <dimension ref="A1:AJ206"/>
  <sheetViews>
    <sheetView showGridLines="0" topLeftCell="B10" zoomScaleNormal="100" workbookViewId="0">
      <selection activeCell="B2" sqref="B2"/>
    </sheetView>
  </sheetViews>
  <sheetFormatPr defaultRowHeight="15" x14ac:dyDescent="0.25"/>
  <cols>
    <col min="1" max="1" width="86.5703125" style="81" hidden="1" customWidth="1"/>
    <col min="2" max="2" width="8" style="77" customWidth="1"/>
    <col min="3" max="3" width="8.85546875" customWidth="1"/>
    <col min="4" max="4" width="9" customWidth="1"/>
    <col min="10" max="22" width="9.28515625" customWidth="1"/>
    <col min="23" max="24" width="9.140625" hidden="1" customWidth="1"/>
    <col min="25" max="26" width="9.140625" customWidth="1"/>
    <col min="27" max="27" width="20.140625" customWidth="1"/>
  </cols>
  <sheetData>
    <row r="1" spans="2:27" s="81" customFormat="1" ht="18" x14ac:dyDescent="0.25">
      <c r="B1" s="1" t="s">
        <v>0</v>
      </c>
      <c r="K1" s="327"/>
      <c r="L1" s="327"/>
      <c r="AA1" s="81" t="s">
        <v>118</v>
      </c>
    </row>
    <row r="2" spans="2:27" ht="26.25" customHeight="1" x14ac:dyDescent="0.25">
      <c r="B2" s="6" t="s">
        <v>488</v>
      </c>
      <c r="K2" s="327"/>
      <c r="L2" s="327"/>
    </row>
    <row r="7" spans="2:27" x14ac:dyDescent="0.25">
      <c r="AA7" s="81" t="s">
        <v>480</v>
      </c>
    </row>
    <row r="8" spans="2:27" x14ac:dyDescent="0.25">
      <c r="C8" s="57" t="s">
        <v>117</v>
      </c>
      <c r="H8" s="65"/>
      <c r="AA8" s="81" t="s">
        <v>7</v>
      </c>
    </row>
    <row r="9" spans="2:27" x14ac:dyDescent="0.25">
      <c r="H9" s="65"/>
      <c r="AA9" s="81" t="s">
        <v>481</v>
      </c>
    </row>
    <row r="10" spans="2:27" x14ac:dyDescent="0.25">
      <c r="AA10" s="81" t="s">
        <v>482</v>
      </c>
    </row>
    <row r="29" spans="1:28" x14ac:dyDescent="0.25">
      <c r="A29" s="81" t="s">
        <v>119</v>
      </c>
      <c r="B29" s="105"/>
      <c r="C29" s="65"/>
      <c r="D29" s="65"/>
      <c r="E29" s="65"/>
      <c r="F29" s="65"/>
      <c r="G29" s="65"/>
      <c r="H29" s="65"/>
      <c r="I29" s="65"/>
      <c r="J29" s="65"/>
      <c r="K29" s="65"/>
      <c r="L29" s="65"/>
      <c r="M29" s="65"/>
      <c r="N29" s="102" t="s">
        <v>90</v>
      </c>
      <c r="O29" s="65"/>
      <c r="P29" s="65"/>
      <c r="Q29" s="65"/>
      <c r="R29" s="65"/>
      <c r="S29" s="65"/>
      <c r="T29" s="65"/>
      <c r="U29" s="65"/>
      <c r="V29" s="65"/>
      <c r="W29" s="65"/>
      <c r="X29" s="65"/>
      <c r="Y29" s="65"/>
      <c r="Z29" s="65"/>
      <c r="AA29" s="65"/>
      <c r="AB29" s="65"/>
    </row>
    <row r="30" spans="1:28" x14ac:dyDescent="0.25">
      <c r="A30" s="104"/>
      <c r="B30" s="106"/>
      <c r="C30" s="89" t="str">
        <f>AA1</f>
        <v>NHS Scotland</v>
      </c>
      <c r="D30" s="90"/>
      <c r="E30" s="90"/>
      <c r="F30" s="90"/>
      <c r="G30" s="90"/>
      <c r="H30" s="90"/>
      <c r="I30" s="62"/>
      <c r="J30" s="97">
        <v>42248</v>
      </c>
      <c r="K30" s="97">
        <v>42278</v>
      </c>
      <c r="L30" s="97">
        <v>42309</v>
      </c>
      <c r="M30" s="97">
        <v>42339</v>
      </c>
      <c r="N30" s="91">
        <v>42370</v>
      </c>
      <c r="O30" s="97">
        <v>42401</v>
      </c>
      <c r="P30" s="97">
        <v>42430</v>
      </c>
      <c r="Q30" s="91">
        <v>42461</v>
      </c>
      <c r="R30" s="91">
        <v>42491</v>
      </c>
      <c r="S30" s="91">
        <v>42522</v>
      </c>
      <c r="T30" s="91">
        <v>42552</v>
      </c>
      <c r="U30" s="91">
        <v>42583</v>
      </c>
      <c r="V30" s="91">
        <v>42614</v>
      </c>
      <c r="W30" s="91">
        <v>42644</v>
      </c>
      <c r="X30" s="91">
        <v>42675</v>
      </c>
      <c r="Y30" s="98"/>
    </row>
    <row r="31" spans="1:28" x14ac:dyDescent="0.25">
      <c r="A31" s="81" t="str">
        <f>CONCATENATE($AA$1,$A$29,C31)</f>
        <v>NHS ScotlandAll LocationsTotal Number of scheduled elective cancellations in theatre systems</v>
      </c>
      <c r="B31" s="105"/>
      <c r="C31" s="56" t="s">
        <v>120</v>
      </c>
      <c r="D31" s="65"/>
      <c r="E31" s="65"/>
      <c r="F31" s="65"/>
      <c r="G31" s="65"/>
      <c r="H31" s="65"/>
      <c r="I31" s="63"/>
      <c r="J31" s="113">
        <f>VLOOKUP($A$31,'Publication Table'!$A$6:W460,J36,FALSE)</f>
        <v>2829</v>
      </c>
      <c r="K31" s="113">
        <f>VLOOKUP($A$31,'Publication Table'!$A$6:X460,K36,FALSE)</f>
        <v>3050</v>
      </c>
      <c r="L31" s="113">
        <f>VLOOKUP($A$31,'Publication Table'!$A$6:Y460,L36,FALSE)</f>
        <v>3062</v>
      </c>
      <c r="M31" s="113">
        <f>VLOOKUP($A$31,'Publication Table'!$A$6:Z460,M36,FALSE)</f>
        <v>2921</v>
      </c>
      <c r="N31" s="113">
        <f>VLOOKUP($A$31,'Publication Table'!$A$6:AA460,N36,FALSE)</f>
        <v>3197</v>
      </c>
      <c r="O31" s="113">
        <f>VLOOKUP($A$31,'Publication Table'!$A$6:AB460,O36,FALSE)</f>
        <v>3225</v>
      </c>
      <c r="P31" s="113">
        <f>VLOOKUP($A$31,'Publication Table'!$A$6:AC460,P36,FALSE)</f>
        <v>3232</v>
      </c>
      <c r="Q31" s="113">
        <f>VLOOKUP($A$31,'Publication Table'!$A$6:AD460,Q36,FALSE)</f>
        <v>2807</v>
      </c>
      <c r="R31" s="113">
        <f>VLOOKUP($A$31,'Publication Table'!$A$6:AE460,R36,FALSE)</f>
        <v>2849</v>
      </c>
      <c r="S31" s="118">
        <f>VLOOKUP($A$31,'Publication Table'!$A$6:AF460,S36,FALSE)</f>
        <v>3004</v>
      </c>
      <c r="T31" s="118">
        <f>VLOOKUP($A$31,'Publication Table'!$A$6:AG460,T36,FALSE)</f>
        <v>2318</v>
      </c>
      <c r="U31" s="118">
        <f>VLOOKUP($A$31,'Publication Table'!$A$6:AH460,U36,FALSE)</f>
        <v>2879</v>
      </c>
      <c r="V31" s="118">
        <f>VLOOKUP($A$31,'Publication Table'!$A$6:AI460,V36,FALSE)</f>
        <v>2742</v>
      </c>
      <c r="W31" s="118">
        <f>VLOOKUP($A$31,'Publication Table'!$A$6:AJ460,W36,FALSE)</f>
        <v>2719</v>
      </c>
      <c r="X31" s="118" t="e">
        <f>VLOOKUP($A$31,'Publication Table'!$A$6:AK460,X36,FALSE)</f>
        <v>#VALUE!</v>
      </c>
      <c r="Y31" s="65"/>
    </row>
    <row r="32" spans="1:28" x14ac:dyDescent="0.25">
      <c r="A32" s="81" t="str">
        <f>CONCATENATE($AA$1,$A$29,C32)</f>
        <v>NHS ScotlandAll LocationsCancellation based on clinical reason by hospital</v>
      </c>
      <c r="B32" s="105"/>
      <c r="C32" s="55" t="s">
        <v>5</v>
      </c>
      <c r="D32" s="65"/>
      <c r="E32" s="65"/>
      <c r="F32" s="65"/>
      <c r="G32" s="65"/>
      <c r="H32" s="65"/>
      <c r="I32" s="63"/>
      <c r="J32" s="114" t="e">
        <f>VLOOKUP($A$32,'Publication Table'!$A$6:V608,'Chart (% of Operations)-bar'!#REF!,FALSE)</f>
        <v>#REF!</v>
      </c>
      <c r="K32" s="114" t="e">
        <f>VLOOKUP($A$32,'Publication Table'!$A$6:W608,'Chart (% of Operations)-bar'!#REF!,FALSE)</f>
        <v>#REF!</v>
      </c>
      <c r="L32" s="114" t="e">
        <f>VLOOKUP($A$32,'Publication Table'!$A$6:X608,'Chart (% of Operations)-bar'!#REF!,FALSE)</f>
        <v>#REF!</v>
      </c>
      <c r="M32" s="114" t="e">
        <f>VLOOKUP($A$32,'Publication Table'!$A$6:Y608,'Chart (% of Operations)-bar'!#REF!,FALSE)</f>
        <v>#REF!</v>
      </c>
      <c r="N32" s="114" t="e">
        <f>VLOOKUP($A$32,'Publication Table'!$A$6:Z608,'Chart (% of Operations)-bar'!#REF!,FALSE)</f>
        <v>#REF!</v>
      </c>
      <c r="O32" s="114" t="e">
        <f>VLOOKUP($A$32,'Publication Table'!$A$6:AA608,'Chart (% of Operations)-bar'!#REF!,FALSE)</f>
        <v>#REF!</v>
      </c>
      <c r="P32" s="114" t="e">
        <f>VLOOKUP($A$32,'Publication Table'!$A$6:AB608,'Chart (% of Operations)-bar'!#REF!,FALSE)</f>
        <v>#REF!</v>
      </c>
      <c r="Q32" s="114" t="e">
        <f>VLOOKUP($A$32,'Publication Table'!$A$6:AC608,'Chart (% of Operations)-bar'!#REF!,FALSE)</f>
        <v>#REF!</v>
      </c>
      <c r="R32" s="114" t="e">
        <f>VLOOKUP($A$32,'Publication Table'!$A$6:AD608,'Chart (% of Operations)-bar'!#REF!,FALSE)</f>
        <v>#REF!</v>
      </c>
      <c r="S32" s="119" t="e">
        <f>VLOOKUP($A$32,'Publication Table'!$A$6:AE608,'Chart (% of Operations)-bar'!#REF!,FALSE)</f>
        <v>#REF!</v>
      </c>
      <c r="T32" s="119" t="e">
        <f>VLOOKUP($A$32,'Publication Table'!$A$6:AF608,'Chart (% of Operations)-bar'!#REF!,FALSE)</f>
        <v>#REF!</v>
      </c>
      <c r="U32" s="119" t="e">
        <f>VLOOKUP($A$32,'Publication Table'!$A$6:AG608,'Chart (% of Operations)-bar'!#REF!,FALSE)</f>
        <v>#REF!</v>
      </c>
      <c r="V32" s="119" t="e">
        <f>VLOOKUP($A$32,'Publication Table'!$A$6:AH608,'Chart (% of Operations)-bar'!#REF!,FALSE)</f>
        <v>#REF!</v>
      </c>
      <c r="W32" s="119" t="e">
        <f>VLOOKUP($A$32,'Publication Table'!$A$6:AI608,'Chart (% of Operations)-bar'!#REF!,FALSE)</f>
        <v>#REF!</v>
      </c>
      <c r="X32" s="119" t="e">
        <f>VLOOKUP($A$32,'Publication Table'!$A$6:AJ608,'Chart (% of Operations)-bar'!#REF!,FALSE)</f>
        <v>#REF!</v>
      </c>
      <c r="Y32" s="65"/>
    </row>
    <row r="33" spans="1:27" x14ac:dyDescent="0.25">
      <c r="A33" s="81" t="str">
        <f>CONCATENATE($AA$1,$A$29,C33)</f>
        <v>NHS ScotlandAll LocationsCancellation based on capacity or non-clinical reason by hospital</v>
      </c>
      <c r="B33" s="105"/>
      <c r="C33" s="55" t="s">
        <v>6</v>
      </c>
      <c r="D33" s="65"/>
      <c r="E33" s="65"/>
      <c r="F33" s="65"/>
      <c r="G33" s="65"/>
      <c r="H33" s="65"/>
      <c r="I33" s="63"/>
      <c r="J33" s="114" t="e">
        <f>VLOOKUP($A$33,'Publication Table'!$A$3:X595,'Chart (% of Operations)-bar'!#REF!,FALSE)</f>
        <v>#REF!</v>
      </c>
      <c r="K33" s="114" t="e">
        <f>VLOOKUP($A$33,'Publication Table'!$A$3:Y595,'Chart (% of Operations)-bar'!#REF!,FALSE)</f>
        <v>#REF!</v>
      </c>
      <c r="L33" s="114" t="e">
        <f>VLOOKUP($A$33,'Publication Table'!$A$3:Z595,'Chart (% of Operations)-bar'!#REF!,FALSE)</f>
        <v>#REF!</v>
      </c>
      <c r="M33" s="114" t="e">
        <f>VLOOKUP($A$33,'Publication Table'!$A$3:AA595,'Chart (% of Operations)-bar'!#REF!,FALSE)</f>
        <v>#REF!</v>
      </c>
      <c r="N33" s="114" t="e">
        <f>VLOOKUP($A$33,'Publication Table'!$A$3:AB595,'Chart (% of Operations)-bar'!#REF!,FALSE)</f>
        <v>#REF!</v>
      </c>
      <c r="O33" s="114" t="e">
        <f>VLOOKUP($A$33,'Publication Table'!$A$3:AC595,'Chart (% of Operations)-bar'!#REF!,FALSE)</f>
        <v>#REF!</v>
      </c>
      <c r="P33" s="114" t="e">
        <f>VLOOKUP($A$33,'Publication Table'!$A$3:AD595,'Chart (% of Operations)-bar'!#REF!,FALSE)</f>
        <v>#REF!</v>
      </c>
      <c r="Q33" s="114" t="e">
        <f>VLOOKUP($A$33,'Publication Table'!$A$3:AE595,'Chart (% of Operations)-bar'!#REF!,FALSE)</f>
        <v>#REF!</v>
      </c>
      <c r="R33" s="114" t="e">
        <f>VLOOKUP($A$33,'Publication Table'!$A$3:AF595,'Chart (% of Operations)-bar'!#REF!,FALSE)</f>
        <v>#REF!</v>
      </c>
      <c r="S33" s="119" t="e">
        <f>VLOOKUP($A$33,'Publication Table'!$A$3:AG595,'Chart (% of Operations)-bar'!#REF!,FALSE)</f>
        <v>#REF!</v>
      </c>
      <c r="T33" s="119" t="e">
        <f>VLOOKUP($A$33,'Publication Table'!$A$3:AH595,'Chart (% of Operations)-bar'!#REF!,FALSE)</f>
        <v>#REF!</v>
      </c>
      <c r="U33" s="119" t="e">
        <f>VLOOKUP($A$33,'Publication Table'!$A$3:AI595,'Chart (% of Operations)-bar'!#REF!,FALSE)</f>
        <v>#REF!</v>
      </c>
      <c r="V33" s="119" t="e">
        <f>VLOOKUP($A$33,'Publication Table'!$A$3:AJ595,'Chart (% of Operations)-bar'!#REF!,FALSE)</f>
        <v>#REF!</v>
      </c>
      <c r="W33" s="119" t="e">
        <f>VLOOKUP($A$33,'Publication Table'!$A$3:AK595,'Chart (% of Operations)-bar'!#REF!,FALSE)</f>
        <v>#REF!</v>
      </c>
      <c r="X33" s="119" t="e">
        <f>VLOOKUP($A$33,'Publication Table'!$A$3:AL595,'Chart (% of Operations)-bar'!#REF!,FALSE)</f>
        <v>#REF!</v>
      </c>
    </row>
    <row r="34" spans="1:27" x14ac:dyDescent="0.25">
      <c r="A34" s="81" t="str">
        <f>CONCATENATE($AA$1,$A$29,C34)</f>
        <v>NHS ScotlandAll LocationsCancelled by Patient</v>
      </c>
      <c r="B34" s="105"/>
      <c r="C34" s="55" t="s">
        <v>7</v>
      </c>
      <c r="D34" s="65"/>
      <c r="E34" s="65"/>
      <c r="F34" s="65"/>
      <c r="G34" s="65"/>
      <c r="H34" s="65"/>
      <c r="I34" s="63"/>
      <c r="J34" s="114" t="e">
        <f>VLOOKUP($A$34,'Publication Table'!$A$4:V595,'Chart (% of Operations)-bar'!#REF!,FALSE)</f>
        <v>#REF!</v>
      </c>
      <c r="K34" s="114" t="e">
        <f>VLOOKUP($A$34,'Publication Table'!$A$4:W595,'Chart (% of Operations)-bar'!#REF!,FALSE)</f>
        <v>#REF!</v>
      </c>
      <c r="L34" s="114" t="e">
        <f>VLOOKUP($A$34,'Publication Table'!$A$4:X595,'Chart (% of Operations)-bar'!#REF!,FALSE)</f>
        <v>#REF!</v>
      </c>
      <c r="M34" s="114" t="e">
        <f>VLOOKUP($A$34,'Publication Table'!$A$4:Y595,'Chart (% of Operations)-bar'!#REF!,FALSE)</f>
        <v>#REF!</v>
      </c>
      <c r="N34" s="114" t="e">
        <f>VLOOKUP($A$34,'Publication Table'!$A$4:Z595,'Chart (% of Operations)-bar'!#REF!,FALSE)</f>
        <v>#REF!</v>
      </c>
      <c r="O34" s="114" t="e">
        <f>VLOOKUP($A$34,'Publication Table'!$A$4:AA595,'Chart (% of Operations)-bar'!#REF!,FALSE)</f>
        <v>#REF!</v>
      </c>
      <c r="P34" s="114" t="e">
        <f>VLOOKUP($A$34,'Publication Table'!$A$4:AB595,'Chart (% of Operations)-bar'!#REF!,FALSE)</f>
        <v>#REF!</v>
      </c>
      <c r="Q34" s="114" t="e">
        <f>VLOOKUP($A$34,'Publication Table'!$A$4:AC595,'Chart (% of Operations)-bar'!#REF!,FALSE)</f>
        <v>#REF!</v>
      </c>
      <c r="R34" s="114" t="e">
        <f>VLOOKUP($A$34,'Publication Table'!$A$4:AD595,'Chart (% of Operations)-bar'!#REF!,FALSE)</f>
        <v>#REF!</v>
      </c>
      <c r="S34" s="119" t="e">
        <f>VLOOKUP($A$34,'Publication Table'!$A$4:AE595,'Chart (% of Operations)-bar'!#REF!,FALSE)</f>
        <v>#REF!</v>
      </c>
      <c r="T34" s="119" t="e">
        <f>VLOOKUP($A$34,'Publication Table'!$A$4:AF595,'Chart (% of Operations)-bar'!#REF!,FALSE)</f>
        <v>#REF!</v>
      </c>
      <c r="U34" s="119" t="e">
        <f>VLOOKUP($A$34,'Publication Table'!$A$4:AG595,'Chart (% of Operations)-bar'!#REF!,FALSE)</f>
        <v>#REF!</v>
      </c>
      <c r="V34" s="119" t="e">
        <f>VLOOKUP($A$34,'Publication Table'!$A$4:AH595,'Chart (% of Operations)-bar'!#REF!,FALSE)</f>
        <v>#REF!</v>
      </c>
      <c r="W34" s="119" t="e">
        <f>VLOOKUP($A$34,'Publication Table'!$A$4:AI595,'Chart (% of Operations)-bar'!#REF!,FALSE)</f>
        <v>#REF!</v>
      </c>
      <c r="X34" s="119" t="e">
        <f>VLOOKUP($A$34,'Publication Table'!$A$4:AJ595,'Chart (% of Operations)-bar'!#REF!,FALSE)</f>
        <v>#REF!</v>
      </c>
    </row>
    <row r="35" spans="1:27" x14ac:dyDescent="0.25">
      <c r="A35" s="81" t="str">
        <f>CONCATENATE($AA$1,$A$29,C35)</f>
        <v>NHS ScotlandAll LocationsOther reason</v>
      </c>
      <c r="B35" s="105"/>
      <c r="C35" s="58" t="s">
        <v>8</v>
      </c>
      <c r="D35" s="60"/>
      <c r="E35" s="60"/>
      <c r="F35" s="60"/>
      <c r="G35" s="60"/>
      <c r="H35" s="60"/>
      <c r="I35" s="64"/>
      <c r="J35" s="115" t="e">
        <f>VLOOKUP($A$35,'Publication Table'!$A$4:V594,'Chart (% of Operations)-bar'!#REF!,FALSE)</f>
        <v>#REF!</v>
      </c>
      <c r="K35" s="115" t="e">
        <f>VLOOKUP($A$35,'Publication Table'!$A$4:W594,'Chart (% of Operations)-bar'!#REF!,FALSE)</f>
        <v>#REF!</v>
      </c>
      <c r="L35" s="115" t="e">
        <f>VLOOKUP($A$35,'Publication Table'!$A$4:X594,'Chart (% of Operations)-bar'!#REF!,FALSE)</f>
        <v>#REF!</v>
      </c>
      <c r="M35" s="115" t="e">
        <f>VLOOKUP($A$35,'Publication Table'!$A$4:Y594,'Chart (% of Operations)-bar'!#REF!,FALSE)</f>
        <v>#REF!</v>
      </c>
      <c r="N35" s="115" t="e">
        <f>VLOOKUP($A$35,'Publication Table'!$A$4:Z594,'Chart (% of Operations)-bar'!#REF!,FALSE)</f>
        <v>#REF!</v>
      </c>
      <c r="O35" s="115" t="e">
        <f>VLOOKUP($A$35,'Publication Table'!$A$4:AA594,'Chart (% of Operations)-bar'!#REF!,FALSE)</f>
        <v>#REF!</v>
      </c>
      <c r="P35" s="115" t="e">
        <f>VLOOKUP($A$35,'Publication Table'!$A$4:AB594,'Chart (% of Operations)-bar'!#REF!,FALSE)</f>
        <v>#REF!</v>
      </c>
      <c r="Q35" s="115" t="e">
        <f>VLOOKUP($A$35,'Publication Table'!$A$4:AC594,'Chart (% of Operations)-bar'!#REF!,FALSE)</f>
        <v>#REF!</v>
      </c>
      <c r="R35" s="115" t="e">
        <f>VLOOKUP($A$35,'Publication Table'!$A$4:AD594,'Chart (% of Operations)-bar'!#REF!,FALSE)</f>
        <v>#REF!</v>
      </c>
      <c r="S35" s="120" t="e">
        <f>VLOOKUP($A$35,'Publication Table'!$A$4:AE594,'Chart (% of Operations)-bar'!#REF!,FALSE)</f>
        <v>#REF!</v>
      </c>
      <c r="T35" s="120" t="e">
        <f>VLOOKUP($A$35,'Publication Table'!$A$4:AF594,'Chart (% of Operations)-bar'!#REF!,FALSE)</f>
        <v>#REF!</v>
      </c>
      <c r="U35" s="120" t="e">
        <f>VLOOKUP($A$35,'Publication Table'!$A$4:AG594,'Chart (% of Operations)-bar'!#REF!,FALSE)</f>
        <v>#REF!</v>
      </c>
      <c r="V35" s="120" t="e">
        <f>VLOOKUP($A$35,'Publication Table'!$A$4:AH594,'Chart (% of Operations)-bar'!#REF!,FALSE)</f>
        <v>#REF!</v>
      </c>
      <c r="W35" s="120" t="e">
        <f>VLOOKUP($A$35,'Publication Table'!$A$4:AI594,'Chart (% of Operations)-bar'!#REF!,FALSE)</f>
        <v>#REF!</v>
      </c>
      <c r="X35" s="120" t="e">
        <f>VLOOKUP($A$35,'Publication Table'!$A$4:AJ594,'Chart (% of Operations)-bar'!#REF!,FALSE)</f>
        <v>#REF!</v>
      </c>
    </row>
    <row r="36" spans="1:27" s="96" customFormat="1" x14ac:dyDescent="0.25">
      <c r="C36" s="105"/>
      <c r="D36" s="77"/>
      <c r="E36" s="77"/>
      <c r="F36" s="77"/>
      <c r="G36" s="77"/>
      <c r="H36" s="77"/>
      <c r="I36" s="81"/>
      <c r="J36" s="103">
        <v>8</v>
      </c>
      <c r="K36" s="103">
        <v>9</v>
      </c>
      <c r="L36" s="103">
        <v>10</v>
      </c>
      <c r="M36" s="103">
        <v>11</v>
      </c>
      <c r="N36" s="103">
        <v>12</v>
      </c>
      <c r="O36" s="103">
        <v>13</v>
      </c>
      <c r="P36" s="103">
        <v>14</v>
      </c>
      <c r="Q36" s="103">
        <v>15</v>
      </c>
      <c r="R36" s="103">
        <v>16</v>
      </c>
      <c r="S36" s="103">
        <v>17</v>
      </c>
      <c r="T36" s="103">
        <v>18</v>
      </c>
      <c r="U36" s="103">
        <v>19</v>
      </c>
      <c r="V36" s="103">
        <v>20</v>
      </c>
      <c r="W36" s="107">
        <v>21</v>
      </c>
      <c r="X36" s="107"/>
    </row>
    <row r="37" spans="1:27" s="96" customFormat="1" x14ac:dyDescent="0.25">
      <c r="C37" s="133" t="s">
        <v>486</v>
      </c>
      <c r="D37" s="109"/>
      <c r="E37" s="109"/>
      <c r="F37" s="130"/>
      <c r="G37" s="130"/>
      <c r="H37" s="109"/>
      <c r="I37" s="110"/>
      <c r="J37" s="108">
        <v>42248</v>
      </c>
      <c r="K37" s="108">
        <v>42278</v>
      </c>
      <c r="L37" s="108">
        <v>42309</v>
      </c>
      <c r="M37" s="108">
        <v>42339</v>
      </c>
      <c r="N37" s="108">
        <v>42370</v>
      </c>
      <c r="O37" s="108">
        <v>42401</v>
      </c>
      <c r="P37" s="108">
        <v>42430</v>
      </c>
      <c r="Q37" s="108">
        <v>42461</v>
      </c>
      <c r="R37" s="108">
        <v>42491</v>
      </c>
      <c r="S37" s="108">
        <v>42522</v>
      </c>
      <c r="T37" s="108">
        <v>42552</v>
      </c>
      <c r="U37" s="108">
        <v>42583</v>
      </c>
      <c r="V37" s="108">
        <v>42614</v>
      </c>
      <c r="W37" s="108">
        <v>42644</v>
      </c>
      <c r="X37" s="107"/>
    </row>
    <row r="38" spans="1:27" s="96" customFormat="1" x14ac:dyDescent="0.25">
      <c r="C38" s="55" t="s">
        <v>5</v>
      </c>
      <c r="D38" s="105"/>
      <c r="E38" s="105"/>
      <c r="F38" s="105"/>
      <c r="G38" s="105"/>
      <c r="H38" s="105"/>
      <c r="I38" s="79"/>
      <c r="J38" s="117" t="e">
        <f t="shared" ref="J38:S38" si="0">J32/J$31</f>
        <v>#REF!</v>
      </c>
      <c r="K38" s="117" t="e">
        <f t="shared" si="0"/>
        <v>#REF!</v>
      </c>
      <c r="L38" s="117" t="e">
        <f t="shared" si="0"/>
        <v>#REF!</v>
      </c>
      <c r="M38" s="117" t="e">
        <f t="shared" si="0"/>
        <v>#REF!</v>
      </c>
      <c r="N38" s="117" t="e">
        <f t="shared" si="0"/>
        <v>#REF!</v>
      </c>
      <c r="O38" s="117" t="e">
        <f t="shared" si="0"/>
        <v>#REF!</v>
      </c>
      <c r="P38" s="117" t="e">
        <f t="shared" si="0"/>
        <v>#REF!</v>
      </c>
      <c r="Q38" s="117" t="e">
        <f t="shared" si="0"/>
        <v>#REF!</v>
      </c>
      <c r="R38" s="117" t="e">
        <f t="shared" si="0"/>
        <v>#REF!</v>
      </c>
      <c r="S38" s="121" t="e">
        <f t="shared" si="0"/>
        <v>#REF!</v>
      </c>
      <c r="T38" s="121" t="e">
        <f t="shared" ref="T38:V41" si="1">T32/T$31</f>
        <v>#REF!</v>
      </c>
      <c r="U38" s="121" t="e">
        <f t="shared" si="1"/>
        <v>#REF!</v>
      </c>
      <c r="V38" s="121" t="e">
        <f t="shared" si="1"/>
        <v>#REF!</v>
      </c>
      <c r="W38" s="77"/>
      <c r="X38" s="116"/>
    </row>
    <row r="39" spans="1:27" s="96" customFormat="1" x14ac:dyDescent="0.25">
      <c r="C39" s="55" t="s">
        <v>6</v>
      </c>
      <c r="D39" s="105"/>
      <c r="E39" s="105"/>
      <c r="F39" s="105"/>
      <c r="G39" s="105"/>
      <c r="H39" s="105"/>
      <c r="I39" s="79"/>
      <c r="J39" s="117" t="e">
        <f t="shared" ref="J39:S41" si="2">J33/J$31</f>
        <v>#REF!</v>
      </c>
      <c r="K39" s="117" t="e">
        <f t="shared" si="2"/>
        <v>#REF!</v>
      </c>
      <c r="L39" s="117" t="e">
        <f t="shared" si="2"/>
        <v>#REF!</v>
      </c>
      <c r="M39" s="117" t="e">
        <f t="shared" si="2"/>
        <v>#REF!</v>
      </c>
      <c r="N39" s="117" t="e">
        <f t="shared" si="2"/>
        <v>#REF!</v>
      </c>
      <c r="O39" s="117" t="e">
        <f t="shared" si="2"/>
        <v>#REF!</v>
      </c>
      <c r="P39" s="117" t="e">
        <f t="shared" si="2"/>
        <v>#REF!</v>
      </c>
      <c r="Q39" s="117" t="e">
        <f t="shared" si="2"/>
        <v>#REF!</v>
      </c>
      <c r="R39" s="117" t="e">
        <f t="shared" si="2"/>
        <v>#REF!</v>
      </c>
      <c r="S39" s="121" t="e">
        <f t="shared" si="2"/>
        <v>#REF!</v>
      </c>
      <c r="T39" s="121" t="e">
        <f t="shared" si="1"/>
        <v>#REF!</v>
      </c>
      <c r="U39" s="121" t="e">
        <f t="shared" si="1"/>
        <v>#REF!</v>
      </c>
      <c r="V39" s="121" t="e">
        <f t="shared" si="1"/>
        <v>#REF!</v>
      </c>
      <c r="W39" s="77"/>
      <c r="X39" s="77"/>
    </row>
    <row r="40" spans="1:27" s="96" customFormat="1" x14ac:dyDescent="0.25">
      <c r="C40" s="55" t="s">
        <v>7</v>
      </c>
      <c r="D40" s="105"/>
      <c r="E40" s="105"/>
      <c r="F40" s="105"/>
      <c r="G40" s="105"/>
      <c r="H40" s="105"/>
      <c r="I40" s="79"/>
      <c r="J40" s="117" t="e">
        <f t="shared" si="2"/>
        <v>#REF!</v>
      </c>
      <c r="K40" s="117" t="e">
        <f t="shared" si="2"/>
        <v>#REF!</v>
      </c>
      <c r="L40" s="117" t="e">
        <f t="shared" si="2"/>
        <v>#REF!</v>
      </c>
      <c r="M40" s="117" t="e">
        <f t="shared" si="2"/>
        <v>#REF!</v>
      </c>
      <c r="N40" s="117" t="e">
        <f t="shared" si="2"/>
        <v>#REF!</v>
      </c>
      <c r="O40" s="117" t="e">
        <f t="shared" si="2"/>
        <v>#REF!</v>
      </c>
      <c r="P40" s="117" t="e">
        <f t="shared" si="2"/>
        <v>#REF!</v>
      </c>
      <c r="Q40" s="117" t="e">
        <f t="shared" si="2"/>
        <v>#REF!</v>
      </c>
      <c r="R40" s="117" t="e">
        <f t="shared" si="2"/>
        <v>#REF!</v>
      </c>
      <c r="S40" s="121" t="e">
        <f t="shared" si="2"/>
        <v>#REF!</v>
      </c>
      <c r="T40" s="121" t="e">
        <f t="shared" si="1"/>
        <v>#REF!</v>
      </c>
      <c r="U40" s="121" t="e">
        <f t="shared" si="1"/>
        <v>#REF!</v>
      </c>
      <c r="V40" s="121" t="e">
        <f t="shared" si="1"/>
        <v>#REF!</v>
      </c>
      <c r="W40" s="77"/>
      <c r="X40" s="77"/>
    </row>
    <row r="41" spans="1:27" s="96" customFormat="1" x14ac:dyDescent="0.25">
      <c r="C41" s="58" t="s">
        <v>8</v>
      </c>
      <c r="D41" s="111"/>
      <c r="E41" s="111"/>
      <c r="F41" s="111"/>
      <c r="G41" s="111"/>
      <c r="H41" s="111"/>
      <c r="I41" s="112"/>
      <c r="J41" s="122" t="e">
        <f t="shared" si="2"/>
        <v>#REF!</v>
      </c>
      <c r="K41" s="122" t="e">
        <f t="shared" si="2"/>
        <v>#REF!</v>
      </c>
      <c r="L41" s="122" t="e">
        <f t="shared" si="2"/>
        <v>#REF!</v>
      </c>
      <c r="M41" s="122" t="e">
        <f t="shared" si="2"/>
        <v>#REF!</v>
      </c>
      <c r="N41" s="122" t="e">
        <f t="shared" si="2"/>
        <v>#REF!</v>
      </c>
      <c r="O41" s="122" t="e">
        <f t="shared" si="2"/>
        <v>#REF!</v>
      </c>
      <c r="P41" s="122" t="e">
        <f t="shared" si="2"/>
        <v>#REF!</v>
      </c>
      <c r="Q41" s="122" t="e">
        <f t="shared" si="2"/>
        <v>#REF!</v>
      </c>
      <c r="R41" s="122" t="e">
        <f t="shared" si="2"/>
        <v>#REF!</v>
      </c>
      <c r="S41" s="123" t="e">
        <f t="shared" si="2"/>
        <v>#REF!</v>
      </c>
      <c r="T41" s="123" t="e">
        <f t="shared" si="1"/>
        <v>#REF!</v>
      </c>
      <c r="U41" s="123" t="e">
        <f t="shared" si="1"/>
        <v>#REF!</v>
      </c>
      <c r="V41" s="123" t="e">
        <f t="shared" si="1"/>
        <v>#REF!</v>
      </c>
      <c r="W41" s="77"/>
      <c r="X41" s="77"/>
    </row>
    <row r="42" spans="1:27" s="96" customFormat="1" x14ac:dyDescent="0.25">
      <c r="C42" s="77"/>
      <c r="D42" s="77"/>
      <c r="E42" s="77"/>
      <c r="F42" s="77"/>
      <c r="G42" s="77"/>
      <c r="H42" s="77"/>
      <c r="I42" s="105"/>
      <c r="J42" s="77"/>
      <c r="K42" s="77"/>
      <c r="L42" s="77"/>
      <c r="M42" s="77"/>
      <c r="N42" s="77"/>
      <c r="O42" s="77"/>
      <c r="P42" s="77"/>
      <c r="Q42" s="77"/>
      <c r="R42" s="77"/>
      <c r="S42" s="77"/>
      <c r="T42" s="77"/>
      <c r="U42" s="77"/>
      <c r="V42" s="77"/>
      <c r="W42" s="77"/>
      <c r="X42" s="77"/>
      <c r="Y42" s="77"/>
      <c r="Z42" s="77"/>
      <c r="AA42" s="77"/>
    </row>
    <row r="43" spans="1:27" s="96" customFormat="1" x14ac:dyDescent="0.25">
      <c r="C43" s="134"/>
      <c r="D43" s="77"/>
      <c r="E43" s="77"/>
      <c r="F43" s="77"/>
      <c r="G43" s="77"/>
      <c r="H43" s="77"/>
      <c r="I43" s="105"/>
      <c r="J43" s="77"/>
      <c r="K43" s="77"/>
      <c r="L43" s="77"/>
      <c r="M43" s="77"/>
      <c r="N43" s="77"/>
      <c r="O43" s="77"/>
      <c r="P43" s="77"/>
      <c r="Q43" s="77"/>
      <c r="R43" s="77"/>
      <c r="S43" s="77"/>
      <c r="T43" s="77"/>
      <c r="U43" s="77"/>
      <c r="V43" s="77"/>
      <c r="W43" s="77"/>
      <c r="X43" s="77"/>
      <c r="Y43" s="77"/>
      <c r="Z43" s="77"/>
      <c r="AA43" s="77"/>
    </row>
    <row r="44" spans="1:27" s="96" customFormat="1" x14ac:dyDescent="0.25">
      <c r="C44" s="29"/>
      <c r="D44" s="77"/>
      <c r="E44" s="77"/>
      <c r="F44" s="77"/>
      <c r="G44" s="77"/>
      <c r="H44" s="77"/>
      <c r="I44" s="105"/>
      <c r="J44" s="77"/>
      <c r="K44" s="77"/>
      <c r="L44" s="77"/>
      <c r="M44" s="77"/>
      <c r="N44" s="77"/>
      <c r="O44" s="77"/>
      <c r="P44" s="77"/>
      <c r="Q44" s="77"/>
      <c r="R44" s="77"/>
      <c r="S44" s="77"/>
      <c r="T44" s="77"/>
      <c r="U44" s="77"/>
      <c r="V44" s="77"/>
      <c r="W44" s="77"/>
      <c r="X44" s="77"/>
      <c r="Y44" s="77"/>
      <c r="Z44" s="77"/>
      <c r="AA44" s="77"/>
    </row>
    <row r="45" spans="1:27" s="96" customFormat="1" x14ac:dyDescent="0.25">
      <c r="C45" s="32"/>
      <c r="I45" s="102"/>
    </row>
    <row r="46" spans="1:27" s="96" customFormat="1" x14ac:dyDescent="0.25">
      <c r="I46" s="102"/>
    </row>
    <row r="47" spans="1:27" s="96" customFormat="1" x14ac:dyDescent="0.25">
      <c r="I47" s="102"/>
    </row>
    <row r="48" spans="1:27" s="96" customFormat="1" x14ac:dyDescent="0.25">
      <c r="I48" s="102"/>
    </row>
    <row r="49" spans="9:33" s="96" customFormat="1" x14ac:dyDescent="0.25">
      <c r="I49" s="102"/>
    </row>
    <row r="50" spans="9:33" s="96" customFormat="1" x14ac:dyDescent="0.25">
      <c r="I50" s="102"/>
    </row>
    <row r="51" spans="9:33" s="96" customFormat="1" x14ac:dyDescent="0.25">
      <c r="I51" s="102"/>
    </row>
    <row r="52" spans="9:33" s="96" customFormat="1" x14ac:dyDescent="0.25">
      <c r="I52" s="102"/>
    </row>
    <row r="53" spans="9:33" s="96" customFormat="1" x14ac:dyDescent="0.25">
      <c r="I53" s="102"/>
    </row>
    <row r="54" spans="9:33" s="96" customFormat="1" x14ac:dyDescent="0.25">
      <c r="I54" s="102"/>
    </row>
    <row r="55" spans="9:33" s="96" customFormat="1" x14ac:dyDescent="0.25">
      <c r="I55" s="102"/>
    </row>
    <row r="56" spans="9:33" s="96" customFormat="1" x14ac:dyDescent="0.25">
      <c r="I56" s="102"/>
    </row>
    <row r="57" spans="9:33" s="96" customFormat="1" x14ac:dyDescent="0.25">
      <c r="I57" s="102"/>
    </row>
    <row r="58" spans="9:33" s="81" customFormat="1" x14ac:dyDescent="0.25">
      <c r="I58" s="82"/>
    </row>
    <row r="59" spans="9:33" s="81" customFormat="1" x14ac:dyDescent="0.25">
      <c r="I59" s="82"/>
    </row>
    <row r="60" spans="9:33" s="81" customFormat="1" x14ac:dyDescent="0.25">
      <c r="I60" s="82"/>
    </row>
    <row r="61" spans="9:33" s="81" customFormat="1" x14ac:dyDescent="0.25">
      <c r="I61" s="82"/>
    </row>
    <row r="62" spans="9:33" s="81" customFormat="1" x14ac:dyDescent="0.25"/>
    <row r="63" spans="9:33" s="81" customFormat="1" x14ac:dyDescent="0.25">
      <c r="I63" s="96"/>
      <c r="J63" s="96"/>
      <c r="K63" s="96"/>
      <c r="L63" s="96"/>
      <c r="M63" s="96"/>
      <c r="N63" s="96"/>
      <c r="O63" s="102"/>
      <c r="P63" s="96"/>
      <c r="Q63" s="96"/>
      <c r="R63" s="102"/>
      <c r="S63" s="96"/>
      <c r="T63" s="96"/>
      <c r="U63" s="96"/>
      <c r="V63" s="96"/>
      <c r="W63" s="96"/>
      <c r="X63" s="96"/>
      <c r="Y63" s="96"/>
      <c r="Z63" s="96"/>
      <c r="AA63" s="96"/>
      <c r="AB63" s="96"/>
      <c r="AC63" s="96"/>
      <c r="AD63" s="96"/>
      <c r="AE63" s="96"/>
      <c r="AF63" s="96"/>
      <c r="AG63" s="96"/>
    </row>
    <row r="64" spans="9:33" s="81" customFormat="1" x14ac:dyDescent="0.25">
      <c r="I64" s="96"/>
      <c r="J64" s="96"/>
      <c r="K64" s="102"/>
      <c r="L64" s="96"/>
      <c r="M64" s="96"/>
      <c r="N64" s="96"/>
      <c r="O64" s="96"/>
      <c r="P64" s="96"/>
      <c r="Q64" s="96"/>
      <c r="R64" s="96"/>
      <c r="S64" s="96"/>
      <c r="T64" s="96"/>
      <c r="U64" s="96"/>
      <c r="V64" s="96"/>
      <c r="W64" s="96"/>
      <c r="X64" s="96"/>
      <c r="Y64" s="96"/>
      <c r="Z64" s="96"/>
      <c r="AA64" s="96"/>
      <c r="AB64" s="96"/>
      <c r="AC64" s="96"/>
      <c r="AD64" s="96"/>
      <c r="AE64" s="96"/>
      <c r="AF64" s="96"/>
      <c r="AG64" s="96"/>
    </row>
    <row r="65" spans="1:36" s="81" customFormat="1" x14ac:dyDescent="0.25">
      <c r="I65" s="96"/>
      <c r="J65" s="96"/>
      <c r="K65" s="96"/>
      <c r="L65" s="96"/>
      <c r="M65" s="96"/>
      <c r="N65" s="96"/>
      <c r="O65" s="96"/>
      <c r="P65" s="96"/>
      <c r="Q65" s="96"/>
      <c r="R65" s="96"/>
      <c r="S65" s="96"/>
      <c r="T65" s="96"/>
      <c r="U65" s="96"/>
      <c r="V65" s="96"/>
      <c r="W65" s="96"/>
      <c r="X65" s="96"/>
      <c r="Y65" s="96"/>
      <c r="Z65" s="96"/>
      <c r="AA65" s="96"/>
      <c r="AB65" s="96"/>
      <c r="AC65" s="96"/>
      <c r="AD65" s="96"/>
      <c r="AE65" s="96"/>
      <c r="AF65" s="96"/>
      <c r="AG65" s="96"/>
    </row>
    <row r="66" spans="1:36" s="81" customFormat="1" x14ac:dyDescent="0.25">
      <c r="C66" s="96"/>
      <c r="D66" s="96"/>
      <c r="E66" s="96"/>
      <c r="F66" s="96"/>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row>
    <row r="67" spans="1:36" s="96" customFormat="1" x14ac:dyDescent="0.25"/>
    <row r="68" spans="1:36" s="96" customFormat="1" x14ac:dyDescent="0.25"/>
    <row r="69" spans="1:36" s="96" customFormat="1" x14ac:dyDescent="0.25">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row>
    <row r="70" spans="1:36" s="96" customFormat="1" x14ac:dyDescent="0.25">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row>
    <row r="71" spans="1:36" s="96" customFormat="1" x14ac:dyDescent="0.25">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row>
    <row r="72" spans="1:36" s="96" customFormat="1" x14ac:dyDescent="0.25">
      <c r="A72" s="102"/>
      <c r="B72" s="82"/>
      <c r="C72" s="136" t="s">
        <v>113</v>
      </c>
      <c r="D72" s="81"/>
      <c r="E72" s="81"/>
      <c r="F72" s="81"/>
      <c r="G72" s="81"/>
      <c r="H72" s="81"/>
      <c r="I72" s="81"/>
      <c r="J72" s="137" t="e">
        <f>#REF!/#REF!*100</f>
        <v>#REF!</v>
      </c>
      <c r="K72" s="137" t="e">
        <f>#REF!/#REF!*100</f>
        <v>#REF!</v>
      </c>
      <c r="L72" s="137" t="e">
        <f>#REF!/#REF!*100</f>
        <v>#REF!</v>
      </c>
      <c r="M72" s="137" t="e">
        <f>J38/#REF!*100</f>
        <v>#REF!</v>
      </c>
      <c r="N72" s="137" t="e">
        <f>K38/#REF!*100</f>
        <v>#REF!</v>
      </c>
      <c r="O72" s="137" t="e">
        <f>L38/#REF!*100</f>
        <v>#REF!</v>
      </c>
      <c r="P72" s="137" t="e">
        <f>M38/#REF!*100</f>
        <v>#REF!</v>
      </c>
      <c r="Q72" s="137" t="e">
        <f>N38/#REF!*100</f>
        <v>#REF!</v>
      </c>
      <c r="R72" s="137" t="e">
        <f>O38/#REF!*100</f>
        <v>#REF!</v>
      </c>
      <c r="S72" s="137" t="e">
        <f>P38/#REF!*100</f>
        <v>#REF!</v>
      </c>
      <c r="T72" s="137" t="e">
        <f>Q38/#REF!*100</f>
        <v>#REF!</v>
      </c>
      <c r="U72" s="137" t="e">
        <f>R38/#REF!*100</f>
        <v>#REF!</v>
      </c>
      <c r="V72" s="137" t="e">
        <f>S38/#REF!*100</f>
        <v>#REF!</v>
      </c>
      <c r="W72" s="81" t="e">
        <f t="shared" ref="W72:AG72" si="3">T32/T31</f>
        <v>#REF!</v>
      </c>
      <c r="X72" s="81" t="e">
        <f t="shared" si="3"/>
        <v>#REF!</v>
      </c>
      <c r="Y72" s="81" t="e">
        <f t="shared" si="3"/>
        <v>#REF!</v>
      </c>
      <c r="Z72" s="81" t="e">
        <f t="shared" si="3"/>
        <v>#REF!</v>
      </c>
      <c r="AA72" s="81" t="e">
        <f t="shared" si="3"/>
        <v>#REF!</v>
      </c>
      <c r="AB72" s="81" t="e">
        <f t="shared" si="3"/>
        <v>#DIV/0!</v>
      </c>
      <c r="AC72" s="81" t="e">
        <f t="shared" si="3"/>
        <v>#DIV/0!</v>
      </c>
      <c r="AD72" s="81" t="e">
        <f t="shared" si="3"/>
        <v>#DIV/0!</v>
      </c>
      <c r="AE72" s="81" t="e">
        <f t="shared" si="3"/>
        <v>#DIV/0!</v>
      </c>
      <c r="AF72" s="81" t="e">
        <f t="shared" si="3"/>
        <v>#DIV/0!</v>
      </c>
      <c r="AG72" s="81" t="e">
        <f t="shared" si="3"/>
        <v>#DIV/0!</v>
      </c>
      <c r="AH72" s="81"/>
      <c r="AI72" s="81"/>
      <c r="AJ72" s="81"/>
    </row>
    <row r="73" spans="1:36" s="96" customFormat="1" x14ac:dyDescent="0.25">
      <c r="A73" s="102"/>
      <c r="B73" s="82"/>
      <c r="C73" s="136" t="s">
        <v>114</v>
      </c>
      <c r="D73" s="81"/>
      <c r="E73" s="81"/>
      <c r="F73" s="81"/>
      <c r="G73" s="81"/>
      <c r="H73" s="81"/>
      <c r="I73" s="81"/>
      <c r="J73" s="137" t="e">
        <f>#REF!/#REF!*100</f>
        <v>#REF!</v>
      </c>
      <c r="K73" s="137" t="e">
        <f>#REF!/#REF!*100</f>
        <v>#REF!</v>
      </c>
      <c r="L73" s="137" t="e">
        <f>#REF!/#REF!*100</f>
        <v>#REF!</v>
      </c>
      <c r="M73" s="137" t="e">
        <f>J39/#REF!*100</f>
        <v>#REF!</v>
      </c>
      <c r="N73" s="137" t="e">
        <f>K39/#REF!*100</f>
        <v>#REF!</v>
      </c>
      <c r="O73" s="137" t="e">
        <f>L39/#REF!*100</f>
        <v>#REF!</v>
      </c>
      <c r="P73" s="137" t="e">
        <f>M39/#REF!*100</f>
        <v>#REF!</v>
      </c>
      <c r="Q73" s="137" t="e">
        <f>N39/#REF!*100</f>
        <v>#REF!</v>
      </c>
      <c r="R73" s="137" t="e">
        <f>O39/#REF!*100</f>
        <v>#REF!</v>
      </c>
      <c r="S73" s="137" t="e">
        <f>P39/#REF!*100</f>
        <v>#REF!</v>
      </c>
      <c r="T73" s="137" t="e">
        <f>Q39/#REF!*100</f>
        <v>#REF!</v>
      </c>
      <c r="U73" s="137" t="e">
        <f>R39/#REF!*100</f>
        <v>#REF!</v>
      </c>
      <c r="V73" s="137" t="e">
        <f>S39/#REF!*100</f>
        <v>#REF!</v>
      </c>
      <c r="W73" s="81" t="e">
        <f t="shared" ref="W73:AG73" si="4">T33/T31</f>
        <v>#REF!</v>
      </c>
      <c r="X73" s="81" t="e">
        <f t="shared" si="4"/>
        <v>#REF!</v>
      </c>
      <c r="Y73" s="81" t="e">
        <f t="shared" si="4"/>
        <v>#REF!</v>
      </c>
      <c r="Z73" s="81" t="e">
        <f t="shared" si="4"/>
        <v>#REF!</v>
      </c>
      <c r="AA73" s="81" t="e">
        <f t="shared" si="4"/>
        <v>#REF!</v>
      </c>
      <c r="AB73" s="81" t="e">
        <f t="shared" si="4"/>
        <v>#DIV/0!</v>
      </c>
      <c r="AC73" s="81" t="e">
        <f t="shared" si="4"/>
        <v>#DIV/0!</v>
      </c>
      <c r="AD73" s="81" t="e">
        <f t="shared" si="4"/>
        <v>#DIV/0!</v>
      </c>
      <c r="AE73" s="81" t="e">
        <f t="shared" si="4"/>
        <v>#DIV/0!</v>
      </c>
      <c r="AF73" s="81" t="e">
        <f t="shared" si="4"/>
        <v>#DIV/0!</v>
      </c>
      <c r="AG73" s="81" t="e">
        <f t="shared" si="4"/>
        <v>#DIV/0!</v>
      </c>
      <c r="AH73" s="81"/>
      <c r="AI73" s="81"/>
      <c r="AJ73" s="81"/>
    </row>
    <row r="74" spans="1:36" s="96" customFormat="1" x14ac:dyDescent="0.25">
      <c r="A74" s="102"/>
      <c r="B74" s="82"/>
      <c r="C74" s="136" t="s">
        <v>115</v>
      </c>
      <c r="D74" s="81"/>
      <c r="E74" s="81"/>
      <c r="F74" s="81"/>
      <c r="G74" s="81"/>
      <c r="H74" s="81"/>
      <c r="I74" s="81"/>
      <c r="J74" s="137" t="e">
        <f>#REF!/#REF!*100</f>
        <v>#REF!</v>
      </c>
      <c r="K74" s="137" t="e">
        <f>#REF!/#REF!*100</f>
        <v>#REF!</v>
      </c>
      <c r="L74" s="137" t="e">
        <f>#REF!/#REF!*100</f>
        <v>#REF!</v>
      </c>
      <c r="M74" s="137" t="e">
        <f>J40/#REF!*100</f>
        <v>#REF!</v>
      </c>
      <c r="N74" s="137" t="e">
        <f>K40/#REF!*100</f>
        <v>#REF!</v>
      </c>
      <c r="O74" s="137" t="e">
        <f>L40/#REF!*100</f>
        <v>#REF!</v>
      </c>
      <c r="P74" s="137" t="e">
        <f>M40/#REF!*100</f>
        <v>#REF!</v>
      </c>
      <c r="Q74" s="137" t="e">
        <f>N40/#REF!*100</f>
        <v>#REF!</v>
      </c>
      <c r="R74" s="137" t="e">
        <f>O40/#REF!*100</f>
        <v>#REF!</v>
      </c>
      <c r="S74" s="137" t="e">
        <f>P40/#REF!*100</f>
        <v>#REF!</v>
      </c>
      <c r="T74" s="137" t="e">
        <f>Q40/#REF!*100</f>
        <v>#REF!</v>
      </c>
      <c r="U74" s="137" t="e">
        <f>R40/#REF!*100</f>
        <v>#REF!</v>
      </c>
      <c r="V74" s="137" t="e">
        <f>S40/#REF!*100</f>
        <v>#REF!</v>
      </c>
      <c r="W74" s="81" t="e">
        <f t="shared" ref="W74:AG74" si="5">T34/T31</f>
        <v>#REF!</v>
      </c>
      <c r="X74" s="81" t="e">
        <f t="shared" si="5"/>
        <v>#REF!</v>
      </c>
      <c r="Y74" s="81" t="e">
        <f t="shared" si="5"/>
        <v>#REF!</v>
      </c>
      <c r="Z74" s="81" t="e">
        <f t="shared" si="5"/>
        <v>#REF!</v>
      </c>
      <c r="AA74" s="81" t="e">
        <f t="shared" si="5"/>
        <v>#REF!</v>
      </c>
      <c r="AB74" s="81" t="e">
        <f t="shared" si="5"/>
        <v>#DIV/0!</v>
      </c>
      <c r="AC74" s="81" t="e">
        <f t="shared" si="5"/>
        <v>#DIV/0!</v>
      </c>
      <c r="AD74" s="81" t="e">
        <f t="shared" si="5"/>
        <v>#DIV/0!</v>
      </c>
      <c r="AE74" s="81" t="e">
        <f t="shared" si="5"/>
        <v>#DIV/0!</v>
      </c>
      <c r="AF74" s="81" t="e">
        <f t="shared" si="5"/>
        <v>#DIV/0!</v>
      </c>
      <c r="AG74" s="81" t="e">
        <f t="shared" si="5"/>
        <v>#DIV/0!</v>
      </c>
      <c r="AH74" s="81"/>
      <c r="AI74" s="81"/>
      <c r="AJ74" s="81"/>
    </row>
    <row r="75" spans="1:36" s="96" customFormat="1" x14ac:dyDescent="0.25">
      <c r="A75" s="102"/>
      <c r="B75" s="82"/>
      <c r="C75" s="136" t="s">
        <v>116</v>
      </c>
      <c r="D75" s="81"/>
      <c r="E75" s="81"/>
      <c r="F75" s="81"/>
      <c r="G75" s="81"/>
      <c r="H75" s="81"/>
      <c r="I75" s="81"/>
      <c r="J75" s="137" t="e">
        <f>#REF!/#REF!*100</f>
        <v>#REF!</v>
      </c>
      <c r="K75" s="137" t="e">
        <f>#REF!/#REF!*100</f>
        <v>#REF!</v>
      </c>
      <c r="L75" s="137" t="e">
        <f>#REF!/#REF!*100</f>
        <v>#REF!</v>
      </c>
      <c r="M75" s="137" t="e">
        <f>J41/#REF!*100</f>
        <v>#REF!</v>
      </c>
      <c r="N75" s="137" t="e">
        <f>K41/#REF!*100</f>
        <v>#REF!</v>
      </c>
      <c r="O75" s="137" t="e">
        <f>L41/#REF!*100</f>
        <v>#REF!</v>
      </c>
      <c r="P75" s="137" t="e">
        <f>M41/#REF!*100</f>
        <v>#REF!</v>
      </c>
      <c r="Q75" s="137" t="e">
        <f>N41/#REF!*100</f>
        <v>#REF!</v>
      </c>
      <c r="R75" s="137" t="e">
        <f>O41/#REF!*100</f>
        <v>#REF!</v>
      </c>
      <c r="S75" s="137" t="e">
        <f>P41/#REF!*100</f>
        <v>#REF!</v>
      </c>
      <c r="T75" s="137" t="e">
        <f>Q41/#REF!*100</f>
        <v>#REF!</v>
      </c>
      <c r="U75" s="137" t="e">
        <f>R41/#REF!*100</f>
        <v>#REF!</v>
      </c>
      <c r="V75" s="137" t="e">
        <f>S41/#REF!*100</f>
        <v>#REF!</v>
      </c>
      <c r="W75" s="81" t="e">
        <f t="shared" ref="W75:AG75" si="6">T35/T31</f>
        <v>#REF!</v>
      </c>
      <c r="X75" s="81" t="e">
        <f t="shared" si="6"/>
        <v>#REF!</v>
      </c>
      <c r="Y75" s="81" t="e">
        <f t="shared" si="6"/>
        <v>#REF!</v>
      </c>
      <c r="Z75" s="81" t="e">
        <f t="shared" si="6"/>
        <v>#REF!</v>
      </c>
      <c r="AA75" s="81" t="e">
        <f t="shared" si="6"/>
        <v>#REF!</v>
      </c>
      <c r="AB75" s="81" t="e">
        <f t="shared" si="6"/>
        <v>#DIV/0!</v>
      </c>
      <c r="AC75" s="81" t="e">
        <f t="shared" si="6"/>
        <v>#DIV/0!</v>
      </c>
      <c r="AD75" s="81" t="e">
        <f t="shared" si="6"/>
        <v>#DIV/0!</v>
      </c>
      <c r="AE75" s="81" t="e">
        <f t="shared" si="6"/>
        <v>#DIV/0!</v>
      </c>
      <c r="AF75" s="81" t="e">
        <f t="shared" si="6"/>
        <v>#DIV/0!</v>
      </c>
      <c r="AG75" s="81" t="e">
        <f t="shared" si="6"/>
        <v>#DIV/0!</v>
      </c>
      <c r="AH75" s="81"/>
      <c r="AI75" s="81"/>
      <c r="AJ75" s="81"/>
    </row>
    <row r="76" spans="1:36" s="96" customFormat="1" x14ac:dyDescent="0.25">
      <c r="A76" s="102"/>
      <c r="B76" s="82"/>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row>
    <row r="77" spans="1:36" s="96" customFormat="1" x14ac:dyDescent="0.25">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row>
    <row r="78" spans="1:36" s="96" customFormat="1" x14ac:dyDescent="0.25">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row>
    <row r="79" spans="1:36" s="96" customFormat="1" x14ac:dyDescent="0.25">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row>
    <row r="80" spans="1:36" s="96" customFormat="1" x14ac:dyDescent="0.25">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row>
    <row r="81" spans="2:36" s="96" customFormat="1" x14ac:dyDescent="0.25">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row>
    <row r="82" spans="2:36" s="96" customFormat="1" x14ac:dyDescent="0.25">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row>
    <row r="83" spans="2:36" s="77" customFormat="1" x14ac:dyDescent="0.25">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row>
    <row r="84" spans="2:36" s="77" customFormat="1" x14ac:dyDescent="0.25">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row>
    <row r="85" spans="2:36" s="81" customFormat="1" x14ac:dyDescent="0.25">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row>
    <row r="86" spans="2:36" s="81" customFormat="1" x14ac:dyDescent="0.25">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row>
    <row r="87" spans="2:36" s="81" customFormat="1" x14ac:dyDescent="0.25">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row>
    <row r="88" spans="2:36" s="81" customFormat="1" x14ac:dyDescent="0.25">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row>
    <row r="89" spans="2:36" s="81" customFormat="1" x14ac:dyDescent="0.25">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row>
    <row r="90" spans="2:36" s="81" customFormat="1" x14ac:dyDescent="0.25">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row>
    <row r="91" spans="2:36" s="81" customFormat="1" x14ac:dyDescent="0.25">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row>
    <row r="92" spans="2:36" s="81" customFormat="1" x14ac:dyDescent="0.25">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row>
    <row r="93" spans="2:36" s="81" customFormat="1" x14ac:dyDescent="0.25">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row>
    <row r="94" spans="2:36" s="81" customFormat="1" x14ac:dyDescent="0.25">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row>
    <row r="95" spans="2:36" s="81" customFormat="1" x14ac:dyDescent="0.25">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row>
    <row r="96" spans="2:36" s="96" customFormat="1" x14ac:dyDescent="0.25"/>
    <row r="97" spans="1:33" s="96" customFormat="1" x14ac:dyDescent="0.25"/>
    <row r="98" spans="1:33" s="96" customFormat="1" x14ac:dyDescent="0.25"/>
    <row r="99" spans="1:33" s="96" customFormat="1" x14ac:dyDescent="0.25"/>
    <row r="100" spans="1:33" s="96" customFormat="1" x14ac:dyDescent="0.25"/>
    <row r="101" spans="1:33" s="96" customFormat="1" x14ac:dyDescent="0.25"/>
    <row r="102" spans="1:33" s="96" customFormat="1" x14ac:dyDescent="0.25"/>
    <row r="103" spans="1:33" s="96" customFormat="1" x14ac:dyDescent="0.25"/>
    <row r="104" spans="1:33" s="77" customFormat="1" x14ac:dyDescent="0.25">
      <c r="A104" s="81"/>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row>
    <row r="105" spans="1:33" s="77" customFormat="1" x14ac:dyDescent="0.25">
      <c r="A105" s="81"/>
      <c r="I105" s="96"/>
      <c r="J105" s="96"/>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row>
    <row r="106" spans="1:33" s="77" customFormat="1" x14ac:dyDescent="0.25">
      <c r="A106" s="81"/>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row>
    <row r="107" spans="1:33" s="77" customFormat="1" x14ac:dyDescent="0.25">
      <c r="A107" s="81"/>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row>
    <row r="108" spans="1:33" s="77" customFormat="1" x14ac:dyDescent="0.25">
      <c r="A108" s="81"/>
      <c r="I108" s="96"/>
      <c r="J108" s="96"/>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row>
    <row r="109" spans="1:33" s="77" customFormat="1" x14ac:dyDescent="0.25">
      <c r="A109" s="81"/>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row>
    <row r="110" spans="1:33" s="77" customFormat="1" x14ac:dyDescent="0.25">
      <c r="A110" s="81"/>
      <c r="I110" s="96"/>
      <c r="J110" s="96"/>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row>
    <row r="111" spans="1:33" s="77" customFormat="1" x14ac:dyDescent="0.25">
      <c r="A111" s="81"/>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row>
    <row r="112" spans="1:33" s="77" customFormat="1" x14ac:dyDescent="0.25">
      <c r="A112" s="81"/>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row>
    <row r="113" spans="1:33" s="77" customFormat="1" x14ac:dyDescent="0.25">
      <c r="A113" s="81"/>
      <c r="I113" s="96"/>
      <c r="J113" s="96"/>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row>
    <row r="114" spans="1:33" s="77" customFormat="1" x14ac:dyDescent="0.25">
      <c r="A114" s="81"/>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row>
    <row r="115" spans="1:33" s="77" customFormat="1" x14ac:dyDescent="0.25">
      <c r="A115" s="81"/>
      <c r="I115" s="96"/>
      <c r="J115" s="96"/>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row>
    <row r="116" spans="1:33" s="77" customFormat="1" x14ac:dyDescent="0.25">
      <c r="A116" s="81"/>
      <c r="I116" s="96"/>
      <c r="J116" s="96"/>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row>
    <row r="117" spans="1:33" s="77" customFormat="1" x14ac:dyDescent="0.25">
      <c r="A117" s="81"/>
      <c r="I117" s="96"/>
      <c r="J117" s="96"/>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row>
    <row r="118" spans="1:33" s="77" customFormat="1" x14ac:dyDescent="0.25">
      <c r="A118" s="81"/>
      <c r="I118" s="96"/>
      <c r="J118" s="96"/>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row>
    <row r="119" spans="1:33" s="77" customFormat="1" x14ac:dyDescent="0.25">
      <c r="A119" s="81"/>
      <c r="I119" s="96"/>
      <c r="J119" s="96"/>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row>
    <row r="120" spans="1:33" s="77" customFormat="1" x14ac:dyDescent="0.25">
      <c r="A120" s="81"/>
      <c r="I120" s="96"/>
      <c r="J120" s="96"/>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row>
    <row r="121" spans="1:33" s="77" customFormat="1" x14ac:dyDescent="0.25">
      <c r="A121" s="81"/>
      <c r="I121" s="96"/>
      <c r="J121" s="96"/>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row>
    <row r="122" spans="1:33" s="77" customFormat="1" x14ac:dyDescent="0.25">
      <c r="A122" s="81"/>
    </row>
    <row r="123" spans="1:33" s="77" customFormat="1" x14ac:dyDescent="0.25">
      <c r="A123" s="81"/>
    </row>
    <row r="124" spans="1:33" s="77" customFormat="1" x14ac:dyDescent="0.25">
      <c r="A124" s="81"/>
    </row>
    <row r="125" spans="1:33" s="77" customFormat="1" x14ac:dyDescent="0.25">
      <c r="A125" s="81"/>
    </row>
    <row r="126" spans="1:33" s="77" customFormat="1" x14ac:dyDescent="0.25">
      <c r="A126" s="81"/>
    </row>
    <row r="127" spans="1:33" s="77" customFormat="1" x14ac:dyDescent="0.25">
      <c r="A127" s="81"/>
    </row>
    <row r="128" spans="1:33" s="77" customFormat="1" x14ac:dyDescent="0.25">
      <c r="A128" s="81"/>
    </row>
    <row r="129" spans="1:1" s="77" customFormat="1" x14ac:dyDescent="0.25">
      <c r="A129" s="81"/>
    </row>
    <row r="130" spans="1:1" s="77" customFormat="1" x14ac:dyDescent="0.25">
      <c r="A130" s="81"/>
    </row>
    <row r="131" spans="1:1" s="77" customFormat="1" x14ac:dyDescent="0.25">
      <c r="A131" s="81"/>
    </row>
    <row r="132" spans="1:1" s="77" customFormat="1" x14ac:dyDescent="0.25">
      <c r="A132" s="81"/>
    </row>
    <row r="133" spans="1:1" s="77" customFormat="1" x14ac:dyDescent="0.25">
      <c r="A133" s="81"/>
    </row>
    <row r="134" spans="1:1" s="77" customFormat="1" x14ac:dyDescent="0.25">
      <c r="A134" s="81"/>
    </row>
    <row r="135" spans="1:1" s="77" customFormat="1" x14ac:dyDescent="0.25">
      <c r="A135" s="81"/>
    </row>
    <row r="136" spans="1:1" s="77" customFormat="1" x14ac:dyDescent="0.25">
      <c r="A136" s="81"/>
    </row>
    <row r="137" spans="1:1" s="77" customFormat="1" x14ac:dyDescent="0.25">
      <c r="A137" s="81"/>
    </row>
    <row r="138" spans="1:1" s="77" customFormat="1" x14ac:dyDescent="0.25">
      <c r="A138" s="81"/>
    </row>
    <row r="139" spans="1:1" s="77" customFormat="1" x14ac:dyDescent="0.25">
      <c r="A139" s="81"/>
    </row>
    <row r="140" spans="1:1" s="77" customFormat="1" x14ac:dyDescent="0.25">
      <c r="A140" s="81"/>
    </row>
    <row r="141" spans="1:1" s="77" customFormat="1" x14ac:dyDescent="0.25">
      <c r="A141" s="81"/>
    </row>
    <row r="142" spans="1:1" s="77" customFormat="1" x14ac:dyDescent="0.25">
      <c r="A142" s="81"/>
    </row>
    <row r="143" spans="1:1" s="77" customFormat="1" x14ac:dyDescent="0.25">
      <c r="A143" s="81"/>
    </row>
    <row r="144" spans="1:1" s="77" customFormat="1" x14ac:dyDescent="0.25">
      <c r="A144" s="81"/>
    </row>
    <row r="145" spans="1:1" s="77" customFormat="1" x14ac:dyDescent="0.25">
      <c r="A145" s="81"/>
    </row>
    <row r="146" spans="1:1" s="77" customFormat="1" x14ac:dyDescent="0.25">
      <c r="A146" s="81"/>
    </row>
    <row r="147" spans="1:1" s="77" customFormat="1" x14ac:dyDescent="0.25">
      <c r="A147" s="81"/>
    </row>
    <row r="148" spans="1:1" s="77" customFormat="1" x14ac:dyDescent="0.25">
      <c r="A148" s="81"/>
    </row>
    <row r="149" spans="1:1" s="77" customFormat="1" x14ac:dyDescent="0.25">
      <c r="A149" s="81"/>
    </row>
    <row r="150" spans="1:1" s="77" customFormat="1" x14ac:dyDescent="0.25">
      <c r="A150" s="81"/>
    </row>
    <row r="151" spans="1:1" s="77" customFormat="1" x14ac:dyDescent="0.25">
      <c r="A151" s="81"/>
    </row>
    <row r="152" spans="1:1" s="77" customFormat="1" x14ac:dyDescent="0.25">
      <c r="A152" s="81"/>
    </row>
    <row r="153" spans="1:1" s="77" customFormat="1" x14ac:dyDescent="0.25">
      <c r="A153" s="81"/>
    </row>
    <row r="154" spans="1:1" s="77" customFormat="1" x14ac:dyDescent="0.25">
      <c r="A154" s="81"/>
    </row>
    <row r="155" spans="1:1" s="77" customFormat="1" x14ac:dyDescent="0.25">
      <c r="A155" s="81"/>
    </row>
    <row r="156" spans="1:1" s="77" customFormat="1" x14ac:dyDescent="0.25">
      <c r="A156" s="81"/>
    </row>
    <row r="157" spans="1:1" s="77" customFormat="1" x14ac:dyDescent="0.25">
      <c r="A157" s="81"/>
    </row>
    <row r="158" spans="1:1" s="77" customFormat="1" x14ac:dyDescent="0.25">
      <c r="A158" s="81"/>
    </row>
    <row r="159" spans="1:1" s="77" customFormat="1" x14ac:dyDescent="0.25">
      <c r="A159" s="81"/>
    </row>
    <row r="160" spans="1:1" s="77" customFormat="1" x14ac:dyDescent="0.25">
      <c r="A160" s="81"/>
    </row>
    <row r="161" spans="1:1" s="77" customFormat="1" x14ac:dyDescent="0.25">
      <c r="A161" s="81"/>
    </row>
    <row r="162" spans="1:1" s="77" customFormat="1" x14ac:dyDescent="0.25">
      <c r="A162" s="81"/>
    </row>
    <row r="163" spans="1:1" s="77" customFormat="1" x14ac:dyDescent="0.25">
      <c r="A163" s="81"/>
    </row>
    <row r="164" spans="1:1" s="77" customFormat="1" x14ac:dyDescent="0.25">
      <c r="A164" s="81"/>
    </row>
    <row r="165" spans="1:1" s="77" customFormat="1" x14ac:dyDescent="0.25">
      <c r="A165" s="81"/>
    </row>
    <row r="166" spans="1:1" s="77" customFormat="1" x14ac:dyDescent="0.25">
      <c r="A166" s="81"/>
    </row>
    <row r="167" spans="1:1" s="77" customFormat="1" x14ac:dyDescent="0.25">
      <c r="A167" s="81"/>
    </row>
    <row r="168" spans="1:1" s="77" customFormat="1" x14ac:dyDescent="0.25">
      <c r="A168" s="81"/>
    </row>
    <row r="169" spans="1:1" s="77" customFormat="1" x14ac:dyDescent="0.25">
      <c r="A169" s="81"/>
    </row>
    <row r="170" spans="1:1" s="77" customFormat="1" x14ac:dyDescent="0.25">
      <c r="A170" s="81"/>
    </row>
    <row r="171" spans="1:1" s="77" customFormat="1" x14ac:dyDescent="0.25">
      <c r="A171" s="81"/>
    </row>
    <row r="172" spans="1:1" s="77" customFormat="1" x14ac:dyDescent="0.25">
      <c r="A172" s="81"/>
    </row>
    <row r="173" spans="1:1" s="77" customFormat="1" x14ac:dyDescent="0.25">
      <c r="A173" s="81"/>
    </row>
    <row r="174" spans="1:1" s="77" customFormat="1" x14ac:dyDescent="0.25">
      <c r="A174" s="81"/>
    </row>
    <row r="175" spans="1:1" s="77" customFormat="1" x14ac:dyDescent="0.25">
      <c r="A175" s="81"/>
    </row>
    <row r="176" spans="1:1" s="77" customFormat="1" x14ac:dyDescent="0.25">
      <c r="A176" s="81"/>
    </row>
    <row r="177" spans="1:1" s="77" customFormat="1" x14ac:dyDescent="0.25">
      <c r="A177" s="81"/>
    </row>
    <row r="178" spans="1:1" s="77" customFormat="1" x14ac:dyDescent="0.25">
      <c r="A178" s="81"/>
    </row>
    <row r="179" spans="1:1" s="77" customFormat="1" x14ac:dyDescent="0.25">
      <c r="A179" s="81"/>
    </row>
    <row r="180" spans="1:1" s="77" customFormat="1" x14ac:dyDescent="0.25">
      <c r="A180" s="81"/>
    </row>
    <row r="181" spans="1:1" s="77" customFormat="1" x14ac:dyDescent="0.25">
      <c r="A181" s="81"/>
    </row>
    <row r="182" spans="1:1" s="77" customFormat="1" x14ac:dyDescent="0.25">
      <c r="A182" s="81"/>
    </row>
    <row r="183" spans="1:1" s="77" customFormat="1" x14ac:dyDescent="0.25">
      <c r="A183" s="81"/>
    </row>
    <row r="184" spans="1:1" s="77" customFormat="1" x14ac:dyDescent="0.25">
      <c r="A184" s="81"/>
    </row>
    <row r="185" spans="1:1" s="77" customFormat="1" x14ac:dyDescent="0.25">
      <c r="A185" s="81"/>
    </row>
    <row r="186" spans="1:1" s="77" customFormat="1" x14ac:dyDescent="0.25">
      <c r="A186" s="81"/>
    </row>
    <row r="187" spans="1:1" s="77" customFormat="1" x14ac:dyDescent="0.25">
      <c r="A187" s="81"/>
    </row>
    <row r="188" spans="1:1" s="77" customFormat="1" x14ac:dyDescent="0.25">
      <c r="A188" s="81"/>
    </row>
    <row r="189" spans="1:1" s="77" customFormat="1" x14ac:dyDescent="0.25">
      <c r="A189" s="81"/>
    </row>
    <row r="190" spans="1:1" s="77" customFormat="1" x14ac:dyDescent="0.25">
      <c r="A190" s="81"/>
    </row>
    <row r="191" spans="1:1" s="77" customFormat="1" x14ac:dyDescent="0.25">
      <c r="A191" s="81"/>
    </row>
    <row r="192" spans="1:1" s="77" customFormat="1" x14ac:dyDescent="0.25">
      <c r="A192" s="81"/>
    </row>
    <row r="193" spans="1:1" s="77" customFormat="1" x14ac:dyDescent="0.25">
      <c r="A193" s="81"/>
    </row>
    <row r="194" spans="1:1" s="77" customFormat="1" x14ac:dyDescent="0.25">
      <c r="A194" s="81"/>
    </row>
    <row r="195" spans="1:1" s="77" customFormat="1" x14ac:dyDescent="0.25">
      <c r="A195" s="81"/>
    </row>
    <row r="196" spans="1:1" s="77" customFormat="1" x14ac:dyDescent="0.25">
      <c r="A196" s="81"/>
    </row>
    <row r="197" spans="1:1" s="77" customFormat="1" x14ac:dyDescent="0.25">
      <c r="A197" s="81"/>
    </row>
    <row r="198" spans="1:1" s="77" customFormat="1" x14ac:dyDescent="0.25">
      <c r="A198" s="81"/>
    </row>
    <row r="199" spans="1:1" s="77" customFormat="1" x14ac:dyDescent="0.25">
      <c r="A199" s="81"/>
    </row>
    <row r="200" spans="1:1" s="77" customFormat="1" x14ac:dyDescent="0.25">
      <c r="A200" s="81"/>
    </row>
    <row r="201" spans="1:1" s="77" customFormat="1" x14ac:dyDescent="0.25">
      <c r="A201" s="81"/>
    </row>
    <row r="202" spans="1:1" s="77" customFormat="1" x14ac:dyDescent="0.25">
      <c r="A202" s="81"/>
    </row>
    <row r="203" spans="1:1" s="77" customFormat="1" x14ac:dyDescent="0.25">
      <c r="A203" s="81"/>
    </row>
    <row r="204" spans="1:1" s="77" customFormat="1" x14ac:dyDescent="0.25">
      <c r="A204" s="81"/>
    </row>
    <row r="205" spans="1:1" s="77" customFormat="1" x14ac:dyDescent="0.25">
      <c r="A205" s="81"/>
    </row>
    <row r="206" spans="1:1" s="77" customFormat="1" x14ac:dyDescent="0.25">
      <c r="A206" s="81"/>
    </row>
  </sheetData>
  <mergeCells count="1">
    <mergeCell ref="K1:L2"/>
  </mergeCells>
  <pageMargins left="0.31496062992125984" right="0.31496062992125984" top="0.74803149606299213" bottom="0.74803149606299213" header="0.31496062992125984" footer="0.31496062992125984"/>
  <pageSetup paperSize="9" scale="67" orientation="landscape" r:id="rId1"/>
  <drawing r:id="rId2"/>
  <legacyDrawing r:id="rId3"/>
  <controls>
    <mc:AlternateContent xmlns:mc="http://schemas.openxmlformats.org/markup-compatibility/2006">
      <mc:Choice Requires="x14">
        <control shapeId="4097" r:id="rId4" name="ComboBox1">
          <controlPr autoLine="0" linkedCell="AA1" listFillRange="LOOKUPS!A2:A17" r:id="rId5">
            <anchor moveWithCells="1">
              <from>
                <xdr:col>3</xdr:col>
                <xdr:colOff>180975</xdr:colOff>
                <xdr:row>7</xdr:row>
                <xdr:rowOff>0</xdr:rowOff>
              </from>
              <to>
                <xdr:col>6</xdr:col>
                <xdr:colOff>600075</xdr:colOff>
                <xdr:row>8</xdr:row>
                <xdr:rowOff>38100</xdr:rowOff>
              </to>
            </anchor>
          </controlPr>
        </control>
      </mc:Choice>
      <mc:Fallback>
        <control shapeId="4097"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I205"/>
  <sheetViews>
    <sheetView showGridLines="0" zoomScale="85" zoomScaleNormal="85" workbookViewId="0">
      <selection activeCell="D8" sqref="D8:G8"/>
    </sheetView>
  </sheetViews>
  <sheetFormatPr defaultColWidth="9.140625" defaultRowHeight="15" x14ac:dyDescent="0.25"/>
  <cols>
    <col min="1" max="1" width="4" style="163" customWidth="1"/>
    <col min="2" max="2" width="11.42578125" style="77" customWidth="1"/>
    <col min="3" max="3" width="11.85546875" style="161" customWidth="1"/>
    <col min="4" max="4" width="9" style="161" customWidth="1"/>
    <col min="5" max="21" width="9.140625" style="161"/>
    <col min="22" max="25" width="9.140625" style="161" customWidth="1"/>
    <col min="26" max="26" width="8.42578125" style="161" customWidth="1"/>
    <col min="27" max="33" width="9.140625" style="161" customWidth="1"/>
    <col min="34" max="34" width="20.140625" style="161" customWidth="1"/>
    <col min="35" max="36" width="9.140625" style="161" customWidth="1"/>
    <col min="37" max="16384" width="9.140625" style="161"/>
  </cols>
  <sheetData>
    <row r="1" spans="1:34" s="162" customFormat="1" ht="18" x14ac:dyDescent="0.25">
      <c r="A1" s="163"/>
      <c r="B1" s="1" t="s">
        <v>0</v>
      </c>
      <c r="AH1" s="162" t="str">
        <f>D8</f>
        <v>NHS Scotland</v>
      </c>
    </row>
    <row r="2" spans="1:34" ht="20.25" customHeight="1" x14ac:dyDescent="0.25">
      <c r="B2" s="6" t="str">
        <f>'Publication Table'!B2</f>
        <v>Month ending 31 October 2020</v>
      </c>
    </row>
    <row r="7" spans="1:34" x14ac:dyDescent="0.25">
      <c r="AH7" s="162" t="s">
        <v>480</v>
      </c>
    </row>
    <row r="8" spans="1:34" ht="15.75" x14ac:dyDescent="0.25">
      <c r="C8" s="57" t="s">
        <v>117</v>
      </c>
      <c r="D8" s="328" t="s">
        <v>118</v>
      </c>
      <c r="E8" s="329"/>
      <c r="F8" s="329"/>
      <c r="G8" s="330"/>
      <c r="H8" s="65"/>
      <c r="AH8" s="162" t="s">
        <v>7</v>
      </c>
    </row>
    <row r="9" spans="1:34" x14ac:dyDescent="0.25">
      <c r="H9" s="65"/>
      <c r="AH9" s="162" t="s">
        <v>481</v>
      </c>
    </row>
    <row r="10" spans="1:34" x14ac:dyDescent="0.25">
      <c r="AH10" s="162" t="s">
        <v>482</v>
      </c>
    </row>
    <row r="28" spans="1:35" s="96" customFormat="1" x14ac:dyDescent="0.25">
      <c r="A28" s="163"/>
    </row>
    <row r="29" spans="1:35" s="96" customFormat="1" x14ac:dyDescent="0.25">
      <c r="A29" s="163" t="s">
        <v>119</v>
      </c>
      <c r="C29" s="311"/>
      <c r="D29" s="311"/>
      <c r="E29" s="311"/>
      <c r="F29" s="311"/>
      <c r="G29" s="311"/>
      <c r="H29" s="311"/>
      <c r="I29" s="311"/>
      <c r="J29" s="311"/>
      <c r="K29" s="311"/>
      <c r="L29" s="311"/>
      <c r="M29" s="311"/>
      <c r="N29" s="311"/>
      <c r="O29" s="311"/>
      <c r="P29" s="311"/>
      <c r="Q29" s="311"/>
      <c r="R29" s="311"/>
      <c r="S29" s="311"/>
      <c r="T29" s="311"/>
      <c r="U29" s="311"/>
      <c r="AH29" s="102"/>
      <c r="AI29" s="102"/>
    </row>
    <row r="30" spans="1:35" s="96" customFormat="1" x14ac:dyDescent="0.25">
      <c r="A30" s="163"/>
      <c r="C30" s="89" t="str">
        <f>C45</f>
        <v>NHS Scotland</v>
      </c>
      <c r="D30" s="90"/>
      <c r="E30" s="90"/>
      <c r="F30" s="90"/>
      <c r="G30" s="90"/>
      <c r="H30" s="90"/>
      <c r="I30" s="62"/>
      <c r="J30" s="164">
        <v>43922</v>
      </c>
      <c r="K30" s="164">
        <v>43952</v>
      </c>
      <c r="L30" s="164">
        <v>43983</v>
      </c>
      <c r="M30" s="164">
        <v>44013</v>
      </c>
      <c r="N30" s="164">
        <v>44044</v>
      </c>
      <c r="O30" s="164">
        <v>44075</v>
      </c>
      <c r="P30" s="164">
        <v>44105</v>
      </c>
      <c r="Q30" s="164">
        <v>44136</v>
      </c>
      <c r="R30" s="164">
        <v>44166</v>
      </c>
      <c r="S30" s="164">
        <v>44197</v>
      </c>
      <c r="T30" s="164">
        <v>44228</v>
      </c>
      <c r="U30" s="164">
        <v>44256</v>
      </c>
      <c r="AH30" s="102"/>
      <c r="AI30" s="102"/>
    </row>
    <row r="31" spans="1:35" s="96" customFormat="1" x14ac:dyDescent="0.25">
      <c r="A31" s="163"/>
      <c r="C31" s="55" t="s">
        <v>3</v>
      </c>
      <c r="D31" s="65"/>
      <c r="E31" s="65"/>
      <c r="F31" s="65"/>
      <c r="G31" s="65"/>
      <c r="H31" s="65"/>
      <c r="I31" s="63"/>
      <c r="J31" s="258">
        <f>IF(VLOOKUP($A$61,'Publication Table'!$A$6:$CV$507,J37,FALSE)=0,"-",VLOOKUP($A$61,'Publication Table'!$A$6:$CV$507,J37,FALSE))</f>
        <v>3406</v>
      </c>
      <c r="K31" s="319">
        <f>IF(VLOOKUP($A$61,'Publication Table'!$A$6:$CV$507,K37,FALSE)=0,"-",VLOOKUP($A$61,'Publication Table'!$A$6:$CV$507,K37,FALSE))</f>
        <v>4120</v>
      </c>
      <c r="L31" s="319">
        <f>IF(VLOOKUP($A$61,'Publication Table'!$A$6:$CV$507,L37,FALSE)=0,"-",VLOOKUP($A$61,'Publication Table'!$A$6:$CV$507,L37,FALSE))</f>
        <v>6984</v>
      </c>
      <c r="M31" s="319">
        <f>IF(VLOOKUP($A$61,'Publication Table'!$A$6:$CV$507,M37,FALSE)=0,"-",VLOOKUP($A$61,'Publication Table'!$A$6:$CV$507,M37,FALSE))</f>
        <v>11224</v>
      </c>
      <c r="N31" s="319">
        <f>IF(VLOOKUP($A$61,'Publication Table'!$A$6:$CV$507,N37,FALSE)=0,"-",VLOOKUP($A$61,'Publication Table'!$A$6:$CV$507,N37,FALSE))</f>
        <v>13831</v>
      </c>
      <c r="O31" s="319">
        <f>IF(VLOOKUP($A$61,'Publication Table'!$A$6:$CV$507,O37,FALSE)=0,"-",VLOOKUP($A$61,'Publication Table'!$A$6:$CV$507,O37,FALSE))</f>
        <v>17056</v>
      </c>
      <c r="P31" s="319">
        <f ca="1">IF(VLOOKUP($A$61,'Publication Table'!$A$6:$CV$507,P37,FALSE)=0,"-",VLOOKUP($A$61,'Publication Table'!$A$6:$CV$507,P37,FALSE))</f>
        <v>18142</v>
      </c>
      <c r="Q31" s="316" t="str">
        <f>IF(VLOOKUP($A$61,'Publication Table'!$A$6:$CV$507,Q37,FALSE)=0,"-",VLOOKUP($A$61,'Publication Table'!$A$6:$CV$507,Q37,FALSE))</f>
        <v>-</v>
      </c>
      <c r="R31" s="316" t="str">
        <f>IF(VLOOKUP($A$61,'Publication Table'!$A$6:$CV$507,R37,FALSE)=0,"-",VLOOKUP($A$61,'Publication Table'!$A$6:$CV$507,R37,FALSE))</f>
        <v>-</v>
      </c>
      <c r="S31" s="316" t="str">
        <f>IF(VLOOKUP($A$61,'Publication Table'!$A$6:$CV$507,S37,FALSE)=0,"-",VLOOKUP($A$61,'Publication Table'!$A$6:$CV$507,S37,FALSE))</f>
        <v>-</v>
      </c>
      <c r="T31" s="316" t="str">
        <f>IF(VLOOKUP($A$61,'Publication Table'!$A$6:$CV$507,T37,FALSE)=0,"-",VLOOKUP($A$61,'Publication Table'!$A$6:$CV$507,T37,FALSE))</f>
        <v>-</v>
      </c>
      <c r="U31" s="316" t="str">
        <f>IF(VLOOKUP($A$61,'Publication Table'!$A$6:$CV$507,U37,FALSE)=0,"-",VLOOKUP($A$61,'Publication Table'!$A$6:$CV$507,U37,FALSE))</f>
        <v>-</v>
      </c>
      <c r="AH31" s="102"/>
      <c r="AI31" s="102"/>
    </row>
    <row r="32" spans="1:35" s="96" customFormat="1" x14ac:dyDescent="0.25">
      <c r="A32" s="163"/>
      <c r="C32" s="56" t="s">
        <v>120</v>
      </c>
      <c r="D32" s="65"/>
      <c r="E32" s="65"/>
      <c r="F32" s="65"/>
      <c r="G32" s="65"/>
      <c r="H32" s="65"/>
      <c r="I32" s="63"/>
      <c r="J32" s="260">
        <f>IF(VLOOKUP($A$62,'Publication Table'!$A$6:$CV$507,J37,FALSE)=0,"-",VLOOKUP($A$62,'Publication Table'!$A$6:$CV$507,J37,FALSE))</f>
        <v>458</v>
      </c>
      <c r="K32" s="320">
        <f>IF(VLOOKUP($A$62,'Publication Table'!$A$6:$CV$507,K37,FALSE)=0,"-",VLOOKUP($A$62,'Publication Table'!$A$6:$CV$507,K37,FALSE))</f>
        <v>311</v>
      </c>
      <c r="L32" s="320">
        <f>IF(VLOOKUP($A$62,'Publication Table'!$A$6:$CV$507,L37,FALSE)=0,"-",VLOOKUP($A$62,'Publication Table'!$A$6:$CV$507,L37,FALSE))</f>
        <v>465</v>
      </c>
      <c r="M32" s="320">
        <f>IF(VLOOKUP($A$62,'Publication Table'!$A$6:$CV$507,M37,FALSE)=0,"-",VLOOKUP($A$62,'Publication Table'!$A$6:$CV$507,M37,FALSE))</f>
        <v>699</v>
      </c>
      <c r="N32" s="320">
        <f>IF(VLOOKUP($A$62,'Publication Table'!$A$6:$CV$507,N37,FALSE)=0,"-",VLOOKUP($A$62,'Publication Table'!$A$6:$CV$507,N37,FALSE))</f>
        <v>987</v>
      </c>
      <c r="O32" s="320">
        <f>IF(VLOOKUP($A$62,'Publication Table'!$A$6:$CV$507,O37,FALSE)=0,"-",VLOOKUP($A$62,'Publication Table'!$A$6:$CV$507,O37,FALSE))</f>
        <v>1120</v>
      </c>
      <c r="P32" s="320">
        <f ca="1">IF(VLOOKUP($A$62,'Publication Table'!$A$6:$CV$507,P37,FALSE)=0,"-",VLOOKUP($A$62,'Publication Table'!$A$6:$CV$507,P37,FALSE))</f>
        <v>1370</v>
      </c>
      <c r="Q32" s="317" t="str">
        <f>IF(VLOOKUP($A$62,'Publication Table'!$A$6:$CV$507,Q37,FALSE)=0,"-",VLOOKUP($A$62,'Publication Table'!$A$6:$CV$507,Q37,FALSE))</f>
        <v>-</v>
      </c>
      <c r="R32" s="317" t="str">
        <f>IF(VLOOKUP($A$62,'Publication Table'!$A$6:$CV$507,R37,FALSE)=0,"-",VLOOKUP($A$62,'Publication Table'!$A$6:$CV$507,R37,FALSE))</f>
        <v>-</v>
      </c>
      <c r="S32" s="317" t="str">
        <f>IF(VLOOKUP($A$62,'Publication Table'!$A$6:$CV$507,S37,FALSE)=0,"-",VLOOKUP($A$62,'Publication Table'!$A$6:$CV$507,S37,FALSE))</f>
        <v>-</v>
      </c>
      <c r="T32" s="317" t="str">
        <f>IF(VLOOKUP($A$62,'Publication Table'!$A$6:$CV$507,T37,FALSE)=0,"-",VLOOKUP($A$62,'Publication Table'!$A$6:$CV$507,T37,FALSE))</f>
        <v>-</v>
      </c>
      <c r="U32" s="317" t="str">
        <f>IF(VLOOKUP($A$62,'Publication Table'!$A$6:$CV$507,U37,FALSE)=0,"-",VLOOKUP($A$62,'Publication Table'!$A$6:$CV$507,U37,FALSE))</f>
        <v>-</v>
      </c>
      <c r="AH32" s="102"/>
      <c r="AI32" s="102"/>
    </row>
    <row r="33" spans="1:35" s="96" customFormat="1" x14ac:dyDescent="0.25">
      <c r="A33" s="163"/>
      <c r="C33" s="55" t="s">
        <v>5</v>
      </c>
      <c r="D33" s="65"/>
      <c r="E33" s="65"/>
      <c r="F33" s="65"/>
      <c r="G33" s="65"/>
      <c r="H33" s="65"/>
      <c r="I33" s="63"/>
      <c r="J33" s="260">
        <f>IF(VLOOKUP($A$63,'Publication Table'!$A$6:$CV$507,J37,FALSE)=0,"-",VLOOKUP($A$63,'Publication Table'!$A$6:$CV$507,J37,FALSE))</f>
        <v>170</v>
      </c>
      <c r="K33" s="320">
        <f>IF(VLOOKUP($A$63,'Publication Table'!$A$6:$CV$507,K37,FALSE)=0,"-",VLOOKUP($A$63,'Publication Table'!$A$6:$CV$507,K37,FALSE))</f>
        <v>161</v>
      </c>
      <c r="L33" s="320">
        <f>IF(VLOOKUP($A$63,'Publication Table'!$A$6:$CV$507,L37,FALSE)=0,"-",VLOOKUP($A$63,'Publication Table'!$A$6:$CV$507,L37,FALSE))</f>
        <v>242</v>
      </c>
      <c r="M33" s="320">
        <f>IF(VLOOKUP($A$63,'Publication Table'!$A$6:$CV$507,M37,FALSE)=0,"-",VLOOKUP($A$63,'Publication Table'!$A$6:$CV$507,M37,FALSE))</f>
        <v>345</v>
      </c>
      <c r="N33" s="320">
        <f>IF(VLOOKUP($A$63,'Publication Table'!$A$6:$CV$507,N37,FALSE)=0,"-",VLOOKUP($A$63,'Publication Table'!$A$6:$CV$507,N37,FALSE))</f>
        <v>468</v>
      </c>
      <c r="O33" s="320">
        <f>IF(VLOOKUP($A$63,'Publication Table'!$A$6:$CV$507,O37,FALSE)=0,"-",VLOOKUP($A$63,'Publication Table'!$A$6:$CV$507,O37,FALSE))</f>
        <v>540</v>
      </c>
      <c r="P33" s="320">
        <f ca="1">IF(VLOOKUP($A$63,'Publication Table'!$A$6:$CV$507,P37,FALSE)=0,"-",VLOOKUP($A$63,'Publication Table'!$A$6:$CV$507,P37,FALSE))</f>
        <v>611</v>
      </c>
      <c r="Q33" s="317" t="str">
        <f>IF(VLOOKUP($A$63,'Publication Table'!$A$6:$CV$507,Q37,FALSE)=0,"-",VLOOKUP($A$63,'Publication Table'!$A$6:$CV$507,Q37,FALSE))</f>
        <v>-</v>
      </c>
      <c r="R33" s="317" t="str">
        <f>IF(VLOOKUP($A$63,'Publication Table'!$A$6:$CV$507,R37,FALSE)=0,"-",VLOOKUP($A$63,'Publication Table'!$A$6:$CV$507,R37,FALSE))</f>
        <v>-</v>
      </c>
      <c r="S33" s="317" t="str">
        <f>IF(VLOOKUP($A$63,'Publication Table'!$A$6:$CV$507,S37,FALSE)=0,"-",VLOOKUP($A$63,'Publication Table'!$A$6:$CV$507,S37,FALSE))</f>
        <v>-</v>
      </c>
      <c r="T33" s="317" t="str">
        <f>IF(VLOOKUP($A$63,'Publication Table'!$A$6:$CV$507,T37,FALSE)=0,"-",VLOOKUP($A$63,'Publication Table'!$A$6:$CV$507,T37,FALSE))</f>
        <v>-</v>
      </c>
      <c r="U33" s="317" t="str">
        <f>IF(VLOOKUP($A$63,'Publication Table'!$A$6:$CV$507,U37,FALSE)=0,"-",VLOOKUP($A$63,'Publication Table'!$A$6:$CV$507,U37,FALSE))</f>
        <v>-</v>
      </c>
      <c r="AH33" s="102"/>
      <c r="AI33" s="102"/>
    </row>
    <row r="34" spans="1:35" s="96" customFormat="1" x14ac:dyDescent="0.25">
      <c r="A34" s="163"/>
      <c r="C34" s="55" t="s">
        <v>6</v>
      </c>
      <c r="D34" s="65"/>
      <c r="E34" s="65"/>
      <c r="F34" s="65"/>
      <c r="G34" s="65"/>
      <c r="H34" s="65"/>
      <c r="I34" s="63"/>
      <c r="J34" s="260">
        <f>IF(VLOOKUP($A$64,'Publication Table'!$A$3:$CV$507,J37,FALSE)=0,"-",VLOOKUP($A$64,'Publication Table'!$A$3:$CV$507,J37,FALSE))</f>
        <v>141</v>
      </c>
      <c r="K34" s="320">
        <f>IF(VLOOKUP($A$64,'Publication Table'!$A$3:$CV$507,K37,FALSE)=0,"-",VLOOKUP($A$64,'Publication Table'!$A$3:$CV$507,K37,FALSE))</f>
        <v>53</v>
      </c>
      <c r="L34" s="320">
        <f>IF(VLOOKUP($A$64,'Publication Table'!$A$3:$CV$507,L37,FALSE)=0,"-",VLOOKUP($A$64,'Publication Table'!$A$3:$CV$507,L37,FALSE))</f>
        <v>76</v>
      </c>
      <c r="M34" s="320">
        <f>IF(VLOOKUP($A$64,'Publication Table'!$A$3:$CV$507,M37,FALSE)=0,"-",VLOOKUP($A$64,'Publication Table'!$A$3:$CV$507,M37,FALSE))</f>
        <v>143</v>
      </c>
      <c r="N34" s="320">
        <f>IF(VLOOKUP($A$64,'Publication Table'!$A$3:$CV$507,N37,FALSE)=0,"-",VLOOKUP($A$64,'Publication Table'!$A$3:$CV$507,N37,FALSE))</f>
        <v>158</v>
      </c>
      <c r="O34" s="320">
        <f>IF(VLOOKUP($A$64,'Publication Table'!$A$3:$CV$507,O37,FALSE)=0,"-",VLOOKUP($A$64,'Publication Table'!$A$3:$CV$507,O37,FALSE))</f>
        <v>199</v>
      </c>
      <c r="P34" s="320">
        <f ca="1">IF(VLOOKUP($A$64,'Publication Table'!$A$3:$CV$507,P37,FALSE)=0,"-",VLOOKUP($A$64,'Publication Table'!$A$3:$CV$507,P37,FALSE))</f>
        <v>366</v>
      </c>
      <c r="Q34" s="317" t="str">
        <f>IF(VLOOKUP($A$64,'Publication Table'!$A$3:$CV$507,Q37,FALSE)=0,"-",VLOOKUP($A$64,'Publication Table'!$A$3:$CV$507,Q37,FALSE))</f>
        <v>-</v>
      </c>
      <c r="R34" s="317" t="str">
        <f>IF(VLOOKUP($A$64,'Publication Table'!$A$3:$CV$507,R37,FALSE)=0,"-",VLOOKUP($A$64,'Publication Table'!$A$3:$CV$507,R37,FALSE))</f>
        <v>-</v>
      </c>
      <c r="S34" s="317" t="str">
        <f>IF(VLOOKUP($A$64,'Publication Table'!$A$3:$CV$507,S37,FALSE)=0,"-",VLOOKUP($A$64,'Publication Table'!$A$3:$CV$507,S37,FALSE))</f>
        <v>-</v>
      </c>
      <c r="T34" s="317" t="str">
        <f>IF(VLOOKUP($A$64,'Publication Table'!$A$3:$CV$507,T37,FALSE)=0,"-",VLOOKUP($A$64,'Publication Table'!$A$3:$CV$507,T37,FALSE))</f>
        <v>-</v>
      </c>
      <c r="U34" s="317" t="str">
        <f>IF(VLOOKUP($A$64,'Publication Table'!$A$3:$CV$507,U37,FALSE)=0,"-",VLOOKUP($A$64,'Publication Table'!$A$3:$CV$507,U37,FALSE))</f>
        <v>-</v>
      </c>
      <c r="AH34" s="102"/>
      <c r="AI34" s="102"/>
    </row>
    <row r="35" spans="1:35" s="96" customFormat="1" x14ac:dyDescent="0.25">
      <c r="A35" s="163"/>
      <c r="C35" s="55" t="s">
        <v>7</v>
      </c>
      <c r="D35" s="65"/>
      <c r="E35" s="65"/>
      <c r="F35" s="65"/>
      <c r="G35" s="65"/>
      <c r="H35" s="65"/>
      <c r="I35" s="63"/>
      <c r="J35" s="260">
        <f>IF(VLOOKUP($A$65,'Publication Table'!$A$4:$CV$507,J37,FALSE)=0,"-",VLOOKUP($A$65,'Publication Table'!$A$4:$CV$507,J37,FALSE))</f>
        <v>113</v>
      </c>
      <c r="K35" s="320">
        <f>IF(VLOOKUP($A$65,'Publication Table'!$A$4:$CV$507,K37,FALSE)=0,"-",VLOOKUP($A$65,'Publication Table'!$A$4:$CV$507,K37,FALSE))</f>
        <v>82</v>
      </c>
      <c r="L35" s="320">
        <f>IF(VLOOKUP($A$65,'Publication Table'!$A$4:$CV$507,L37,FALSE)=0,"-",VLOOKUP($A$65,'Publication Table'!$A$4:$CV$507,L37,FALSE))</f>
        <v>114</v>
      </c>
      <c r="M35" s="320">
        <f>IF(VLOOKUP($A$65,'Publication Table'!$A$4:$CV$507,M37,FALSE)=0,"-",VLOOKUP($A$65,'Publication Table'!$A$4:$CV$507,M37,FALSE))</f>
        <v>185</v>
      </c>
      <c r="N35" s="320">
        <f>IF(VLOOKUP($A$65,'Publication Table'!$A$4:$CV$507,N37,FALSE)=0,"-",VLOOKUP($A$65,'Publication Table'!$A$4:$CV$507,N37,FALSE))</f>
        <v>298</v>
      </c>
      <c r="O35" s="320">
        <f>IF(VLOOKUP($A$65,'Publication Table'!$A$4:$CV$507,O37,FALSE)=0,"-",VLOOKUP($A$65,'Publication Table'!$A$4:$CV$507,O37,FALSE))</f>
        <v>326</v>
      </c>
      <c r="P35" s="320">
        <f ca="1">IF(VLOOKUP($A$65,'Publication Table'!$A$4:$CV$507,P37,FALSE)=0,"-",VLOOKUP($A$65,'Publication Table'!$A$4:$CV$507,P37,FALSE))</f>
        <v>341</v>
      </c>
      <c r="Q35" s="317" t="str">
        <f>IF(VLOOKUP($A$65,'Publication Table'!$A$4:$CV$507,Q37,FALSE)=0,"-",VLOOKUP($A$65,'Publication Table'!$A$4:$CV$507,Q37,FALSE))</f>
        <v>-</v>
      </c>
      <c r="R35" s="317" t="str">
        <f>IF(VLOOKUP($A$65,'Publication Table'!$A$4:$CV$507,R37,FALSE)=0,"-",VLOOKUP($A$65,'Publication Table'!$A$4:$CV$507,R37,FALSE))</f>
        <v>-</v>
      </c>
      <c r="S35" s="317" t="str">
        <f>IF(VLOOKUP($A$65,'Publication Table'!$A$4:$CV$507,S37,FALSE)=0,"-",VLOOKUP($A$65,'Publication Table'!$A$4:$CV$507,S37,FALSE))</f>
        <v>-</v>
      </c>
      <c r="T35" s="317" t="str">
        <f>IF(VLOOKUP($A$65,'Publication Table'!$A$4:$CV$507,T37,FALSE)=0,"-",VLOOKUP($A$65,'Publication Table'!$A$4:$CV$507,T37,FALSE))</f>
        <v>-</v>
      </c>
      <c r="U35" s="317" t="str">
        <f>IF(VLOOKUP($A$65,'Publication Table'!$A$4:$CV$507,U37,FALSE)=0,"-",VLOOKUP($A$65,'Publication Table'!$A$4:$CV$507,U37,FALSE))</f>
        <v>-</v>
      </c>
      <c r="AH35" s="102"/>
      <c r="AI35" s="102"/>
    </row>
    <row r="36" spans="1:35" s="96" customFormat="1" x14ac:dyDescent="0.25">
      <c r="A36" s="163"/>
      <c r="C36" s="58" t="s">
        <v>8</v>
      </c>
      <c r="D36" s="60"/>
      <c r="E36" s="60"/>
      <c r="F36" s="60"/>
      <c r="G36" s="60"/>
      <c r="H36" s="60"/>
      <c r="I36" s="64"/>
      <c r="J36" s="261">
        <f>IF(VLOOKUP($A$66,'Publication Table'!$A$4:$CV$507,J37,FALSE)=0,"-",VLOOKUP($A$66,'Publication Table'!$A$4:$CV$507,J37,FALSE))</f>
        <v>34</v>
      </c>
      <c r="K36" s="321">
        <f>IF(VLOOKUP($A$66,'Publication Table'!$A$4:$CV$507,K37,FALSE)=0,"-",VLOOKUP($A$66,'Publication Table'!$A$4:$CV$507,K37,FALSE))</f>
        <v>15</v>
      </c>
      <c r="L36" s="321">
        <f>IF(VLOOKUP($A$66,'Publication Table'!$A$4:$CV$507,L37,FALSE)=0,"-",VLOOKUP($A$66,'Publication Table'!$A$4:$CV$507,L37,FALSE))</f>
        <v>33</v>
      </c>
      <c r="M36" s="321">
        <f>IF(VLOOKUP($A$66,'Publication Table'!$A$4:$CV$507,M37,FALSE)=0,"-",VLOOKUP($A$66,'Publication Table'!$A$4:$CV$507,M37,FALSE))</f>
        <v>26</v>
      </c>
      <c r="N36" s="321">
        <f>IF(VLOOKUP($A$66,'Publication Table'!$A$4:$CV$507,N37,FALSE)=0,"-",VLOOKUP($A$66,'Publication Table'!$A$4:$CV$507,N37,FALSE))</f>
        <v>63</v>
      </c>
      <c r="O36" s="321">
        <f>IF(VLOOKUP($A$66,'Publication Table'!$A$4:$CV$507,O37,FALSE)=0,"-",VLOOKUP($A$66,'Publication Table'!$A$4:$CV$507,O37,FALSE))</f>
        <v>55</v>
      </c>
      <c r="P36" s="321">
        <f ca="1">IF(VLOOKUP($A$66,'Publication Table'!$A$4:$CV$507,P37,FALSE)=0,"-",VLOOKUP($A$66,'Publication Table'!$A$4:$CV$507,P37,FALSE))</f>
        <v>52</v>
      </c>
      <c r="Q36" s="318" t="str">
        <f>IF(VLOOKUP($A$66,'Publication Table'!$A$4:$CV$507,Q37,FALSE)=0,"-",VLOOKUP($A$66,'Publication Table'!$A$4:$CV$507,Q37,FALSE))</f>
        <v>-</v>
      </c>
      <c r="R36" s="318" t="str">
        <f>IF(VLOOKUP($A$66,'Publication Table'!$A$4:$CV$507,R37,FALSE)=0,"-",VLOOKUP($A$66,'Publication Table'!$A$4:$CV$507,R37,FALSE))</f>
        <v>-</v>
      </c>
      <c r="S36" s="318" t="str">
        <f>IF(VLOOKUP($A$66,'Publication Table'!$A$4:$CV$507,S37,FALSE)=0,"-",VLOOKUP($A$66,'Publication Table'!$A$4:$CV$507,S37,FALSE))</f>
        <v>-</v>
      </c>
      <c r="T36" s="318" t="str">
        <f>IF(VLOOKUP($A$66,'Publication Table'!$A$4:$CV$507,T37,FALSE)=0,"-",VLOOKUP($A$66,'Publication Table'!$A$4:$CV$507,T37,FALSE))</f>
        <v>-</v>
      </c>
      <c r="U36" s="318" t="str">
        <f>IF(VLOOKUP($A$66,'Publication Table'!$A$4:$CV$507,U37,FALSE)=0,"-",VLOOKUP($A$66,'Publication Table'!$A$4:$CV$507,U37,FALSE))</f>
        <v>-</v>
      </c>
      <c r="AH36" s="102"/>
      <c r="AI36" s="102"/>
    </row>
    <row r="37" spans="1:35" s="162" customFormat="1" x14ac:dyDescent="0.25">
      <c r="A37" s="163"/>
      <c r="C37" s="163"/>
      <c r="J37" s="262">
        <v>63</v>
      </c>
      <c r="K37" s="165">
        <f t="shared" ref="K37:U37" si="0">J37+1</f>
        <v>64</v>
      </c>
      <c r="L37" s="165">
        <f t="shared" si="0"/>
        <v>65</v>
      </c>
      <c r="M37" s="165">
        <f t="shared" si="0"/>
        <v>66</v>
      </c>
      <c r="N37" s="165">
        <f t="shared" si="0"/>
        <v>67</v>
      </c>
      <c r="O37" s="165">
        <f t="shared" si="0"/>
        <v>68</v>
      </c>
      <c r="P37" s="262">
        <f t="shared" si="0"/>
        <v>69</v>
      </c>
      <c r="Q37" s="165">
        <f t="shared" si="0"/>
        <v>70</v>
      </c>
      <c r="R37" s="165">
        <f t="shared" si="0"/>
        <v>71</v>
      </c>
      <c r="S37" s="165">
        <f t="shared" si="0"/>
        <v>72</v>
      </c>
      <c r="T37" s="165">
        <f t="shared" si="0"/>
        <v>73</v>
      </c>
      <c r="U37" s="165">
        <f t="shared" si="0"/>
        <v>74</v>
      </c>
      <c r="AH37" s="163"/>
      <c r="AI37" s="163"/>
    </row>
    <row r="38" spans="1:35" s="96" customFormat="1" x14ac:dyDescent="0.25">
      <c r="A38" s="163"/>
      <c r="C38" s="133" t="s">
        <v>485</v>
      </c>
      <c r="D38" s="109"/>
      <c r="E38" s="109"/>
      <c r="F38" s="130"/>
      <c r="G38" s="109"/>
      <c r="H38" s="109"/>
      <c r="I38" s="110"/>
      <c r="J38" s="263">
        <f t="shared" ref="J38:U38" si="1">J30</f>
        <v>43922</v>
      </c>
      <c r="K38" s="108">
        <f t="shared" si="1"/>
        <v>43952</v>
      </c>
      <c r="L38" s="108">
        <f t="shared" si="1"/>
        <v>43983</v>
      </c>
      <c r="M38" s="108">
        <f t="shared" si="1"/>
        <v>44013</v>
      </c>
      <c r="N38" s="108">
        <f t="shared" si="1"/>
        <v>44044</v>
      </c>
      <c r="O38" s="108">
        <f t="shared" si="1"/>
        <v>44075</v>
      </c>
      <c r="P38" s="263">
        <f t="shared" si="1"/>
        <v>44105</v>
      </c>
      <c r="Q38" s="108">
        <f t="shared" si="1"/>
        <v>44136</v>
      </c>
      <c r="R38" s="108">
        <f t="shared" si="1"/>
        <v>44166</v>
      </c>
      <c r="S38" s="108">
        <f t="shared" si="1"/>
        <v>44197</v>
      </c>
      <c r="T38" s="108">
        <f t="shared" si="1"/>
        <v>44228</v>
      </c>
      <c r="U38" s="108">
        <f t="shared" si="1"/>
        <v>44256</v>
      </c>
      <c r="AH38" s="102"/>
      <c r="AI38" s="102"/>
    </row>
    <row r="39" spans="1:35" s="96" customFormat="1" x14ac:dyDescent="0.25">
      <c r="A39" s="163"/>
      <c r="C39" s="132" t="s">
        <v>487</v>
      </c>
      <c r="D39" s="105"/>
      <c r="E39" s="105"/>
      <c r="F39" s="131"/>
      <c r="G39" s="105"/>
      <c r="H39" s="105"/>
      <c r="I39" s="79"/>
      <c r="J39" s="264">
        <f>IFERROR((J32/J31),"-")</f>
        <v>0.13446858485026425</v>
      </c>
      <c r="K39" s="322">
        <f t="shared" ref="K39:U39" si="2">IFERROR((K32/K31),"-")</f>
        <v>7.5485436893203889E-2</v>
      </c>
      <c r="L39" s="322">
        <f t="shared" si="2"/>
        <v>6.6580756013745704E-2</v>
      </c>
      <c r="M39" s="322">
        <f t="shared" si="2"/>
        <v>6.2277263007840339E-2</v>
      </c>
      <c r="N39" s="322">
        <f t="shared" si="2"/>
        <v>7.1361434458824383E-2</v>
      </c>
      <c r="O39" s="322">
        <f t="shared" si="2"/>
        <v>6.5666041275797379E-2</v>
      </c>
      <c r="P39" s="322">
        <f t="shared" ca="1" si="2"/>
        <v>7.5515378679307688E-2</v>
      </c>
      <c r="Q39" s="313" t="str">
        <f t="shared" si="2"/>
        <v>-</v>
      </c>
      <c r="R39" s="313" t="str">
        <f t="shared" si="2"/>
        <v>-</v>
      </c>
      <c r="S39" s="313" t="str">
        <f t="shared" si="2"/>
        <v>-</v>
      </c>
      <c r="T39" s="313" t="str">
        <f t="shared" si="2"/>
        <v>-</v>
      </c>
      <c r="U39" s="313" t="str">
        <f t="shared" si="2"/>
        <v>-</v>
      </c>
      <c r="AH39" s="102"/>
      <c r="AI39" s="102"/>
    </row>
    <row r="40" spans="1:35" s="96" customFormat="1" x14ac:dyDescent="0.25">
      <c r="A40" s="163"/>
      <c r="C40" s="124" t="s">
        <v>5</v>
      </c>
      <c r="D40" s="105"/>
      <c r="E40" s="105"/>
      <c r="F40" s="105"/>
      <c r="G40" s="105"/>
      <c r="H40" s="105"/>
      <c r="I40" s="79"/>
      <c r="J40" s="266">
        <f>IFERROR((J33/J31),"-")</f>
        <v>4.9911920140927775E-2</v>
      </c>
      <c r="K40" s="323">
        <f t="shared" ref="K40:U40" si="3">IFERROR((K33/K31),"-")</f>
        <v>3.9077669902912622E-2</v>
      </c>
      <c r="L40" s="323">
        <f t="shared" si="3"/>
        <v>3.4650630011454756E-2</v>
      </c>
      <c r="M40" s="323">
        <f t="shared" si="3"/>
        <v>3.0737704918032786E-2</v>
      </c>
      <c r="N40" s="323">
        <f t="shared" si="3"/>
        <v>3.3837032752512472E-2</v>
      </c>
      <c r="O40" s="323">
        <f t="shared" si="3"/>
        <v>3.1660412757973731E-2</v>
      </c>
      <c r="P40" s="323">
        <f t="shared" ca="1" si="3"/>
        <v>3.367875647668394E-2</v>
      </c>
      <c r="Q40" s="314" t="str">
        <f t="shared" si="3"/>
        <v>-</v>
      </c>
      <c r="R40" s="314" t="str">
        <f t="shared" si="3"/>
        <v>-</v>
      </c>
      <c r="S40" s="314" t="str">
        <f t="shared" si="3"/>
        <v>-</v>
      </c>
      <c r="T40" s="314" t="str">
        <f t="shared" si="3"/>
        <v>-</v>
      </c>
      <c r="U40" s="314" t="str">
        <f t="shared" si="3"/>
        <v>-</v>
      </c>
      <c r="AH40" s="102"/>
      <c r="AI40" s="102"/>
    </row>
    <row r="41" spans="1:35" s="96" customFormat="1" x14ac:dyDescent="0.25">
      <c r="A41" s="163"/>
      <c r="C41" s="124" t="s">
        <v>6</v>
      </c>
      <c r="D41" s="105"/>
      <c r="E41" s="105"/>
      <c r="F41" s="105"/>
      <c r="G41" s="105"/>
      <c r="H41" s="105"/>
      <c r="I41" s="79"/>
      <c r="J41" s="266">
        <f>IFERROR((J34/J31),"-")</f>
        <v>4.1397533763945976E-2</v>
      </c>
      <c r="K41" s="323">
        <f t="shared" ref="K41:U41" si="4">IFERROR((K34/K31),"-")</f>
        <v>1.2864077669902912E-2</v>
      </c>
      <c r="L41" s="323">
        <f t="shared" si="4"/>
        <v>1.0882016036655211E-2</v>
      </c>
      <c r="M41" s="323">
        <f t="shared" si="4"/>
        <v>1.274055595153243E-2</v>
      </c>
      <c r="N41" s="323">
        <f t="shared" si="4"/>
        <v>1.1423613621574723E-2</v>
      </c>
      <c r="O41" s="323">
        <f t="shared" si="4"/>
        <v>1.1667448405253283E-2</v>
      </c>
      <c r="P41" s="323">
        <f t="shared" ca="1" si="4"/>
        <v>2.0174181457391686E-2</v>
      </c>
      <c r="Q41" s="314" t="str">
        <f t="shared" si="4"/>
        <v>-</v>
      </c>
      <c r="R41" s="314" t="str">
        <f t="shared" si="4"/>
        <v>-</v>
      </c>
      <c r="S41" s="314" t="str">
        <f t="shared" si="4"/>
        <v>-</v>
      </c>
      <c r="T41" s="314" t="str">
        <f t="shared" si="4"/>
        <v>-</v>
      </c>
      <c r="U41" s="314" t="str">
        <f t="shared" si="4"/>
        <v>-</v>
      </c>
      <c r="AH41" s="102"/>
      <c r="AI41" s="102"/>
    </row>
    <row r="42" spans="1:35" s="96" customFormat="1" x14ac:dyDescent="0.25">
      <c r="A42" s="163"/>
      <c r="C42" s="124" t="s">
        <v>7</v>
      </c>
      <c r="D42" s="105"/>
      <c r="E42" s="105"/>
      <c r="F42" s="105"/>
      <c r="G42" s="105"/>
      <c r="H42" s="105"/>
      <c r="I42" s="79"/>
      <c r="J42" s="266">
        <f>IFERROR((J35/J31),"-")</f>
        <v>3.317674691720493E-2</v>
      </c>
      <c r="K42" s="323">
        <f t="shared" ref="K42:U42" si="5">IFERROR((K35/K31),"-")</f>
        <v>1.9902912621359223E-2</v>
      </c>
      <c r="L42" s="323">
        <f t="shared" si="5"/>
        <v>1.6323024054982819E-2</v>
      </c>
      <c r="M42" s="323">
        <f t="shared" si="5"/>
        <v>1.6482537419814682E-2</v>
      </c>
      <c r="N42" s="323">
        <f t="shared" si="5"/>
        <v>2.1545802906514352E-2</v>
      </c>
      <c r="O42" s="323">
        <f t="shared" si="5"/>
        <v>1.9113508442776737E-2</v>
      </c>
      <c r="P42" s="323">
        <f t="shared" ca="1" si="5"/>
        <v>1.8796163598280232E-2</v>
      </c>
      <c r="Q42" s="314" t="str">
        <f t="shared" si="5"/>
        <v>-</v>
      </c>
      <c r="R42" s="314" t="str">
        <f t="shared" si="5"/>
        <v>-</v>
      </c>
      <c r="S42" s="314" t="str">
        <f t="shared" si="5"/>
        <v>-</v>
      </c>
      <c r="T42" s="314" t="str">
        <f t="shared" si="5"/>
        <v>-</v>
      </c>
      <c r="U42" s="314" t="str">
        <f t="shared" si="5"/>
        <v>-</v>
      </c>
      <c r="AH42" s="102"/>
      <c r="AI42" s="102"/>
    </row>
    <row r="43" spans="1:35" s="96" customFormat="1" x14ac:dyDescent="0.25">
      <c r="A43" s="163"/>
      <c r="C43" s="125" t="s">
        <v>8</v>
      </c>
      <c r="D43" s="111"/>
      <c r="E43" s="111"/>
      <c r="F43" s="111"/>
      <c r="G43" s="111"/>
      <c r="H43" s="111"/>
      <c r="I43" s="112"/>
      <c r="J43" s="267">
        <f>IFERROR((J36/J31),"-")</f>
        <v>9.982384028185555E-3</v>
      </c>
      <c r="K43" s="324">
        <f t="shared" ref="K43:U43" si="6">IFERROR((K36/K31),"-")</f>
        <v>3.6407766990291263E-3</v>
      </c>
      <c r="L43" s="324">
        <f t="shared" si="6"/>
        <v>4.7250859106529207E-3</v>
      </c>
      <c r="M43" s="324">
        <f t="shared" si="6"/>
        <v>2.316464718460442E-3</v>
      </c>
      <c r="N43" s="324">
        <f t="shared" si="6"/>
        <v>4.5549851782228324E-3</v>
      </c>
      <c r="O43" s="324">
        <f t="shared" si="6"/>
        <v>3.2246716697936209E-3</v>
      </c>
      <c r="P43" s="324">
        <f t="shared" ca="1" si="6"/>
        <v>2.8662771469518244E-3</v>
      </c>
      <c r="Q43" s="315" t="str">
        <f t="shared" si="6"/>
        <v>-</v>
      </c>
      <c r="R43" s="315" t="str">
        <f t="shared" si="6"/>
        <v>-</v>
      </c>
      <c r="S43" s="315" t="str">
        <f t="shared" si="6"/>
        <v>-</v>
      </c>
      <c r="T43" s="315" t="str">
        <f t="shared" si="6"/>
        <v>-</v>
      </c>
      <c r="U43" s="315" t="str">
        <f t="shared" si="6"/>
        <v>-</v>
      </c>
      <c r="AH43" s="102"/>
      <c r="AI43" s="102"/>
    </row>
    <row r="44" spans="1:35" s="96" customFormat="1" x14ac:dyDescent="0.25">
      <c r="A44" s="163"/>
      <c r="C44" s="102"/>
      <c r="J44" s="312"/>
      <c r="K44" s="291"/>
      <c r="L44" s="291"/>
      <c r="M44" s="291"/>
      <c r="N44" s="291"/>
      <c r="O44" s="291"/>
      <c r="P44" s="312"/>
      <c r="Q44" s="291"/>
      <c r="R44" s="291"/>
      <c r="S44" s="291"/>
      <c r="T44" s="291"/>
      <c r="U44" s="291"/>
      <c r="AH44" s="102"/>
      <c r="AI44" s="102"/>
    </row>
    <row r="45" spans="1:35" x14ac:dyDescent="0.25">
      <c r="C45" s="89" t="str">
        <f>AH1</f>
        <v>NHS Scotland</v>
      </c>
      <c r="D45" s="90"/>
      <c r="E45" s="90"/>
      <c r="F45" s="90"/>
      <c r="G45" s="90"/>
      <c r="H45" s="90"/>
      <c r="I45" s="62"/>
      <c r="J45" s="164">
        <v>43556</v>
      </c>
      <c r="K45" s="164">
        <v>43586</v>
      </c>
      <c r="L45" s="164">
        <v>43617</v>
      </c>
      <c r="M45" s="164">
        <v>43647</v>
      </c>
      <c r="N45" s="164">
        <v>43678</v>
      </c>
      <c r="O45" s="164">
        <v>43709</v>
      </c>
      <c r="P45" s="164">
        <v>43739</v>
      </c>
      <c r="Q45" s="164">
        <v>43770</v>
      </c>
      <c r="R45" s="164">
        <v>43800</v>
      </c>
      <c r="S45" s="164">
        <v>43831</v>
      </c>
      <c r="T45" s="164">
        <v>43862</v>
      </c>
      <c r="U45" s="164">
        <v>43891</v>
      </c>
      <c r="AH45" s="65"/>
      <c r="AI45" s="65"/>
    </row>
    <row r="46" spans="1:35" x14ac:dyDescent="0.25">
      <c r="C46" s="55" t="s">
        <v>3</v>
      </c>
      <c r="D46" s="65"/>
      <c r="E46" s="65"/>
      <c r="F46" s="65"/>
      <c r="G46" s="65"/>
      <c r="H46" s="65"/>
      <c r="I46" s="63"/>
      <c r="J46" s="258">
        <f>IF(VLOOKUP($A$61,'Publication Table'!$A$6:$CV$507,J52,FALSE)=0,"-",VLOOKUP($A$61,'Publication Table'!$A$6:$CV$507,J52,FALSE))</f>
        <v>27204</v>
      </c>
      <c r="K46" s="258">
        <f>IF(VLOOKUP($A$61,'Publication Table'!$A$6:$CV$507,K52,FALSE)=0,"-",VLOOKUP($A$61,'Publication Table'!$A$6:$CV$507,K52,FALSE))</f>
        <v>29672</v>
      </c>
      <c r="L46" s="258">
        <f>IF(VLOOKUP($A$61,'Publication Table'!$A$6:$CV$507,L52,FALSE)=0,"-",VLOOKUP($A$61,'Publication Table'!$A$6:$CV$507,L52,FALSE))</f>
        <v>26941</v>
      </c>
      <c r="M46" s="258">
        <f>IF(VLOOKUP($A$61,'Publication Table'!$A$6:$CV$507,M52,FALSE)=0,"-",VLOOKUP($A$61,'Publication Table'!$A$6:$CV$507,M52,FALSE))</f>
        <v>26890</v>
      </c>
      <c r="N46" s="258">
        <f>IF(VLOOKUP($A$61,'Publication Table'!$A$6:$CV$507,N52,FALSE)=0,"-",VLOOKUP($A$61,'Publication Table'!$A$6:$CV$507,N52,FALSE))</f>
        <v>28036</v>
      </c>
      <c r="O46" s="258">
        <f>IF(VLOOKUP($A$61,'Publication Table'!$A$6:$CV$507,O52,FALSE)=0,"-",VLOOKUP($A$61,'Publication Table'!$A$6:$CV$507,O52,FALSE))</f>
        <v>27704</v>
      </c>
      <c r="P46" s="258">
        <f>IF(VLOOKUP($A$61,'Publication Table'!$A$6:$CV$507,P52,FALSE)=0,"-",VLOOKUP($A$61,'Publication Table'!$A$6:$CV$507,P52,FALSE))</f>
        <v>29137</v>
      </c>
      <c r="Q46" s="258">
        <f>IF(VLOOKUP($A$61,'Publication Table'!$A$6:$CV$507,Q52,FALSE)=0,"-",VLOOKUP($A$61,'Publication Table'!$A$6:$CV$507,Q52,FALSE))</f>
        <v>29766</v>
      </c>
      <c r="R46" s="258">
        <f>IF(VLOOKUP($A$61,'Publication Table'!$A$6:$CV$507,R52,FALSE)=0,"-",VLOOKUP($A$61,'Publication Table'!$A$6:$CV$507,R52,FALSE))</f>
        <v>25791</v>
      </c>
      <c r="S46" s="258">
        <f>IF(VLOOKUP($A$61,'Publication Table'!$A$6:$CV$507,S52,FALSE)=0,"-",VLOOKUP($A$61,'Publication Table'!$A$6:$CV$507,S52,FALSE))</f>
        <v>28863</v>
      </c>
      <c r="T46" s="258">
        <f>IF(VLOOKUP($A$61,'Publication Table'!$A$6:$CV$507,T52,FALSE)=0,"-",VLOOKUP($A$61,'Publication Table'!$A$6:$CV$507,T52,FALSE))</f>
        <v>27645</v>
      </c>
      <c r="U46" s="258">
        <f>IF(VLOOKUP($A$61,'Publication Table'!$A$6:$CV$507,U52,FALSE)=0,"-",VLOOKUP($A$61,'Publication Table'!$A$6:$CV$507,U52,FALSE))</f>
        <v>20192</v>
      </c>
      <c r="AH46" s="65"/>
      <c r="AI46" s="65"/>
    </row>
    <row r="47" spans="1:35" x14ac:dyDescent="0.25">
      <c r="C47" s="56" t="s">
        <v>120</v>
      </c>
      <c r="D47" s="65"/>
      <c r="E47" s="65"/>
      <c r="F47" s="65"/>
      <c r="G47" s="65"/>
      <c r="H47" s="65"/>
      <c r="I47" s="63"/>
      <c r="J47" s="260">
        <f>IF(VLOOKUP($A$62,'Publication Table'!$A$6:$CV$507,J52,FALSE)=0,"-",VLOOKUP($A$62,'Publication Table'!$A$6:$CV$507,J52,FALSE))</f>
        <v>2310</v>
      </c>
      <c r="K47" s="260">
        <f>IF(VLOOKUP($A$62,'Publication Table'!$A$6:$CV$507,K52,FALSE)=0,"-",VLOOKUP($A$62,'Publication Table'!$A$6:$CV$507,K52,FALSE))</f>
        <v>2469</v>
      </c>
      <c r="L47" s="260">
        <f>IF(VLOOKUP($A$62,'Publication Table'!$A$6:$CV$507,L52,FALSE)=0,"-",VLOOKUP($A$62,'Publication Table'!$A$6:$CV$507,L52,FALSE))</f>
        <v>2348</v>
      </c>
      <c r="M47" s="260">
        <f>IF(VLOOKUP($A$62,'Publication Table'!$A$6:$CV$507,M52,FALSE)=0,"-",VLOOKUP($A$62,'Publication Table'!$A$6:$CV$507,M52,FALSE))</f>
        <v>2345</v>
      </c>
      <c r="N47" s="260">
        <f>IF(VLOOKUP($A$62,'Publication Table'!$A$6:$CV$507,N52,FALSE)=0,"-",VLOOKUP($A$62,'Publication Table'!$A$6:$CV$507,N52,FALSE))</f>
        <v>2343</v>
      </c>
      <c r="O47" s="260">
        <f>IF(VLOOKUP($A$62,'Publication Table'!$A$6:$CV$507,O52,FALSE)=0,"-",VLOOKUP($A$62,'Publication Table'!$A$6:$CV$507,O52,FALSE))</f>
        <v>2412</v>
      </c>
      <c r="P47" s="260">
        <f>IF(VLOOKUP($A$62,'Publication Table'!$A$6:$CV$507,P52,FALSE)=0,"-",VLOOKUP($A$62,'Publication Table'!$A$6:$CV$507,P52,FALSE))</f>
        <v>2481</v>
      </c>
      <c r="Q47" s="260">
        <f>IF(VLOOKUP($A$62,'Publication Table'!$A$6:$CV$507,Q52,FALSE)=0,"-",VLOOKUP($A$62,'Publication Table'!$A$6:$CV$507,Q52,FALSE))</f>
        <v>2706</v>
      </c>
      <c r="R47" s="260">
        <f>IF(VLOOKUP($A$62,'Publication Table'!$A$6:$CV$507,R52,FALSE)=0,"-",VLOOKUP($A$62,'Publication Table'!$A$6:$CV$507,R52,FALSE))</f>
        <v>2617</v>
      </c>
      <c r="S47" s="260">
        <f>IF(VLOOKUP($A$62,'Publication Table'!$A$6:$CV$507,S52,FALSE)=0,"-",VLOOKUP($A$62,'Publication Table'!$A$6:$CV$507,S52,FALSE))</f>
        <v>2750</v>
      </c>
      <c r="T47" s="260">
        <f>IF(VLOOKUP($A$62,'Publication Table'!$A$6:$CV$507,T52,FALSE)=0,"-",VLOOKUP($A$62,'Publication Table'!$A$6:$CV$507,T52,FALSE))</f>
        <v>2481</v>
      </c>
      <c r="U47" s="260">
        <f>IF(VLOOKUP($A$62,'Publication Table'!$A$6:$CV$507,U52,FALSE)=0,"-",VLOOKUP($A$62,'Publication Table'!$A$6:$CV$507,U52,FALSE))</f>
        <v>3019</v>
      </c>
      <c r="AH47" s="65"/>
      <c r="AI47" s="65"/>
    </row>
    <row r="48" spans="1:35" x14ac:dyDescent="0.25">
      <c r="C48" s="55" t="s">
        <v>5</v>
      </c>
      <c r="D48" s="65"/>
      <c r="E48" s="65"/>
      <c r="F48" s="65"/>
      <c r="G48" s="65"/>
      <c r="H48" s="65"/>
      <c r="I48" s="63"/>
      <c r="J48" s="260">
        <f>IF(VLOOKUP($A$63,'Publication Table'!$A$6:$CV$507,J52,FALSE)=0,"-",VLOOKUP($A$63,'Publication Table'!$A$6:$CV$507,J52,FALSE))</f>
        <v>844</v>
      </c>
      <c r="K48" s="260">
        <f>IF(VLOOKUP($A$63,'Publication Table'!$A$6:$CV$507,K52,FALSE)=0,"-",VLOOKUP($A$63,'Publication Table'!$A$6:$CV$507,K52,FALSE))</f>
        <v>920</v>
      </c>
      <c r="L48" s="260">
        <f>IF(VLOOKUP($A$63,'Publication Table'!$A$6:$CV$507,L52,FALSE)=0,"-",VLOOKUP($A$63,'Publication Table'!$A$6:$CV$507,L52,FALSE))</f>
        <v>833</v>
      </c>
      <c r="M48" s="260">
        <f>IF(VLOOKUP($A$63,'Publication Table'!$A$6:$CV$507,M52,FALSE)=0,"-",VLOOKUP($A$63,'Publication Table'!$A$6:$CV$507,M52,FALSE))</f>
        <v>872</v>
      </c>
      <c r="N48" s="260">
        <f>IF(VLOOKUP($A$63,'Publication Table'!$A$6:$CV$507,N52,FALSE)=0,"-",VLOOKUP($A$63,'Publication Table'!$A$6:$CV$507,N52,FALSE))</f>
        <v>803</v>
      </c>
      <c r="O48" s="260">
        <f>IF(VLOOKUP($A$63,'Publication Table'!$A$6:$CV$507,O52,FALSE)=0,"-",VLOOKUP($A$63,'Publication Table'!$A$6:$CV$507,O52,FALSE))</f>
        <v>873</v>
      </c>
      <c r="P48" s="260">
        <f>IF(VLOOKUP($A$63,'Publication Table'!$A$6:$CV$507,P52,FALSE)=0,"-",VLOOKUP($A$63,'Publication Table'!$A$6:$CV$507,P52,FALSE))</f>
        <v>881</v>
      </c>
      <c r="Q48" s="260">
        <f>IF(VLOOKUP($A$63,'Publication Table'!$A$6:$CV$507,Q52,FALSE)=0,"-",VLOOKUP($A$63,'Publication Table'!$A$6:$CV$507,Q52,FALSE))</f>
        <v>988</v>
      </c>
      <c r="R48" s="260">
        <f>IF(VLOOKUP($A$63,'Publication Table'!$A$6:$CV$507,R52,FALSE)=0,"-",VLOOKUP($A$63,'Publication Table'!$A$6:$CV$507,R52,FALSE))</f>
        <v>881</v>
      </c>
      <c r="S48" s="260">
        <f>IF(VLOOKUP($A$63,'Publication Table'!$A$6:$CV$507,S52,FALSE)=0,"-",VLOOKUP($A$63,'Publication Table'!$A$6:$CV$507,S52,FALSE))</f>
        <v>915</v>
      </c>
      <c r="T48" s="260">
        <f>IF(VLOOKUP($A$63,'Publication Table'!$A$6:$CV$507,T52,FALSE)=0,"-",VLOOKUP($A$63,'Publication Table'!$A$6:$CV$507,T52,FALSE))</f>
        <v>926</v>
      </c>
      <c r="U48" s="260">
        <f>IF(VLOOKUP($A$63,'Publication Table'!$A$6:$CV$507,U52,FALSE)=0,"-",VLOOKUP($A$63,'Publication Table'!$A$6:$CV$507,U52,FALSE))</f>
        <v>890</v>
      </c>
      <c r="AH48" s="65"/>
      <c r="AI48" s="65"/>
    </row>
    <row r="49" spans="1:35" x14ac:dyDescent="0.25">
      <c r="C49" s="55" t="s">
        <v>6</v>
      </c>
      <c r="D49" s="65"/>
      <c r="E49" s="65"/>
      <c r="F49" s="65"/>
      <c r="G49" s="65"/>
      <c r="H49" s="65"/>
      <c r="I49" s="63"/>
      <c r="J49" s="260">
        <f>IF(VLOOKUP($A$64,'Publication Table'!$A$3:$CV$507,J52,FALSE)=0,"-",VLOOKUP($A$64,'Publication Table'!$A$3:$CV$507,J52,FALSE))</f>
        <v>492</v>
      </c>
      <c r="K49" s="260">
        <f>IF(VLOOKUP($A$64,'Publication Table'!$A$3:$CV$507,K52,FALSE)=0,"-",VLOOKUP($A$64,'Publication Table'!$A$3:$CV$507,K52,FALSE))</f>
        <v>500</v>
      </c>
      <c r="L49" s="260">
        <f>IF(VLOOKUP($A$64,'Publication Table'!$A$3:$CV$507,L52,FALSE)=0,"-",VLOOKUP($A$64,'Publication Table'!$A$3:$CV$507,L52,FALSE))</f>
        <v>532</v>
      </c>
      <c r="M49" s="260">
        <f>IF(VLOOKUP($A$64,'Publication Table'!$A$3:$CV$507,M52,FALSE)=0,"-",VLOOKUP($A$64,'Publication Table'!$A$3:$CV$507,M52,FALSE))</f>
        <v>544</v>
      </c>
      <c r="N49" s="260">
        <f>IF(VLOOKUP($A$64,'Publication Table'!$A$3:$CV$507,N52,FALSE)=0,"-",VLOOKUP($A$64,'Publication Table'!$A$3:$CV$507,N52,FALSE))</f>
        <v>558</v>
      </c>
      <c r="O49" s="260">
        <f>IF(VLOOKUP($A$64,'Publication Table'!$A$3:$CV$507,O52,FALSE)=0,"-",VLOOKUP($A$64,'Publication Table'!$A$3:$CV$507,O52,FALSE))</f>
        <v>543</v>
      </c>
      <c r="P49" s="260">
        <f>IF(VLOOKUP($A$64,'Publication Table'!$A$3:$CV$507,P52,FALSE)=0,"-",VLOOKUP($A$64,'Publication Table'!$A$3:$CV$507,P52,FALSE))</f>
        <v>484</v>
      </c>
      <c r="Q49" s="260">
        <f>IF(VLOOKUP($A$64,'Publication Table'!$A$3:$CV$507,Q52,FALSE)=0,"-",VLOOKUP($A$64,'Publication Table'!$A$3:$CV$507,Q52,FALSE))</f>
        <v>724</v>
      </c>
      <c r="R49" s="260">
        <f>IF(VLOOKUP($A$64,'Publication Table'!$A$3:$CV$507,R52,FALSE)=0,"-",VLOOKUP($A$64,'Publication Table'!$A$3:$CV$507,R52,FALSE))</f>
        <v>729</v>
      </c>
      <c r="S49" s="260">
        <f>IF(VLOOKUP($A$64,'Publication Table'!$A$3:$CV$507,S52,FALSE)=0,"-",VLOOKUP($A$64,'Publication Table'!$A$3:$CV$507,S52,FALSE))</f>
        <v>740</v>
      </c>
      <c r="T49" s="260">
        <f>IF(VLOOKUP($A$64,'Publication Table'!$A$3:$CV$507,T52,FALSE)=0,"-",VLOOKUP($A$64,'Publication Table'!$A$3:$CV$507,T52,FALSE))</f>
        <v>564</v>
      </c>
      <c r="U49" s="260">
        <f>IF(VLOOKUP($A$64,'Publication Table'!$A$3:$CV$507,U52,FALSE)=0,"-",VLOOKUP($A$64,'Publication Table'!$A$3:$CV$507,U52,FALSE))</f>
        <v>1196</v>
      </c>
      <c r="AH49" s="65"/>
      <c r="AI49" s="65"/>
    </row>
    <row r="50" spans="1:35" x14ac:dyDescent="0.25">
      <c r="C50" s="55" t="s">
        <v>7</v>
      </c>
      <c r="D50" s="65"/>
      <c r="E50" s="65"/>
      <c r="F50" s="65"/>
      <c r="G50" s="65"/>
      <c r="H50" s="65"/>
      <c r="I50" s="63"/>
      <c r="J50" s="260">
        <f>IF(VLOOKUP($A$65,'Publication Table'!$A$4:$CV$507,J52,FALSE)=0,"-",VLOOKUP($A$65,'Publication Table'!$A$4:$CV$507,J52,FALSE))</f>
        <v>910</v>
      </c>
      <c r="K50" s="260">
        <f>IF(VLOOKUP($A$65,'Publication Table'!$A$4:$CV$507,K52,FALSE)=0,"-",VLOOKUP($A$65,'Publication Table'!$A$4:$CV$507,K52,FALSE))</f>
        <v>969</v>
      </c>
      <c r="L50" s="260">
        <f>IF(VLOOKUP($A$65,'Publication Table'!$A$4:$CV$507,L52,FALSE)=0,"-",VLOOKUP($A$65,'Publication Table'!$A$4:$CV$507,L52,FALSE))</f>
        <v>892</v>
      </c>
      <c r="M50" s="260">
        <f>IF(VLOOKUP($A$65,'Publication Table'!$A$4:$CV$507,M52,FALSE)=0,"-",VLOOKUP($A$65,'Publication Table'!$A$4:$CV$507,M52,FALSE))</f>
        <v>847</v>
      </c>
      <c r="N50" s="260">
        <f>IF(VLOOKUP($A$65,'Publication Table'!$A$4:$CV$507,N52,FALSE)=0,"-",VLOOKUP($A$65,'Publication Table'!$A$4:$CV$507,N52,FALSE))</f>
        <v>875</v>
      </c>
      <c r="O50" s="260">
        <f>IF(VLOOKUP($A$65,'Publication Table'!$A$4:$CV$507,O52,FALSE)=0,"-",VLOOKUP($A$65,'Publication Table'!$A$4:$CV$507,O52,FALSE))</f>
        <v>903</v>
      </c>
      <c r="P50" s="260">
        <f>IF(VLOOKUP($A$65,'Publication Table'!$A$4:$CV$507,P52,FALSE)=0,"-",VLOOKUP($A$65,'Publication Table'!$A$4:$CV$507,P52,FALSE))</f>
        <v>1031</v>
      </c>
      <c r="Q50" s="260">
        <f>IF(VLOOKUP($A$65,'Publication Table'!$A$4:$CV$507,Q52,FALSE)=0,"-",VLOOKUP($A$65,'Publication Table'!$A$4:$CV$507,Q52,FALSE))</f>
        <v>903</v>
      </c>
      <c r="R50" s="260">
        <f>IF(VLOOKUP($A$65,'Publication Table'!$A$4:$CV$507,R52,FALSE)=0,"-",VLOOKUP($A$65,'Publication Table'!$A$4:$CV$507,R52,FALSE))</f>
        <v>925</v>
      </c>
      <c r="S50" s="260">
        <f>IF(VLOOKUP($A$65,'Publication Table'!$A$4:$CV$507,S52,FALSE)=0,"-",VLOOKUP($A$65,'Publication Table'!$A$4:$CV$507,S52,FALSE))</f>
        <v>959</v>
      </c>
      <c r="T50" s="260">
        <f>IF(VLOOKUP($A$65,'Publication Table'!$A$4:$CV$507,T52,FALSE)=0,"-",VLOOKUP($A$65,'Publication Table'!$A$4:$CV$507,T52,FALSE))</f>
        <v>899</v>
      </c>
      <c r="U50" s="260">
        <f>IF(VLOOKUP($A$65,'Publication Table'!$A$4:$CV$507,U52,FALSE)=0,"-",VLOOKUP($A$65,'Publication Table'!$A$4:$CV$507,U52,FALSE))</f>
        <v>818</v>
      </c>
      <c r="AH50" s="65"/>
      <c r="AI50" s="65"/>
    </row>
    <row r="51" spans="1:35" x14ac:dyDescent="0.25">
      <c r="C51" s="58" t="s">
        <v>8</v>
      </c>
      <c r="D51" s="60"/>
      <c r="E51" s="60"/>
      <c r="F51" s="60"/>
      <c r="G51" s="60"/>
      <c r="H51" s="60"/>
      <c r="I51" s="64"/>
      <c r="J51" s="261">
        <f>IF(VLOOKUP($A$66,'Publication Table'!$A$4:$CV$507,J52,FALSE)=0,"-",VLOOKUP($A$66,'Publication Table'!$A$4:$CV$507,J52,FALSE))</f>
        <v>64</v>
      </c>
      <c r="K51" s="261">
        <f>IF(VLOOKUP($A$66,'Publication Table'!$A$4:$CV$507,K52,FALSE)=0,"-",VLOOKUP($A$66,'Publication Table'!$A$4:$CV$507,K52,FALSE))</f>
        <v>80</v>
      </c>
      <c r="L51" s="261">
        <f>IF(VLOOKUP($A$66,'Publication Table'!$A$4:$CV$507,L52,FALSE)=0,"-",VLOOKUP($A$66,'Publication Table'!$A$4:$CV$507,L52,FALSE))</f>
        <v>91</v>
      </c>
      <c r="M51" s="261">
        <f>IF(VLOOKUP($A$66,'Publication Table'!$A$4:$CV$507,M52,FALSE)=0,"-",VLOOKUP($A$66,'Publication Table'!$A$4:$CV$507,M52,FALSE))</f>
        <v>82</v>
      </c>
      <c r="N51" s="261">
        <f>IF(VLOOKUP($A$66,'Publication Table'!$A$4:$CV$507,N52,FALSE)=0,"-",VLOOKUP($A$66,'Publication Table'!$A$4:$CV$507,N52,FALSE))</f>
        <v>107</v>
      </c>
      <c r="O51" s="261">
        <f>IF(VLOOKUP($A$66,'Publication Table'!$A$4:$CV$507,O52,FALSE)=0,"-",VLOOKUP($A$66,'Publication Table'!$A$4:$CV$507,O52,FALSE))</f>
        <v>93</v>
      </c>
      <c r="P51" s="261">
        <f>IF(VLOOKUP($A$66,'Publication Table'!$A$4:$CV$507,P52,FALSE)=0,"-",VLOOKUP($A$66,'Publication Table'!$A$4:$CV$507,P52,FALSE))</f>
        <v>85</v>
      </c>
      <c r="Q51" s="261">
        <f>IF(VLOOKUP($A$66,'Publication Table'!$A$4:$CV$507,Q52,FALSE)=0,"-",VLOOKUP($A$66,'Publication Table'!$A$4:$CV$507,Q52,FALSE))</f>
        <v>91</v>
      </c>
      <c r="R51" s="261">
        <f>IF(VLOOKUP($A$66,'Publication Table'!$A$4:$CV$507,R52,FALSE)=0,"-",VLOOKUP($A$66,'Publication Table'!$A$4:$CV$507,R52,FALSE))</f>
        <v>82</v>
      </c>
      <c r="S51" s="261">
        <f>IF(VLOOKUP($A$66,'Publication Table'!$A$4:$CV$507,S52,FALSE)=0,"-",VLOOKUP($A$66,'Publication Table'!$A$4:$CV$507,S52,FALSE))</f>
        <v>136</v>
      </c>
      <c r="T51" s="261">
        <f>IF(VLOOKUP($A$66,'Publication Table'!$A$4:$CV$507,T52,FALSE)=0,"-",VLOOKUP($A$66,'Publication Table'!$A$4:$CV$507,T52,FALSE))</f>
        <v>92</v>
      </c>
      <c r="U51" s="261">
        <f>IF(VLOOKUP($A$66,'Publication Table'!$A$4:$CV$507,U52,FALSE)=0,"-",VLOOKUP($A$66,'Publication Table'!$A$4:$CV$507,U52,FALSE))</f>
        <v>115</v>
      </c>
      <c r="AH51" s="65"/>
      <c r="AI51" s="65"/>
    </row>
    <row r="52" spans="1:35" s="162" customFormat="1" x14ac:dyDescent="0.25">
      <c r="A52" s="163"/>
      <c r="C52" s="163"/>
      <c r="J52" s="262">
        <f>U67+1</f>
        <v>51</v>
      </c>
      <c r="K52" s="165">
        <f t="shared" ref="K52:U52" si="7">J52+1</f>
        <v>52</v>
      </c>
      <c r="L52" s="165">
        <f t="shared" si="7"/>
        <v>53</v>
      </c>
      <c r="M52" s="165">
        <f t="shared" si="7"/>
        <v>54</v>
      </c>
      <c r="N52" s="165">
        <f t="shared" si="7"/>
        <v>55</v>
      </c>
      <c r="O52" s="165">
        <f t="shared" si="7"/>
        <v>56</v>
      </c>
      <c r="P52" s="165">
        <f t="shared" si="7"/>
        <v>57</v>
      </c>
      <c r="Q52" s="165">
        <f t="shared" si="7"/>
        <v>58</v>
      </c>
      <c r="R52" s="165">
        <f t="shared" si="7"/>
        <v>59</v>
      </c>
      <c r="S52" s="165">
        <f t="shared" si="7"/>
        <v>60</v>
      </c>
      <c r="T52" s="165">
        <f t="shared" si="7"/>
        <v>61</v>
      </c>
      <c r="U52" s="165">
        <f t="shared" si="7"/>
        <v>62</v>
      </c>
      <c r="AH52" s="163"/>
      <c r="AI52" s="163"/>
    </row>
    <row r="53" spans="1:35" x14ac:dyDescent="0.25">
      <c r="C53" s="133" t="s">
        <v>485</v>
      </c>
      <c r="D53" s="109"/>
      <c r="E53" s="109"/>
      <c r="F53" s="130"/>
      <c r="G53" s="109"/>
      <c r="H53" s="109"/>
      <c r="I53" s="110"/>
      <c r="J53" s="263">
        <f t="shared" ref="J53:U53" si="8">J45</f>
        <v>43556</v>
      </c>
      <c r="K53" s="108">
        <f t="shared" si="8"/>
        <v>43586</v>
      </c>
      <c r="L53" s="108">
        <f t="shared" si="8"/>
        <v>43617</v>
      </c>
      <c r="M53" s="108">
        <f t="shared" si="8"/>
        <v>43647</v>
      </c>
      <c r="N53" s="108">
        <f t="shared" si="8"/>
        <v>43678</v>
      </c>
      <c r="O53" s="108">
        <f t="shared" si="8"/>
        <v>43709</v>
      </c>
      <c r="P53" s="108">
        <f t="shared" si="8"/>
        <v>43739</v>
      </c>
      <c r="Q53" s="108">
        <f t="shared" si="8"/>
        <v>43770</v>
      </c>
      <c r="R53" s="108">
        <f t="shared" si="8"/>
        <v>43800</v>
      </c>
      <c r="S53" s="108">
        <f t="shared" si="8"/>
        <v>43831</v>
      </c>
      <c r="T53" s="108">
        <f t="shared" si="8"/>
        <v>43862</v>
      </c>
      <c r="U53" s="108">
        <f t="shared" si="8"/>
        <v>43891</v>
      </c>
      <c r="AH53" s="65"/>
      <c r="AI53" s="65"/>
    </row>
    <row r="54" spans="1:35" x14ac:dyDescent="0.25">
      <c r="C54" s="132" t="s">
        <v>487</v>
      </c>
      <c r="D54" s="105"/>
      <c r="E54" s="105"/>
      <c r="F54" s="131"/>
      <c r="G54" s="105"/>
      <c r="H54" s="105"/>
      <c r="I54" s="79"/>
      <c r="J54" s="264">
        <f>IFERROR((J47/J46),"-")</f>
        <v>8.4913983237759158E-2</v>
      </c>
      <c r="K54" s="264">
        <f t="shared" ref="K54:U54" si="9">IFERROR((K47/K46),"-")</f>
        <v>8.3209760043138306E-2</v>
      </c>
      <c r="L54" s="264">
        <f t="shared" si="9"/>
        <v>8.7153409301807649E-2</v>
      </c>
      <c r="M54" s="264">
        <f t="shared" si="9"/>
        <v>8.7207140200818142E-2</v>
      </c>
      <c r="N54" s="264">
        <f t="shared" si="9"/>
        <v>8.3571122842060211E-2</v>
      </c>
      <c r="O54" s="264">
        <f t="shared" si="9"/>
        <v>8.7063239965347969E-2</v>
      </c>
      <c r="P54" s="264">
        <f t="shared" si="9"/>
        <v>8.5149466314308267E-2</v>
      </c>
      <c r="Q54" s="264">
        <f t="shared" si="9"/>
        <v>9.0909090909090912E-2</v>
      </c>
      <c r="R54" s="264">
        <f t="shared" si="9"/>
        <v>0.10146950486603853</v>
      </c>
      <c r="S54" s="264">
        <f t="shared" si="9"/>
        <v>9.5277691161694905E-2</v>
      </c>
      <c r="T54" s="264">
        <f t="shared" si="9"/>
        <v>8.9744981009224095E-2</v>
      </c>
      <c r="U54" s="264">
        <f t="shared" si="9"/>
        <v>0.14951465927099841</v>
      </c>
      <c r="AH54" s="65"/>
      <c r="AI54" s="65"/>
    </row>
    <row r="55" spans="1:35" x14ac:dyDescent="0.25">
      <c r="C55" s="124" t="s">
        <v>5</v>
      </c>
      <c r="D55" s="105"/>
      <c r="E55" s="105"/>
      <c r="F55" s="105"/>
      <c r="G55" s="105"/>
      <c r="H55" s="105"/>
      <c r="I55" s="79"/>
      <c r="J55" s="266">
        <f>IFERROR((J48/J46),"-")</f>
        <v>3.1024849286869577E-2</v>
      </c>
      <c r="K55" s="266">
        <f t="shared" ref="K55:U55" si="10">IFERROR((K48/K46),"-")</f>
        <v>3.1005661903478025E-2</v>
      </c>
      <c r="L55" s="266">
        <f t="shared" si="10"/>
        <v>3.0919416502728184E-2</v>
      </c>
      <c r="M55" s="266">
        <f t="shared" si="10"/>
        <v>3.2428412049088882E-2</v>
      </c>
      <c r="N55" s="266">
        <f t="shared" si="10"/>
        <v>2.8641746326152091E-2</v>
      </c>
      <c r="O55" s="266">
        <f t="shared" si="10"/>
        <v>3.1511695062084899E-2</v>
      </c>
      <c r="P55" s="266">
        <f t="shared" si="10"/>
        <v>3.0236469094278753E-2</v>
      </c>
      <c r="Q55" s="266">
        <f t="shared" si="10"/>
        <v>3.3192232748773767E-2</v>
      </c>
      <c r="R55" s="266">
        <f t="shared" si="10"/>
        <v>3.4159202822690082E-2</v>
      </c>
      <c r="S55" s="266">
        <f t="shared" si="10"/>
        <v>3.1701486331982123E-2</v>
      </c>
      <c r="T55" s="266">
        <f t="shared" si="10"/>
        <v>3.3496111412552002E-2</v>
      </c>
      <c r="U55" s="266">
        <f t="shared" si="10"/>
        <v>4.4076862123613315E-2</v>
      </c>
      <c r="AH55" s="65"/>
      <c r="AI55" s="65"/>
    </row>
    <row r="56" spans="1:35" x14ac:dyDescent="0.25">
      <c r="C56" s="124" t="s">
        <v>6</v>
      </c>
      <c r="D56" s="105"/>
      <c r="E56" s="105"/>
      <c r="F56" s="105"/>
      <c r="G56" s="105"/>
      <c r="H56" s="105"/>
      <c r="I56" s="79"/>
      <c r="J56" s="266">
        <f>IFERROR((J49/J46),"-")</f>
        <v>1.8085575650639611E-2</v>
      </c>
      <c r="K56" s="266">
        <f t="shared" ref="K56:U56" si="11">IFERROR((K49/K46),"-")</f>
        <v>1.6850903208411972E-2</v>
      </c>
      <c r="L56" s="266">
        <f t="shared" si="11"/>
        <v>1.9746854237036489E-2</v>
      </c>
      <c r="M56" s="266">
        <f t="shared" si="11"/>
        <v>2.0230568984752697E-2</v>
      </c>
      <c r="N56" s="266">
        <f t="shared" si="11"/>
        <v>1.9902981880439433E-2</v>
      </c>
      <c r="O56" s="266">
        <f t="shared" si="11"/>
        <v>1.9600057753393012E-2</v>
      </c>
      <c r="P56" s="266">
        <f t="shared" si="11"/>
        <v>1.6611181659058928E-2</v>
      </c>
      <c r="Q56" s="266">
        <f t="shared" si="11"/>
        <v>2.4323053147886849E-2</v>
      </c>
      <c r="R56" s="266">
        <f t="shared" si="11"/>
        <v>2.8265674072350821E-2</v>
      </c>
      <c r="S56" s="266">
        <f t="shared" si="11"/>
        <v>2.5638360530783357E-2</v>
      </c>
      <c r="T56" s="266">
        <f t="shared" si="11"/>
        <v>2.0401519262072707E-2</v>
      </c>
      <c r="U56" s="266">
        <f t="shared" si="11"/>
        <v>5.9231378763866881E-2</v>
      </c>
      <c r="AH56" s="65"/>
      <c r="AI56" s="65"/>
    </row>
    <row r="57" spans="1:35" x14ac:dyDescent="0.25">
      <c r="C57" s="124" t="s">
        <v>7</v>
      </c>
      <c r="D57" s="105"/>
      <c r="E57" s="105"/>
      <c r="F57" s="105"/>
      <c r="G57" s="105"/>
      <c r="H57" s="105"/>
      <c r="I57" s="79"/>
      <c r="J57" s="266">
        <f>IFERROR((J50/J46),"-")</f>
        <v>3.3450963093662696E-2</v>
      </c>
      <c r="K57" s="266">
        <f t="shared" ref="K57:U57" si="12">IFERROR((K50/K46),"-")</f>
        <v>3.26570504179024E-2</v>
      </c>
      <c r="L57" s="266">
        <f t="shared" si="12"/>
        <v>3.3109387179392005E-2</v>
      </c>
      <c r="M57" s="266">
        <f t="shared" si="12"/>
        <v>3.1498698400892526E-2</v>
      </c>
      <c r="N57" s="266">
        <f t="shared" si="12"/>
        <v>3.1209873020402339E-2</v>
      </c>
      <c r="O57" s="266">
        <f t="shared" si="12"/>
        <v>3.2594571181056887E-2</v>
      </c>
      <c r="P57" s="266">
        <f t="shared" si="12"/>
        <v>3.538456258365652E-2</v>
      </c>
      <c r="Q57" s="266">
        <f t="shared" si="12"/>
        <v>3.033662568030639E-2</v>
      </c>
      <c r="R57" s="266">
        <f t="shared" si="12"/>
        <v>3.5865224303051453E-2</v>
      </c>
      <c r="S57" s="266">
        <f t="shared" si="12"/>
        <v>3.3225929390569238E-2</v>
      </c>
      <c r="T57" s="266">
        <f t="shared" si="12"/>
        <v>3.251944293724001E-2</v>
      </c>
      <c r="U57" s="266">
        <f t="shared" si="12"/>
        <v>4.051109350237718E-2</v>
      </c>
      <c r="AH57" s="65"/>
      <c r="AI57" s="65"/>
    </row>
    <row r="58" spans="1:35" x14ac:dyDescent="0.25">
      <c r="C58" s="125" t="s">
        <v>8</v>
      </c>
      <c r="D58" s="111"/>
      <c r="E58" s="111"/>
      <c r="F58" s="111"/>
      <c r="G58" s="111"/>
      <c r="H58" s="111"/>
      <c r="I58" s="112"/>
      <c r="J58" s="267">
        <f>IFERROR((J51/J46),"-")</f>
        <v>2.3525952065872667E-3</v>
      </c>
      <c r="K58" s="267">
        <f t="shared" ref="K58:U58" si="13">IFERROR((K51/K46),"-")</f>
        <v>2.6961445133459154E-3</v>
      </c>
      <c r="L58" s="267">
        <f t="shared" si="13"/>
        <v>3.3777513826509782E-3</v>
      </c>
      <c r="M58" s="267">
        <f t="shared" si="13"/>
        <v>3.049460766084046E-3</v>
      </c>
      <c r="N58" s="267">
        <f t="shared" si="13"/>
        <v>3.8165216150663431E-3</v>
      </c>
      <c r="O58" s="267">
        <f t="shared" si="13"/>
        <v>3.356915968813168E-3</v>
      </c>
      <c r="P58" s="267">
        <f t="shared" si="13"/>
        <v>2.9172529773140682E-3</v>
      </c>
      <c r="Q58" s="267">
        <f t="shared" si="13"/>
        <v>3.0571793321238997E-3</v>
      </c>
      <c r="R58" s="267">
        <f t="shared" si="13"/>
        <v>3.1794036679461827E-3</v>
      </c>
      <c r="S58" s="267">
        <f t="shared" si="13"/>
        <v>4.7119149083601842E-3</v>
      </c>
      <c r="T58" s="267">
        <f t="shared" si="13"/>
        <v>3.3279073973593778E-3</v>
      </c>
      <c r="U58" s="267">
        <f t="shared" si="13"/>
        <v>5.6953248811410463E-3</v>
      </c>
      <c r="AH58" s="65"/>
      <c r="AI58" s="65"/>
    </row>
    <row r="59" spans="1:35" s="96" customFormat="1" x14ac:dyDescent="0.25">
      <c r="A59" s="163"/>
      <c r="AH59" s="102"/>
      <c r="AI59" s="102"/>
    </row>
    <row r="60" spans="1:35" x14ac:dyDescent="0.25">
      <c r="A60" s="104"/>
      <c r="B60" s="78"/>
      <c r="C60" s="89" t="str">
        <f>C45</f>
        <v>NHS Scotland</v>
      </c>
      <c r="D60" s="90"/>
      <c r="E60" s="90"/>
      <c r="F60" s="90"/>
      <c r="G60" s="90"/>
      <c r="H60" s="90"/>
      <c r="I60" s="62"/>
      <c r="J60" s="164">
        <v>43191</v>
      </c>
      <c r="K60" s="164">
        <v>43221</v>
      </c>
      <c r="L60" s="164">
        <v>43252</v>
      </c>
      <c r="M60" s="164">
        <v>43282</v>
      </c>
      <c r="N60" s="164">
        <v>43313</v>
      </c>
      <c r="O60" s="164">
        <v>43344</v>
      </c>
      <c r="P60" s="164">
        <v>43374</v>
      </c>
      <c r="Q60" s="164">
        <v>43405</v>
      </c>
      <c r="R60" s="164">
        <v>43435</v>
      </c>
      <c r="S60" s="164">
        <v>43466</v>
      </c>
      <c r="T60" s="164">
        <v>43497</v>
      </c>
      <c r="U60" s="164">
        <v>43525</v>
      </c>
    </row>
    <row r="61" spans="1:35" x14ac:dyDescent="0.25">
      <c r="A61" s="163" t="str">
        <f t="shared" ref="A61:A66" si="14">CONCATENATE($AH$1,$A$29,C61)</f>
        <v>NHS ScotlandAll LocationsTotal Number of scheduled elective operations in theatre system</v>
      </c>
      <c r="B61" s="79"/>
      <c r="C61" s="55" t="s">
        <v>3</v>
      </c>
      <c r="D61" s="65"/>
      <c r="E61" s="65"/>
      <c r="F61" s="65"/>
      <c r="G61" s="65"/>
      <c r="H61" s="65"/>
      <c r="I61" s="63"/>
      <c r="J61" s="258">
        <f>IF(VLOOKUP($A$61,'Publication Table'!$A$6:$CV$507,J67,FALSE)=0,"-",VLOOKUP($A$61,'Publication Table'!$A$6:$CV$507,J67,FALSE))</f>
        <v>26932</v>
      </c>
      <c r="K61" s="259">
        <f>IF(VLOOKUP($A$61,'Publication Table'!$A$6:$CV$507,K67,FALSE)=0,"-",VLOOKUP($A$61,'Publication Table'!$A$6:$CV$507,K67,FALSE))</f>
        <v>31207</v>
      </c>
      <c r="L61" s="259">
        <f>IF(VLOOKUP($A$61,'Publication Table'!$A$6:$CV$507,L67,FALSE)=0,"-",VLOOKUP($A$61,'Publication Table'!$A$6:$CV$507,L67,FALSE))</f>
        <v>28255</v>
      </c>
      <c r="M61" s="279">
        <f>IF(VLOOKUP($A$61,'Publication Table'!$A$6:$CV$507,M67,FALSE)=0,"-",VLOOKUP($A$61,'Publication Table'!$A$6:$CV$507,M67,FALSE))</f>
        <v>26204</v>
      </c>
      <c r="N61" s="285">
        <f>IF(VLOOKUP($A$61,'Publication Table'!$A$6:$CV$507,N67,FALSE)=0,"-",VLOOKUP($A$61,'Publication Table'!$A$6:$CV$507,N67,FALSE))</f>
        <v>30319</v>
      </c>
      <c r="O61" s="285">
        <f>IF(VLOOKUP($A$61,'Publication Table'!$A$6:$CV$507,O67,FALSE)=0,"-",VLOOKUP($A$61,'Publication Table'!$A$6:$CV$507,O67,FALSE))</f>
        <v>26276</v>
      </c>
      <c r="P61" s="285">
        <f>IF(VLOOKUP($A$61,'Publication Table'!$A$6:$CV$507,P67,FALSE)=0,"-",VLOOKUP($A$61,'Publication Table'!$A$6:$CV$507,P67,FALSE))</f>
        <v>30557</v>
      </c>
      <c r="Q61" s="285">
        <f>IF(VLOOKUP($A$61,'Publication Table'!$A$6:$CV$507,Q67,FALSE)=0,"-",VLOOKUP($A$61,'Publication Table'!$A$6:$CV$507,Q67,FALSE))</f>
        <v>29555</v>
      </c>
      <c r="R61" s="285">
        <f>IF(VLOOKUP($A$61,'Publication Table'!$A$6:$CV$507,R67,FALSE)=0,"-",VLOOKUP($A$61,'Publication Table'!$A$6:$CV$507,R67,FALSE))</f>
        <v>24539</v>
      </c>
      <c r="S61" s="285">
        <f>IF(VLOOKUP($A$61,'Publication Table'!$A$6:$CV$507,S67,FALSE)=0,"-",VLOOKUP($A$61,'Publication Table'!$A$6:$CV$507,S67,FALSE))</f>
        <v>29271</v>
      </c>
      <c r="T61" s="285">
        <f>IF(VLOOKUP($A$61,'Publication Table'!$A$6:$CV$507,T67,FALSE)=0,"-",VLOOKUP($A$61,'Publication Table'!$A$6:$CV$507,T67,FALSE))</f>
        <v>27762</v>
      </c>
      <c r="U61" s="270">
        <f>IF(VLOOKUP($A$61,'Publication Table'!$A$6:$CV$507,U67,FALSE)=0,"-",VLOOKUP($A$61,'Publication Table'!$A$6:$CV$507,U67,FALSE))</f>
        <v>29646</v>
      </c>
    </row>
    <row r="62" spans="1:35" x14ac:dyDescent="0.25">
      <c r="A62" s="163" t="str">
        <f t="shared" si="14"/>
        <v>NHS ScotlandAll LocationsTotal Number of scheduled elective cancellations in theatre systems</v>
      </c>
      <c r="C62" s="56" t="s">
        <v>120</v>
      </c>
      <c r="D62" s="65"/>
      <c r="E62" s="65"/>
      <c r="F62" s="65"/>
      <c r="G62" s="65"/>
      <c r="H62" s="65"/>
      <c r="I62" s="63"/>
      <c r="J62" s="260">
        <f>IF(VLOOKUP($A$62,'Publication Table'!$A$6:$CV$507,J67,FALSE)=0,"-",VLOOKUP($A$62,'Publication Table'!$A$6:$CV$507,J67,FALSE))</f>
        <v>2429</v>
      </c>
      <c r="K62" s="59">
        <f>IF(VLOOKUP($A$62,'Publication Table'!$A$6:$CV$507,K67,FALSE)=0,"-",VLOOKUP($A$62,'Publication Table'!$A$6:$CV$507,K67,FALSE))</f>
        <v>2497</v>
      </c>
      <c r="L62" s="59">
        <f>IF(VLOOKUP($A$62,'Publication Table'!$A$6:$CV$507,L67,FALSE)=0,"-",VLOOKUP($A$62,'Publication Table'!$A$6:$CV$507,L67,FALSE))</f>
        <v>2278</v>
      </c>
      <c r="M62" s="280">
        <f>IF(VLOOKUP($A$62,'Publication Table'!$A$6:$CV$507,M67,FALSE)=0,"-",VLOOKUP($A$62,'Publication Table'!$A$6:$CV$507,M67,FALSE))</f>
        <v>2411</v>
      </c>
      <c r="N62" s="286">
        <f>IF(VLOOKUP($A$62,'Publication Table'!$A$6:$CV$507,N67,FALSE)=0,"-",VLOOKUP($A$62,'Publication Table'!$A$6:$CV$507,N67,FALSE))</f>
        <v>2601</v>
      </c>
      <c r="O62" s="286">
        <f>IF(VLOOKUP($A$62,'Publication Table'!$A$6:$CV$507,O67,FALSE)=0,"-",VLOOKUP($A$62,'Publication Table'!$A$6:$CV$507,O67,FALSE))</f>
        <v>2255</v>
      </c>
      <c r="P62" s="286">
        <f>IF(VLOOKUP($A$62,'Publication Table'!$A$6:$CV$507,P67,FALSE)=0,"-",VLOOKUP($A$62,'Publication Table'!$A$6:$CV$507,P67,FALSE))</f>
        <v>2602</v>
      </c>
      <c r="Q62" s="286">
        <f>IF(VLOOKUP($A$62,'Publication Table'!$A$6:$CV$507,Q67,FALSE)=0,"-",VLOOKUP($A$62,'Publication Table'!$A$6:$CV$507,Q67,FALSE))</f>
        <v>2909</v>
      </c>
      <c r="R62" s="286">
        <f>IF(VLOOKUP($A$62,'Publication Table'!$A$6:$CV$507,R67,FALSE)=0,"-",VLOOKUP($A$62,'Publication Table'!$A$6:$CV$507,R67,FALSE))</f>
        <v>2237</v>
      </c>
      <c r="S62" s="286">
        <f>IF(VLOOKUP($A$62,'Publication Table'!$A$6:$CV$507,S67,FALSE)=0,"-",VLOOKUP($A$62,'Publication Table'!$A$6:$CV$507,S67,FALSE))</f>
        <v>2788</v>
      </c>
      <c r="T62" s="286">
        <f>IF(VLOOKUP($A$62,'Publication Table'!$A$6:$CV$507,T67,FALSE)=0,"-",VLOOKUP($A$62,'Publication Table'!$A$6:$CV$507,T67,FALSE))</f>
        <v>2455</v>
      </c>
      <c r="U62" s="63">
        <f>IF(VLOOKUP($A$62,'Publication Table'!$A$6:$CV$507,U67,FALSE)=0,"-",VLOOKUP($A$62,'Publication Table'!$A$6:$CV$507,U67,FALSE))</f>
        <v>2505</v>
      </c>
    </row>
    <row r="63" spans="1:35" x14ac:dyDescent="0.25">
      <c r="A63" s="163" t="str">
        <f t="shared" si="14"/>
        <v>NHS ScotlandAll LocationsCancellation based on clinical reason by hospital</v>
      </c>
      <c r="C63" s="55" t="s">
        <v>5</v>
      </c>
      <c r="D63" s="65"/>
      <c r="E63" s="65"/>
      <c r="F63" s="65"/>
      <c r="G63" s="65"/>
      <c r="H63" s="65"/>
      <c r="I63" s="63"/>
      <c r="J63" s="260">
        <f>IF(VLOOKUP($A$63,'Publication Table'!$A$6:$CV$507,J67,FALSE)=0,"-",VLOOKUP($A$63,'Publication Table'!$A$6:$CV$507,J67,FALSE))</f>
        <v>836</v>
      </c>
      <c r="K63" s="59">
        <f>IF(VLOOKUP($A$63,'Publication Table'!$A$6:$CV$507,K67,FALSE)=0,"-",VLOOKUP($A$63,'Publication Table'!$A$6:$CV$507,K67,FALSE))</f>
        <v>913</v>
      </c>
      <c r="L63" s="59">
        <f>IF(VLOOKUP($A$63,'Publication Table'!$A$6:$CV$507,L67,FALSE)=0,"-",VLOOKUP($A$63,'Publication Table'!$A$6:$CV$507,L67,FALSE))</f>
        <v>895</v>
      </c>
      <c r="M63" s="280">
        <f>IF(VLOOKUP($A$63,'Publication Table'!$A$6:$CV$507,M67,FALSE)=0,"-",VLOOKUP($A$63,'Publication Table'!$A$6:$CV$507,M67,FALSE))</f>
        <v>807</v>
      </c>
      <c r="N63" s="286">
        <f>IF(VLOOKUP($A$63,'Publication Table'!$A$6:$CV$507,N67,FALSE)=0,"-",VLOOKUP($A$63,'Publication Table'!$A$6:$CV$507,N67,FALSE))</f>
        <v>932</v>
      </c>
      <c r="O63" s="286">
        <f>IF(VLOOKUP($A$63,'Publication Table'!$A$6:$CV$507,O67,FALSE)=0,"-",VLOOKUP($A$63,'Publication Table'!$A$6:$CV$507,O67,FALSE))</f>
        <v>873</v>
      </c>
      <c r="P63" s="286">
        <f>IF(VLOOKUP($A$63,'Publication Table'!$A$6:$CV$507,P67,FALSE)=0,"-",VLOOKUP($A$63,'Publication Table'!$A$6:$CV$507,P67,FALSE))</f>
        <v>957</v>
      </c>
      <c r="Q63" s="286">
        <f>IF(VLOOKUP($A$63,'Publication Table'!$A$6:$CV$507,Q67,FALSE)=0,"-",VLOOKUP($A$63,'Publication Table'!$A$6:$CV$507,Q67,FALSE))</f>
        <v>997</v>
      </c>
      <c r="R63" s="286">
        <f>IF(VLOOKUP($A$63,'Publication Table'!$A$6:$CV$507,R67,FALSE)=0,"-",VLOOKUP($A$63,'Publication Table'!$A$6:$CV$507,R67,FALSE))</f>
        <v>831</v>
      </c>
      <c r="S63" s="286">
        <f>IF(VLOOKUP($A$63,'Publication Table'!$A$6:$CV$507,S67,FALSE)=0,"-",VLOOKUP($A$63,'Publication Table'!$A$6:$CV$507,S67,FALSE))</f>
        <v>990</v>
      </c>
      <c r="T63" s="286">
        <f>IF(VLOOKUP($A$63,'Publication Table'!$A$6:$CV$507,T67,FALSE)=0,"-",VLOOKUP($A$63,'Publication Table'!$A$6:$CV$507,T67,FALSE))</f>
        <v>879</v>
      </c>
      <c r="U63" s="63">
        <f>IF(VLOOKUP($A$63,'Publication Table'!$A$6:$CV$507,U67,FALSE)=0,"-",VLOOKUP($A$63,'Publication Table'!$A$6:$CV$507,U67,FALSE))</f>
        <v>963</v>
      </c>
    </row>
    <row r="64" spans="1:35" x14ac:dyDescent="0.25">
      <c r="A64" s="163" t="str">
        <f t="shared" si="14"/>
        <v>NHS ScotlandAll LocationsCancellation based on capacity or non-clinical reason by hospital</v>
      </c>
      <c r="C64" s="55" t="s">
        <v>6</v>
      </c>
      <c r="D64" s="65"/>
      <c r="E64" s="65"/>
      <c r="F64" s="65"/>
      <c r="G64" s="65"/>
      <c r="H64" s="65"/>
      <c r="I64" s="63"/>
      <c r="J64" s="260">
        <f>IF(VLOOKUP($A$64,'Publication Table'!$A$3:$CV$507,J67,FALSE)=0,"-",VLOOKUP($A$64,'Publication Table'!$A$3:$CV$507,J67,FALSE))</f>
        <v>587</v>
      </c>
      <c r="K64" s="59">
        <f>IF(VLOOKUP($A$64,'Publication Table'!$A$3:$CV$507,K67,FALSE)=0,"-",VLOOKUP($A$64,'Publication Table'!$A$3:$CV$507,K67,FALSE))</f>
        <v>489</v>
      </c>
      <c r="L64" s="59">
        <f>IF(VLOOKUP($A$64,'Publication Table'!$A$3:$CV$507,L67,FALSE)=0,"-",VLOOKUP($A$64,'Publication Table'!$A$3:$CV$507,L67,FALSE))</f>
        <v>402</v>
      </c>
      <c r="M64" s="280">
        <f>IF(VLOOKUP($A$64,'Publication Table'!$A$3:$CV$507,M67,FALSE)=0,"-",VLOOKUP($A$64,'Publication Table'!$A$3:$CV$507,M67,FALSE))</f>
        <v>540</v>
      </c>
      <c r="N64" s="286">
        <f>IF(VLOOKUP($A$64,'Publication Table'!$A$3:$CV$507,N67,FALSE)=0,"-",VLOOKUP($A$64,'Publication Table'!$A$3:$CV$507,N67,FALSE))</f>
        <v>585</v>
      </c>
      <c r="O64" s="286">
        <f>IF(VLOOKUP($A$64,'Publication Table'!$A$3:$CV$507,O67,FALSE)=0,"-",VLOOKUP($A$64,'Publication Table'!$A$3:$CV$507,O67,FALSE))</f>
        <v>429</v>
      </c>
      <c r="P64" s="286">
        <f>IF(VLOOKUP($A$64,'Publication Table'!$A$3:$CV$507,P67,FALSE)=0,"-",VLOOKUP($A$64,'Publication Table'!$A$3:$CV$507,P67,FALSE))</f>
        <v>524</v>
      </c>
      <c r="Q64" s="286">
        <f>IF(VLOOKUP($A$64,'Publication Table'!$A$3:$CV$507,Q67,FALSE)=0,"-",VLOOKUP($A$64,'Publication Table'!$A$3:$CV$507,Q67,FALSE))</f>
        <v>996</v>
      </c>
      <c r="R64" s="286">
        <f>IF(VLOOKUP($A$64,'Publication Table'!$A$3:$CV$507,R67,FALSE)=0,"-",VLOOKUP($A$64,'Publication Table'!$A$3:$CV$507,R67,FALSE))</f>
        <v>545</v>
      </c>
      <c r="S64" s="286">
        <f>IF(VLOOKUP($A$64,'Publication Table'!$A$3:$CV$507,S67,FALSE)=0,"-",VLOOKUP($A$64,'Publication Table'!$A$3:$CV$507,S67,FALSE))</f>
        <v>637</v>
      </c>
      <c r="T64" s="286">
        <f>IF(VLOOKUP($A$64,'Publication Table'!$A$3:$CV$507,T67,FALSE)=0,"-",VLOOKUP($A$64,'Publication Table'!$A$3:$CV$507,T67,FALSE))</f>
        <v>570</v>
      </c>
      <c r="U64" s="63">
        <f>IF(VLOOKUP($A$64,'Publication Table'!$A$3:$CV$507,U67,FALSE)=0,"-",VLOOKUP($A$64,'Publication Table'!$A$3:$CV$507,U67,FALSE))</f>
        <v>489</v>
      </c>
    </row>
    <row r="65" spans="1:29" x14ac:dyDescent="0.25">
      <c r="A65" s="163" t="str">
        <f t="shared" si="14"/>
        <v>NHS ScotlandAll LocationsCancelled by Patient</v>
      </c>
      <c r="C65" s="55" t="s">
        <v>7</v>
      </c>
      <c r="D65" s="65"/>
      <c r="E65" s="65"/>
      <c r="F65" s="65"/>
      <c r="G65" s="65"/>
      <c r="H65" s="65"/>
      <c r="I65" s="63"/>
      <c r="J65" s="260">
        <f>IF(VLOOKUP($A$65,'Publication Table'!$A$4:$CV$507,J67,FALSE)=0,"-",VLOOKUP($A$65,'Publication Table'!$A$4:$CV$507,J67,FALSE))</f>
        <v>939</v>
      </c>
      <c r="K65" s="59">
        <f>IF(VLOOKUP($A$65,'Publication Table'!$A$4:$CV$507,K67,FALSE)=0,"-",VLOOKUP($A$65,'Publication Table'!$A$4:$CV$507,K67,FALSE))</f>
        <v>1015</v>
      </c>
      <c r="L65" s="59">
        <f>IF(VLOOKUP($A$65,'Publication Table'!$A$4:$CV$507,L67,FALSE)=0,"-",VLOOKUP($A$65,'Publication Table'!$A$4:$CV$507,L67,FALSE))</f>
        <v>900</v>
      </c>
      <c r="M65" s="280">
        <f>IF(VLOOKUP($A$65,'Publication Table'!$A$4:$CV$507,M67,FALSE)=0,"-",VLOOKUP($A$65,'Publication Table'!$A$4:$CV$507,M67,FALSE))</f>
        <v>979</v>
      </c>
      <c r="N65" s="286">
        <f>IF(VLOOKUP($A$65,'Publication Table'!$A$4:$CV$507,N67,FALSE)=0,"-",VLOOKUP($A$65,'Publication Table'!$A$4:$CV$507,N67,FALSE))</f>
        <v>970</v>
      </c>
      <c r="O65" s="286">
        <f>IF(VLOOKUP($A$65,'Publication Table'!$A$4:$CV$507,O67,FALSE)=0,"-",VLOOKUP($A$65,'Publication Table'!$A$4:$CV$507,O67,FALSE))</f>
        <v>872</v>
      </c>
      <c r="P65" s="286">
        <f>IF(VLOOKUP($A$65,'Publication Table'!$A$4:$CV$507,P67,FALSE)=0,"-",VLOOKUP($A$65,'Publication Table'!$A$4:$CV$507,P67,FALSE))</f>
        <v>986</v>
      </c>
      <c r="Q65" s="286">
        <f>IF(VLOOKUP($A$65,'Publication Table'!$A$4:$CV$507,Q67,FALSE)=0,"-",VLOOKUP($A$65,'Publication Table'!$A$4:$CV$507,Q67,FALSE))</f>
        <v>827</v>
      </c>
      <c r="R65" s="286">
        <f>IF(VLOOKUP($A$65,'Publication Table'!$A$4:$CV$507,R67,FALSE)=0,"-",VLOOKUP($A$65,'Publication Table'!$A$4:$CV$507,R67,FALSE))</f>
        <v>800</v>
      </c>
      <c r="S65" s="286">
        <f>IF(VLOOKUP($A$65,'Publication Table'!$A$4:$CV$507,S67,FALSE)=0,"-",VLOOKUP($A$65,'Publication Table'!$A$4:$CV$507,S67,FALSE))</f>
        <v>1012</v>
      </c>
      <c r="T65" s="286">
        <f>IF(VLOOKUP($A$65,'Publication Table'!$A$4:$CV$507,T67,FALSE)=0,"-",VLOOKUP($A$65,'Publication Table'!$A$4:$CV$507,T67,FALSE))</f>
        <v>874</v>
      </c>
      <c r="U65" s="63">
        <f>IF(VLOOKUP($A$65,'Publication Table'!$A$4:$CV$507,U67,FALSE)=0,"-",VLOOKUP($A$65,'Publication Table'!$A$4:$CV$507,U67,FALSE))</f>
        <v>934</v>
      </c>
    </row>
    <row r="66" spans="1:29" x14ac:dyDescent="0.25">
      <c r="A66" s="163" t="str">
        <f t="shared" si="14"/>
        <v>NHS ScotlandAll LocationsOther reason</v>
      </c>
      <c r="C66" s="58" t="s">
        <v>8</v>
      </c>
      <c r="D66" s="60"/>
      <c r="E66" s="60"/>
      <c r="F66" s="60"/>
      <c r="G66" s="60"/>
      <c r="H66" s="60"/>
      <c r="I66" s="64"/>
      <c r="J66" s="261">
        <f>IF(VLOOKUP($A$66,'Publication Table'!$A$4:$CV$507,J67,FALSE)=0,"-",VLOOKUP($A$66,'Publication Table'!$A$4:$CV$507,J67,FALSE))</f>
        <v>67</v>
      </c>
      <c r="K66" s="61">
        <f>IF(VLOOKUP($A$66,'Publication Table'!$A$4:$CV$507,K67,FALSE)=0,"-",VLOOKUP($A$66,'Publication Table'!$A$4:$CV$507,K67,FALSE))</f>
        <v>80</v>
      </c>
      <c r="L66" s="61">
        <f>IF(VLOOKUP($A$66,'Publication Table'!$A$4:$CV$507,L67,FALSE)=0,"-",VLOOKUP($A$66,'Publication Table'!$A$4:$CV$507,L67,FALSE))</f>
        <v>81</v>
      </c>
      <c r="M66" s="281">
        <f>IF(VLOOKUP($A$66,'Publication Table'!$A$4:$CV$507,M67,FALSE)=0,"-",VLOOKUP($A$66,'Publication Table'!$A$4:$CV$507,M67,FALSE))</f>
        <v>85</v>
      </c>
      <c r="N66" s="287">
        <f>IF(VLOOKUP($A$66,'Publication Table'!$A$4:$CV$507,N67,FALSE)=0,"-",VLOOKUP($A$66,'Publication Table'!$A$4:$CV$507,N67,FALSE))</f>
        <v>114</v>
      </c>
      <c r="O66" s="287">
        <f>IF(VLOOKUP($A$66,'Publication Table'!$A$4:$CV$507,O67,FALSE)=0,"-",VLOOKUP($A$66,'Publication Table'!$A$4:$CV$507,O67,FALSE))</f>
        <v>81</v>
      </c>
      <c r="P66" s="287">
        <f>IF(VLOOKUP($A$66,'Publication Table'!$A$4:$CV$507,P67,FALSE)=0,"-",VLOOKUP($A$66,'Publication Table'!$A$4:$CV$507,P67,FALSE))</f>
        <v>135</v>
      </c>
      <c r="Q66" s="287">
        <f>IF(VLOOKUP($A$66,'Publication Table'!$A$4:$CV$507,Q67,FALSE)=0,"-",VLOOKUP($A$66,'Publication Table'!$A$4:$CV$507,Q67,FALSE))</f>
        <v>89</v>
      </c>
      <c r="R66" s="287">
        <f>IF(VLOOKUP($A$66,'Publication Table'!$A$4:$CV$507,R67,FALSE)=0,"-",VLOOKUP($A$66,'Publication Table'!$A$4:$CV$507,R67,FALSE))</f>
        <v>61</v>
      </c>
      <c r="S66" s="287">
        <f>IF(VLOOKUP($A$66,'Publication Table'!$A$4:$CV$507,S67,FALSE)=0,"-",VLOOKUP($A$66,'Publication Table'!$A$4:$CV$507,S67,FALSE))</f>
        <v>149</v>
      </c>
      <c r="T66" s="287">
        <f>IF(VLOOKUP($A$66,'Publication Table'!$A$4:$CV$507,T67,FALSE)=0,"-",VLOOKUP($A$66,'Publication Table'!$A$4:$CV$507,T67,FALSE))</f>
        <v>132</v>
      </c>
      <c r="U66" s="64">
        <f>IF(VLOOKUP($A$66,'Publication Table'!$A$4:$CV$507,U67,FALSE)=0,"-",VLOOKUP($A$66,'Publication Table'!$A$4:$CV$507,U67,FALSE))</f>
        <v>119</v>
      </c>
    </row>
    <row r="67" spans="1:29" s="162" customFormat="1" x14ac:dyDescent="0.25">
      <c r="A67" s="163"/>
      <c r="C67" s="163"/>
      <c r="J67" s="262">
        <f>U83+1</f>
        <v>39</v>
      </c>
      <c r="K67" s="165">
        <f>J67+1</f>
        <v>40</v>
      </c>
      <c r="L67" s="165">
        <f t="shared" ref="L67:U67" si="15">K67+1</f>
        <v>41</v>
      </c>
      <c r="M67" s="165">
        <f t="shared" si="15"/>
        <v>42</v>
      </c>
      <c r="N67" s="165">
        <f t="shared" si="15"/>
        <v>43</v>
      </c>
      <c r="O67" s="165">
        <f t="shared" si="15"/>
        <v>44</v>
      </c>
      <c r="P67" s="165">
        <f t="shared" si="15"/>
        <v>45</v>
      </c>
      <c r="Q67" s="165">
        <f t="shared" si="15"/>
        <v>46</v>
      </c>
      <c r="R67" s="165">
        <f t="shared" si="15"/>
        <v>47</v>
      </c>
      <c r="S67" s="165">
        <f t="shared" si="15"/>
        <v>48</v>
      </c>
      <c r="T67" s="165">
        <f t="shared" si="15"/>
        <v>49</v>
      </c>
      <c r="U67" s="165">
        <f t="shared" si="15"/>
        <v>50</v>
      </c>
    </row>
    <row r="68" spans="1:29" s="162" customFormat="1" x14ac:dyDescent="0.25">
      <c r="A68" s="163"/>
      <c r="B68" s="77"/>
      <c r="C68" s="133" t="s">
        <v>485</v>
      </c>
      <c r="D68" s="109"/>
      <c r="E68" s="109"/>
      <c r="F68" s="130"/>
      <c r="G68" s="109"/>
      <c r="H68" s="109"/>
      <c r="I68" s="110"/>
      <c r="J68" s="263">
        <f t="shared" ref="J68:U68" si="16">J60</f>
        <v>43191</v>
      </c>
      <c r="K68" s="108">
        <f t="shared" si="16"/>
        <v>43221</v>
      </c>
      <c r="L68" s="108">
        <f t="shared" si="16"/>
        <v>43252</v>
      </c>
      <c r="M68" s="108">
        <f t="shared" si="16"/>
        <v>43282</v>
      </c>
      <c r="N68" s="108">
        <f t="shared" si="16"/>
        <v>43313</v>
      </c>
      <c r="O68" s="108">
        <f t="shared" si="16"/>
        <v>43344</v>
      </c>
      <c r="P68" s="108">
        <f t="shared" si="16"/>
        <v>43374</v>
      </c>
      <c r="Q68" s="108">
        <f t="shared" si="16"/>
        <v>43405</v>
      </c>
      <c r="R68" s="108">
        <f t="shared" si="16"/>
        <v>43435</v>
      </c>
      <c r="S68" s="108">
        <f t="shared" si="16"/>
        <v>43466</v>
      </c>
      <c r="T68" s="108">
        <f t="shared" si="16"/>
        <v>43497</v>
      </c>
      <c r="U68" s="108">
        <f t="shared" si="16"/>
        <v>43525</v>
      </c>
    </row>
    <row r="69" spans="1:29" s="162" customFormat="1" x14ac:dyDescent="0.25">
      <c r="A69" s="163"/>
      <c r="B69" s="77"/>
      <c r="C69" s="132" t="s">
        <v>487</v>
      </c>
      <c r="D69" s="105"/>
      <c r="E69" s="105"/>
      <c r="F69" s="131"/>
      <c r="G69" s="105"/>
      <c r="H69" s="105"/>
      <c r="I69" s="79"/>
      <c r="J69" s="264">
        <f>IFERROR((J62/J61),"-")</f>
        <v>9.0190108421208975E-2</v>
      </c>
      <c r="K69" s="265">
        <f t="shared" ref="K69:U69" si="17">IFERROR((K62/K61),"-")</f>
        <v>8.0014099400775474E-2</v>
      </c>
      <c r="L69" s="265">
        <f t="shared" si="17"/>
        <v>8.0622898602017337E-2</v>
      </c>
      <c r="M69" s="282">
        <f t="shared" si="17"/>
        <v>9.200885361013586E-2</v>
      </c>
      <c r="N69" s="288">
        <f t="shared" si="17"/>
        <v>8.5787789834757086E-2</v>
      </c>
      <c r="O69" s="288">
        <f t="shared" si="17"/>
        <v>8.5819759476328208E-2</v>
      </c>
      <c r="P69" s="288">
        <f t="shared" si="17"/>
        <v>8.5152338253100757E-2</v>
      </c>
      <c r="Q69" s="288">
        <f t="shared" si="17"/>
        <v>9.8426662155303671E-2</v>
      </c>
      <c r="R69" s="288">
        <f t="shared" si="17"/>
        <v>9.1161009006071964E-2</v>
      </c>
      <c r="S69" s="288">
        <f t="shared" si="17"/>
        <v>9.5247856239964471E-2</v>
      </c>
      <c r="T69" s="288">
        <f t="shared" si="17"/>
        <v>8.8430228369713995E-2</v>
      </c>
      <c r="U69" s="271">
        <f t="shared" si="17"/>
        <v>8.449706537138231E-2</v>
      </c>
    </row>
    <row r="70" spans="1:29" s="162" customFormat="1" x14ac:dyDescent="0.25">
      <c r="A70" s="163"/>
      <c r="B70" s="105"/>
      <c r="C70" s="124" t="s">
        <v>5</v>
      </c>
      <c r="D70" s="105"/>
      <c r="E70" s="105"/>
      <c r="F70" s="105"/>
      <c r="G70" s="105"/>
      <c r="H70" s="105"/>
      <c r="I70" s="79"/>
      <c r="J70" s="266">
        <f>IFERROR((J63/J61),"-")</f>
        <v>3.1041140650527255E-2</v>
      </c>
      <c r="K70" s="128">
        <f t="shared" ref="K70:U70" si="18">IFERROR((K63/K61),"-")</f>
        <v>2.9256256609094113E-2</v>
      </c>
      <c r="L70" s="128">
        <f t="shared" si="18"/>
        <v>3.1675809591222792E-2</v>
      </c>
      <c r="M70" s="283">
        <f t="shared" si="18"/>
        <v>3.0796824912227141E-2</v>
      </c>
      <c r="N70" s="289">
        <f t="shared" si="18"/>
        <v>3.0739800125333949E-2</v>
      </c>
      <c r="O70" s="289">
        <f t="shared" si="18"/>
        <v>3.3224235043385598E-2</v>
      </c>
      <c r="P70" s="289">
        <f t="shared" si="18"/>
        <v>3.1318519488169654E-2</v>
      </c>
      <c r="Q70" s="289">
        <f t="shared" si="18"/>
        <v>3.3733716799187956E-2</v>
      </c>
      <c r="R70" s="289">
        <f t="shared" si="18"/>
        <v>3.3864460654468395E-2</v>
      </c>
      <c r="S70" s="289">
        <f t="shared" si="18"/>
        <v>3.3821871476888386E-2</v>
      </c>
      <c r="T70" s="289">
        <f t="shared" si="18"/>
        <v>3.166198400691593E-2</v>
      </c>
      <c r="U70" s="121">
        <f t="shared" si="18"/>
        <v>3.2483302975106251E-2</v>
      </c>
    </row>
    <row r="71" spans="1:29" s="162" customFormat="1" x14ac:dyDescent="0.25">
      <c r="A71" s="163"/>
      <c r="B71" s="105"/>
      <c r="C71" s="124" t="s">
        <v>6</v>
      </c>
      <c r="D71" s="105"/>
      <c r="E71" s="105"/>
      <c r="F71" s="105"/>
      <c r="G71" s="105"/>
      <c r="H71" s="105"/>
      <c r="I71" s="79"/>
      <c r="J71" s="266">
        <f>IFERROR((J64/J61),"-")</f>
        <v>2.1795633447200355E-2</v>
      </c>
      <c r="K71" s="128">
        <f t="shared" ref="K71:U71" si="19">IFERROR((K64/K61),"-")</f>
        <v>1.5669561316371327E-2</v>
      </c>
      <c r="L71" s="128">
        <f t="shared" si="19"/>
        <v>1.4227570341532473E-2</v>
      </c>
      <c r="M71" s="283">
        <f t="shared" si="19"/>
        <v>2.0607540833460541E-2</v>
      </c>
      <c r="N71" s="289">
        <f t="shared" si="19"/>
        <v>1.9294831623734292E-2</v>
      </c>
      <c r="O71" s="289">
        <f t="shared" si="19"/>
        <v>1.6326685949155123E-2</v>
      </c>
      <c r="P71" s="289">
        <f t="shared" si="19"/>
        <v>1.7148280263114834E-2</v>
      </c>
      <c r="Q71" s="289">
        <f t="shared" si="19"/>
        <v>3.3699881576721366E-2</v>
      </c>
      <c r="R71" s="289">
        <f t="shared" si="19"/>
        <v>2.2209543991197685E-2</v>
      </c>
      <c r="S71" s="289">
        <f t="shared" si="19"/>
        <v>2.1762153667452426E-2</v>
      </c>
      <c r="T71" s="289">
        <f t="shared" si="19"/>
        <v>2.0531661984006917E-2</v>
      </c>
      <c r="U71" s="121">
        <f t="shared" si="19"/>
        <v>1.6494636713215948E-2</v>
      </c>
    </row>
    <row r="72" spans="1:29" s="162" customFormat="1" x14ac:dyDescent="0.25">
      <c r="A72" s="163"/>
      <c r="B72" s="105"/>
      <c r="C72" s="124" t="s">
        <v>7</v>
      </c>
      <c r="D72" s="105"/>
      <c r="E72" s="105"/>
      <c r="F72" s="105"/>
      <c r="G72" s="105"/>
      <c r="H72" s="105"/>
      <c r="I72" s="79"/>
      <c r="J72" s="266">
        <f>IFERROR((J65/J61),"-")</f>
        <v>3.4865587405317096E-2</v>
      </c>
      <c r="K72" s="128">
        <f t="shared" ref="K72:U72" si="20">IFERROR((K65/K61),"-")</f>
        <v>3.2524754061588744E-2</v>
      </c>
      <c r="L72" s="128">
        <f t="shared" si="20"/>
        <v>3.1852769421341354E-2</v>
      </c>
      <c r="M72" s="283">
        <f t="shared" si="20"/>
        <v>3.736070828881087E-2</v>
      </c>
      <c r="N72" s="289">
        <f t="shared" si="20"/>
        <v>3.1993139615422675E-2</v>
      </c>
      <c r="O72" s="289">
        <f t="shared" si="20"/>
        <v>3.3186177500380575E-2</v>
      </c>
      <c r="P72" s="289">
        <f t="shared" si="20"/>
        <v>3.22675655332657E-2</v>
      </c>
      <c r="Q72" s="289">
        <f t="shared" si="20"/>
        <v>2.7981728979868042E-2</v>
      </c>
      <c r="R72" s="289">
        <f t="shared" si="20"/>
        <v>3.2601165491666327E-2</v>
      </c>
      <c r="S72" s="289">
        <f t="shared" si="20"/>
        <v>3.4573468620819239E-2</v>
      </c>
      <c r="T72" s="289">
        <f t="shared" si="20"/>
        <v>3.1481881708810604E-2</v>
      </c>
      <c r="U72" s="121">
        <f t="shared" si="20"/>
        <v>3.150509343587668E-2</v>
      </c>
    </row>
    <row r="73" spans="1:29" s="162" customFormat="1" x14ac:dyDescent="0.25">
      <c r="A73" s="163"/>
      <c r="B73" s="105"/>
      <c r="C73" s="125" t="s">
        <v>8</v>
      </c>
      <c r="D73" s="111"/>
      <c r="E73" s="111"/>
      <c r="F73" s="111"/>
      <c r="G73" s="111"/>
      <c r="H73" s="111"/>
      <c r="I73" s="112"/>
      <c r="J73" s="267">
        <f>IFERROR((J66/J61),"-")</f>
        <v>2.4877469181642654E-3</v>
      </c>
      <c r="K73" s="129">
        <f t="shared" ref="K73:U73" si="21">IFERROR((K66/K61),"-")</f>
        <v>2.5635274137212807E-3</v>
      </c>
      <c r="L73" s="129">
        <f t="shared" si="21"/>
        <v>2.8667492479207222E-3</v>
      </c>
      <c r="M73" s="284">
        <f t="shared" si="21"/>
        <v>3.2437795756373074E-3</v>
      </c>
      <c r="N73" s="290">
        <f t="shared" si="21"/>
        <v>3.7600184702661697E-3</v>
      </c>
      <c r="O73" s="290">
        <f t="shared" si="21"/>
        <v>3.0826609834069111E-3</v>
      </c>
      <c r="P73" s="290">
        <f t="shared" si="21"/>
        <v>4.4179729685505775E-3</v>
      </c>
      <c r="Q73" s="290">
        <f t="shared" si="21"/>
        <v>3.0113347995263068E-3</v>
      </c>
      <c r="R73" s="290">
        <f t="shared" si="21"/>
        <v>2.4858388687395575E-3</v>
      </c>
      <c r="S73" s="290">
        <f t="shared" si="21"/>
        <v>5.0903624748044139E-3</v>
      </c>
      <c r="T73" s="290">
        <f t="shared" si="21"/>
        <v>4.7547006699805491E-3</v>
      </c>
      <c r="U73" s="123">
        <f t="shared" si="21"/>
        <v>4.0140322471834316E-3</v>
      </c>
    </row>
    <row r="74" spans="1:29" s="162" customFormat="1" x14ac:dyDescent="0.25">
      <c r="A74" s="163"/>
      <c r="B74" s="105"/>
      <c r="C74" s="77"/>
      <c r="D74" s="77"/>
      <c r="E74" s="77"/>
      <c r="F74" s="77"/>
      <c r="G74" s="77"/>
      <c r="H74" s="77"/>
      <c r="I74" s="77"/>
      <c r="J74" s="77"/>
      <c r="K74" s="77"/>
      <c r="L74" s="77"/>
      <c r="M74" s="77"/>
      <c r="N74" s="77"/>
      <c r="O74" s="77"/>
      <c r="P74" s="77"/>
      <c r="Q74" s="77"/>
      <c r="R74" s="77"/>
      <c r="S74" s="77"/>
      <c r="T74" s="77"/>
      <c r="U74" s="77"/>
      <c r="V74" s="77"/>
      <c r="W74" s="77"/>
      <c r="X74" s="77"/>
      <c r="Y74" s="77"/>
      <c r="Z74" s="77"/>
      <c r="AA74" s="77"/>
      <c r="AB74" s="77"/>
      <c r="AC74" s="77"/>
    </row>
    <row r="75" spans="1:29" s="162" customFormat="1" x14ac:dyDescent="0.25">
      <c r="A75" s="163"/>
      <c r="B75" s="105"/>
      <c r="C75" s="268"/>
      <c r="D75" s="269"/>
      <c r="E75" s="269"/>
      <c r="F75" s="269"/>
      <c r="G75" s="269"/>
      <c r="H75" s="269"/>
      <c r="I75" s="269"/>
      <c r="J75" s="269"/>
      <c r="K75" s="269"/>
      <c r="L75" s="269"/>
      <c r="M75" s="269"/>
      <c r="N75" s="269"/>
      <c r="O75" s="269"/>
      <c r="P75" s="269"/>
      <c r="Q75" s="269"/>
      <c r="R75" s="269"/>
      <c r="S75" s="269"/>
      <c r="T75" s="269"/>
      <c r="U75" s="269"/>
      <c r="V75" s="77"/>
      <c r="W75" s="77"/>
      <c r="X75" s="77"/>
      <c r="Y75" s="77"/>
      <c r="Z75" s="77"/>
      <c r="AA75" s="77"/>
      <c r="AB75" s="77"/>
      <c r="AC75" s="77"/>
    </row>
    <row r="76" spans="1:29" s="162" customFormat="1" x14ac:dyDescent="0.25">
      <c r="A76" s="163"/>
      <c r="C76" s="89" t="str">
        <f>C60</f>
        <v>NHS Scotland</v>
      </c>
      <c r="D76" s="90"/>
      <c r="E76" s="90"/>
      <c r="F76" s="90"/>
      <c r="G76" s="90"/>
      <c r="H76" s="90"/>
      <c r="I76" s="62"/>
      <c r="J76" s="164">
        <v>42826</v>
      </c>
      <c r="K76" s="164">
        <v>42856</v>
      </c>
      <c r="L76" s="164">
        <v>42887</v>
      </c>
      <c r="M76" s="164">
        <v>42917</v>
      </c>
      <c r="N76" s="164">
        <v>42948</v>
      </c>
      <c r="O76" s="164">
        <v>42979</v>
      </c>
      <c r="P76" s="164">
        <v>43009</v>
      </c>
      <c r="Q76" s="164">
        <v>43040</v>
      </c>
      <c r="R76" s="164">
        <v>43070</v>
      </c>
      <c r="S76" s="164">
        <v>43101</v>
      </c>
      <c r="T76" s="164">
        <v>43132</v>
      </c>
      <c r="U76" s="164">
        <v>43160</v>
      </c>
    </row>
    <row r="77" spans="1:29" s="162" customFormat="1" x14ac:dyDescent="0.25">
      <c r="A77" s="163"/>
      <c r="C77" s="55" t="s">
        <v>3</v>
      </c>
      <c r="D77" s="65"/>
      <c r="E77" s="65"/>
      <c r="F77" s="65"/>
      <c r="G77" s="65"/>
      <c r="H77" s="65"/>
      <c r="I77" s="63"/>
      <c r="J77" s="258">
        <f>IF(VLOOKUP($A$61,'Publication Table'!$A$6:$CV$507,J83,FALSE)=0,"-",VLOOKUP($A$61,'Publication Table'!$A$6:$CV$507,J83,FALSE))</f>
        <v>24491</v>
      </c>
      <c r="K77" s="259">
        <f>IF(VLOOKUP($A$61,'Publication Table'!$A$6:$CV$507,K83,FALSE)=0,"-",VLOOKUP($A$61,'Publication Table'!$A$6:$CV$507,K83,FALSE))</f>
        <v>29997</v>
      </c>
      <c r="L77" s="259">
        <f>IF(VLOOKUP($A$61,'Publication Table'!$A$6:$CV$507,L83,FALSE)=0,"-",VLOOKUP($A$61,'Publication Table'!$A$6:$CV$507,L83,FALSE))</f>
        <v>29601</v>
      </c>
      <c r="M77" s="259">
        <f>IF(VLOOKUP($A$61,'Publication Table'!$A$6:$CV$507,M83,FALSE)=0,"-",VLOOKUP($A$61,'Publication Table'!$A$6:$CV$507,M83,FALSE))</f>
        <v>25188</v>
      </c>
      <c r="N77" s="259">
        <f>IF(VLOOKUP($A$61,'Publication Table'!$A$6:$CV$507,N83,FALSE)=0,"-",VLOOKUP($A$61,'Publication Table'!$A$6:$CV$507,N83,FALSE))</f>
        <v>30516</v>
      </c>
      <c r="O77" s="259">
        <f>IF(VLOOKUP($A$61,'Publication Table'!$A$6:$CV$507,O83,FALSE)=0,"-",VLOOKUP($A$61,'Publication Table'!$A$6:$CV$507,O83,FALSE))</f>
        <v>27840</v>
      </c>
      <c r="P77" s="259">
        <f>IF(VLOOKUP($A$61,'Publication Table'!$A$6:$CV$507,P83,FALSE)=0,"-",VLOOKUP($A$61,'Publication Table'!$A$6:$CV$507,P83,FALSE))</f>
        <v>28706</v>
      </c>
      <c r="Q77" s="259">
        <f>IF(VLOOKUP($A$61,'Publication Table'!$A$6:$CV$507,Q83,FALSE)=0,"-",VLOOKUP($A$61,'Publication Table'!$A$6:$CV$507,Q83,FALSE))</f>
        <v>30820</v>
      </c>
      <c r="R77" s="259">
        <f>IF(VLOOKUP($A$61,'Publication Table'!$A$6:$CV$507,R83,FALSE)=0,"-",VLOOKUP($A$61,'Publication Table'!$A$6:$CV$507,R83,FALSE))</f>
        <v>24624</v>
      </c>
      <c r="S77" s="259">
        <f>IF(VLOOKUP($A$61,'Publication Table'!$A$6:$CV$507,S83,FALSE)=0,"-",VLOOKUP($A$61,'Publication Table'!$A$6:$CV$507,S83,FALSE))</f>
        <v>27890</v>
      </c>
      <c r="T77" s="259">
        <f>IF(VLOOKUP($A$61,'Publication Table'!$A$6:$CV$507,T83,FALSE)=0,"-",VLOOKUP($A$61,'Publication Table'!$A$6:$CV$507,T83,FALSE))</f>
        <v>26383</v>
      </c>
      <c r="U77" s="270">
        <f>IF(VLOOKUP($A$61,'Publication Table'!$A$6:$CV$507,U83,FALSE)=0,"-",VLOOKUP($A$61,'Publication Table'!$A$6:$CV$507,U83,FALSE))</f>
        <v>29045</v>
      </c>
    </row>
    <row r="78" spans="1:29" s="162" customFormat="1" x14ac:dyDescent="0.25">
      <c r="A78" s="163"/>
      <c r="C78" s="56" t="s">
        <v>120</v>
      </c>
      <c r="D78" s="65"/>
      <c r="E78" s="65"/>
      <c r="F78" s="65"/>
      <c r="G78" s="65"/>
      <c r="H78" s="65"/>
      <c r="I78" s="63"/>
      <c r="J78" s="260">
        <f>IF(VLOOKUP($A$62,'Publication Table'!$A$6:$CV$507,J83,FALSE)=0,"-",VLOOKUP($A$62,'Publication Table'!$A$6:$CV$507,J83,FALSE))</f>
        <v>2295</v>
      </c>
      <c r="K78" s="59">
        <f>IF(VLOOKUP($A$62,'Publication Table'!$A$6:$CV$507,K83,FALSE)=0,"-",VLOOKUP($A$62,'Publication Table'!$A$6:$CV$507,K83,FALSE))</f>
        <v>2630</v>
      </c>
      <c r="L78" s="59">
        <f>IF(VLOOKUP($A$62,'Publication Table'!$A$6:$CV$507,L83,FALSE)=0,"-",VLOOKUP($A$62,'Publication Table'!$A$6:$CV$507,L83,FALSE))</f>
        <v>2604</v>
      </c>
      <c r="M78" s="59">
        <f>IF(VLOOKUP($A$62,'Publication Table'!$A$6:$CV$507,M83,FALSE)=0,"-",VLOOKUP($A$62,'Publication Table'!$A$6:$CV$507,M83,FALSE))</f>
        <v>2074</v>
      </c>
      <c r="N78" s="59">
        <f>IF(VLOOKUP($A$62,'Publication Table'!$A$6:$CV$507,N83,FALSE)=0,"-",VLOOKUP($A$62,'Publication Table'!$A$6:$CV$507,N83,FALSE))</f>
        <v>2578</v>
      </c>
      <c r="O78" s="59">
        <f>IF(VLOOKUP($A$62,'Publication Table'!$A$6:$CV$507,O83,FALSE)=0,"-",VLOOKUP($A$62,'Publication Table'!$A$6:$CV$507,O83,FALSE))</f>
        <v>2560</v>
      </c>
      <c r="P78" s="59">
        <f>IF(VLOOKUP($A$62,'Publication Table'!$A$6:$CV$507,P83,FALSE)=0,"-",VLOOKUP($A$62,'Publication Table'!$A$6:$CV$507,P83,FALSE))</f>
        <v>2435</v>
      </c>
      <c r="Q78" s="59">
        <f>IF(VLOOKUP($A$62,'Publication Table'!$A$6:$CV$507,Q83,FALSE)=0,"-",VLOOKUP($A$62,'Publication Table'!$A$6:$CV$507,Q83,FALSE))</f>
        <v>2720</v>
      </c>
      <c r="R78" s="59">
        <f>IF(VLOOKUP($A$62,'Publication Table'!$A$6:$CV$507,R83,FALSE)=0,"-",VLOOKUP($A$62,'Publication Table'!$A$6:$CV$507,R83,FALSE))</f>
        <v>2664</v>
      </c>
      <c r="S78" s="59">
        <f>IF(VLOOKUP($A$62,'Publication Table'!$A$6:$CV$507,S83,FALSE)=0,"-",VLOOKUP($A$62,'Publication Table'!$A$6:$CV$507,S83,FALSE))</f>
        <v>3423</v>
      </c>
      <c r="T78" s="59">
        <f>IF(VLOOKUP($A$62,'Publication Table'!$A$6:$CV$507,T83,FALSE)=0,"-",VLOOKUP($A$62,'Publication Table'!$A$6:$CV$507,T83,FALSE))</f>
        <v>2719</v>
      </c>
      <c r="U78" s="63">
        <f>IF(VLOOKUP($A$62,'Publication Table'!$A$6:$CV$507,U83,FALSE)=0,"-",VLOOKUP($A$62,'Publication Table'!$A$6:$CV$507,U83,FALSE))</f>
        <v>3646</v>
      </c>
    </row>
    <row r="79" spans="1:29" s="162" customFormat="1" x14ac:dyDescent="0.25">
      <c r="A79" s="163"/>
      <c r="C79" s="55" t="s">
        <v>5</v>
      </c>
      <c r="D79" s="65"/>
      <c r="E79" s="65"/>
      <c r="F79" s="65"/>
      <c r="G79" s="65"/>
      <c r="H79" s="65"/>
      <c r="I79" s="63"/>
      <c r="J79" s="260">
        <f>IF(VLOOKUP($A$63,'Publication Table'!$A$6:$CV$507,J83,FALSE)=0,"-",VLOOKUP($A$63,'Publication Table'!$A$6:$CV$507,J83,FALSE))</f>
        <v>821</v>
      </c>
      <c r="K79" s="59">
        <f>IF(VLOOKUP($A$63,'Publication Table'!$A$6:$CV$507,K83,FALSE)=0,"-",VLOOKUP($A$63,'Publication Table'!$A$6:$CV$507,K83,FALSE))</f>
        <v>1000</v>
      </c>
      <c r="L79" s="59">
        <f>IF(VLOOKUP($A$63,'Publication Table'!$A$6:$CV$507,L83,FALSE)=0,"-",VLOOKUP($A$63,'Publication Table'!$A$6:$CV$507,L83,FALSE))</f>
        <v>958</v>
      </c>
      <c r="M79" s="59">
        <f>IF(VLOOKUP($A$63,'Publication Table'!$A$6:$CV$507,M83,FALSE)=0,"-",VLOOKUP($A$63,'Publication Table'!$A$6:$CV$507,M83,FALSE))</f>
        <v>775</v>
      </c>
      <c r="N79" s="59">
        <f>IF(VLOOKUP($A$63,'Publication Table'!$A$6:$CV$507,N83,FALSE)=0,"-",VLOOKUP($A$63,'Publication Table'!$A$6:$CV$507,N83,FALSE))</f>
        <v>966</v>
      </c>
      <c r="O79" s="59">
        <f>IF(VLOOKUP($A$63,'Publication Table'!$A$6:$CV$507,O83,FALSE)=0,"-",VLOOKUP($A$63,'Publication Table'!$A$6:$CV$507,O83,FALSE))</f>
        <v>970</v>
      </c>
      <c r="P79" s="59">
        <f>IF(VLOOKUP($A$63,'Publication Table'!$A$6:$CV$507,P83,FALSE)=0,"-",VLOOKUP($A$63,'Publication Table'!$A$6:$CV$507,P83,FALSE))</f>
        <v>866</v>
      </c>
      <c r="Q79" s="59">
        <f>IF(VLOOKUP($A$63,'Publication Table'!$A$6:$CV$507,Q83,FALSE)=0,"-",VLOOKUP($A$63,'Publication Table'!$A$6:$CV$507,Q83,FALSE))</f>
        <v>995</v>
      </c>
      <c r="R79" s="59">
        <f>IF(VLOOKUP($A$63,'Publication Table'!$A$6:$CV$507,R83,FALSE)=0,"-",VLOOKUP($A$63,'Publication Table'!$A$6:$CV$507,R83,FALSE))</f>
        <v>857</v>
      </c>
      <c r="S79" s="59">
        <f>IF(VLOOKUP($A$63,'Publication Table'!$A$6:$CV$507,S83,FALSE)=0,"-",VLOOKUP($A$63,'Publication Table'!$A$6:$CV$507,S83,FALSE))</f>
        <v>996</v>
      </c>
      <c r="T79" s="59">
        <f>IF(VLOOKUP($A$63,'Publication Table'!$A$6:$CV$507,T83,FALSE)=0,"-",VLOOKUP($A$63,'Publication Table'!$A$6:$CV$507,T83,FALSE))</f>
        <v>823</v>
      </c>
      <c r="U79" s="63">
        <f>IF(VLOOKUP($A$63,'Publication Table'!$A$6:$CV$507,U83,FALSE)=0,"-",VLOOKUP($A$63,'Publication Table'!$A$6:$CV$507,U83,FALSE))</f>
        <v>892</v>
      </c>
    </row>
    <row r="80" spans="1:29" s="162" customFormat="1" x14ac:dyDescent="0.25">
      <c r="A80" s="163"/>
      <c r="C80" s="55" t="s">
        <v>6</v>
      </c>
      <c r="D80" s="65"/>
      <c r="E80" s="65"/>
      <c r="F80" s="65"/>
      <c r="G80" s="65"/>
      <c r="H80" s="65"/>
      <c r="I80" s="63"/>
      <c r="J80" s="260">
        <f>IF(VLOOKUP($A$64,'Publication Table'!$A$3:$CV$507,J83,FALSE)=0,"-",VLOOKUP($A$64,'Publication Table'!$A$3:$CV$507,J83,FALSE))</f>
        <v>490</v>
      </c>
      <c r="K80" s="59">
        <f>IF(VLOOKUP($A$64,'Publication Table'!$A$3:$CV$507,K83,FALSE)=0,"-",VLOOKUP($A$64,'Publication Table'!$A$3:$CV$507,K83,FALSE))</f>
        <v>512</v>
      </c>
      <c r="L80" s="59">
        <f>IF(VLOOKUP($A$64,'Publication Table'!$A$3:$CV$507,L83,FALSE)=0,"-",VLOOKUP($A$64,'Publication Table'!$A$3:$CV$507,L83,FALSE))</f>
        <v>476</v>
      </c>
      <c r="M80" s="59">
        <f>IF(VLOOKUP($A$64,'Publication Table'!$A$3:$CV$507,M83,FALSE)=0,"-",VLOOKUP($A$64,'Publication Table'!$A$3:$CV$507,M83,FALSE))</f>
        <v>404</v>
      </c>
      <c r="N80" s="59">
        <f>IF(VLOOKUP($A$64,'Publication Table'!$A$3:$CV$507,N83,FALSE)=0,"-",VLOOKUP($A$64,'Publication Table'!$A$3:$CV$507,N83,FALSE))</f>
        <v>523</v>
      </c>
      <c r="O80" s="59">
        <f>IF(VLOOKUP($A$64,'Publication Table'!$A$3:$CV$507,O83,FALSE)=0,"-",VLOOKUP($A$64,'Publication Table'!$A$3:$CV$507,O83,FALSE))</f>
        <v>560</v>
      </c>
      <c r="P80" s="59">
        <f>IF(VLOOKUP($A$64,'Publication Table'!$A$3:$CV$507,P83,FALSE)=0,"-",VLOOKUP($A$64,'Publication Table'!$A$3:$CV$507,P83,FALSE))</f>
        <v>557</v>
      </c>
      <c r="Q80" s="59">
        <f>IF(VLOOKUP($A$64,'Publication Table'!$A$3:$CV$507,Q83,FALSE)=0,"-",VLOOKUP($A$64,'Publication Table'!$A$3:$CV$507,Q83,FALSE))</f>
        <v>664</v>
      </c>
      <c r="R80" s="59">
        <f>IF(VLOOKUP($A$64,'Publication Table'!$A$3:$CV$507,R83,FALSE)=0,"-",VLOOKUP($A$64,'Publication Table'!$A$3:$CV$507,R83,FALSE))</f>
        <v>778</v>
      </c>
      <c r="S80" s="59">
        <f>IF(VLOOKUP($A$64,'Publication Table'!$A$3:$CV$507,S83,FALSE)=0,"-",VLOOKUP($A$64,'Publication Table'!$A$3:$CV$507,S83,FALSE))</f>
        <v>1248</v>
      </c>
      <c r="T80" s="59">
        <f>IF(VLOOKUP($A$64,'Publication Table'!$A$3:$CV$507,T83,FALSE)=0,"-",VLOOKUP($A$64,'Publication Table'!$A$3:$CV$507,T83,FALSE))</f>
        <v>711</v>
      </c>
      <c r="U80" s="63">
        <f>IF(VLOOKUP($A$64,'Publication Table'!$A$3:$CV$507,U83,FALSE)=0,"-",VLOOKUP($A$64,'Publication Table'!$A$3:$CV$507,U83,FALSE))</f>
        <v>1201</v>
      </c>
    </row>
    <row r="81" spans="1:21" s="162" customFormat="1" x14ac:dyDescent="0.25">
      <c r="A81" s="163"/>
      <c r="C81" s="55" t="s">
        <v>7</v>
      </c>
      <c r="D81" s="65"/>
      <c r="E81" s="65"/>
      <c r="F81" s="65"/>
      <c r="G81" s="65"/>
      <c r="H81" s="65"/>
      <c r="I81" s="63"/>
      <c r="J81" s="260">
        <f>IF(VLOOKUP($A$65,'Publication Table'!$A$4:$CV$507,J83,FALSE)=0,"-",VLOOKUP($A$65,'Publication Table'!$A$4:$CV$507,J83,FALSE))</f>
        <v>898</v>
      </c>
      <c r="K81" s="59">
        <f>IF(VLOOKUP($A$65,'Publication Table'!$A$4:$CV$507,K83,FALSE)=0,"-",VLOOKUP($A$65,'Publication Table'!$A$4:$CV$507,K83,FALSE))</f>
        <v>1053</v>
      </c>
      <c r="L81" s="59">
        <f>IF(VLOOKUP($A$65,'Publication Table'!$A$4:$CV$507,L83,FALSE)=0,"-",VLOOKUP($A$65,'Publication Table'!$A$4:$CV$507,L83,FALSE))</f>
        <v>1110</v>
      </c>
      <c r="M81" s="59">
        <f>IF(VLOOKUP($A$65,'Publication Table'!$A$4:$CV$507,M83,FALSE)=0,"-",VLOOKUP($A$65,'Publication Table'!$A$4:$CV$507,M83,FALSE))</f>
        <v>849</v>
      </c>
      <c r="N81" s="59">
        <f>IF(VLOOKUP($A$65,'Publication Table'!$A$4:$CV$507,N83,FALSE)=0,"-",VLOOKUP($A$65,'Publication Table'!$A$4:$CV$507,N83,FALSE))</f>
        <v>1013</v>
      </c>
      <c r="O81" s="59">
        <f>IF(VLOOKUP($A$65,'Publication Table'!$A$4:$CV$507,O83,FALSE)=0,"-",VLOOKUP($A$65,'Publication Table'!$A$4:$CV$507,O83,FALSE))</f>
        <v>943</v>
      </c>
      <c r="P81" s="59">
        <f>IF(VLOOKUP($A$65,'Publication Table'!$A$4:$CV$507,P83,FALSE)=0,"-",VLOOKUP($A$65,'Publication Table'!$A$4:$CV$507,P83,FALSE))</f>
        <v>940</v>
      </c>
      <c r="Q81" s="59">
        <f>IF(VLOOKUP($A$65,'Publication Table'!$A$4:$CV$507,Q83,FALSE)=0,"-",VLOOKUP($A$65,'Publication Table'!$A$4:$CV$507,Q83,FALSE))</f>
        <v>977</v>
      </c>
      <c r="R81" s="59">
        <f>IF(VLOOKUP($A$65,'Publication Table'!$A$4:$CV$507,R83,FALSE)=0,"-",VLOOKUP($A$65,'Publication Table'!$A$4:$CV$507,R83,FALSE))</f>
        <v>935</v>
      </c>
      <c r="S81" s="59">
        <f>IF(VLOOKUP($A$65,'Publication Table'!$A$4:$CV$507,S83,FALSE)=0,"-",VLOOKUP($A$65,'Publication Table'!$A$4:$CV$507,S83,FALSE))</f>
        <v>1065</v>
      </c>
      <c r="T81" s="59">
        <f>IF(VLOOKUP($A$65,'Publication Table'!$A$4:$CV$507,T83,FALSE)=0,"-",VLOOKUP($A$65,'Publication Table'!$A$4:$CV$507,T83,FALSE))</f>
        <v>979</v>
      </c>
      <c r="U81" s="63">
        <f>IF(VLOOKUP($A$65,'Publication Table'!$A$4:$CV$507,U83,FALSE)=0,"-",VLOOKUP($A$65,'Publication Table'!$A$4:$CV$507,U83,FALSE))</f>
        <v>1122</v>
      </c>
    </row>
    <row r="82" spans="1:21" s="162" customFormat="1" x14ac:dyDescent="0.25">
      <c r="A82" s="163"/>
      <c r="C82" s="58" t="s">
        <v>8</v>
      </c>
      <c r="D82" s="60"/>
      <c r="E82" s="60"/>
      <c r="F82" s="60"/>
      <c r="G82" s="60"/>
      <c r="H82" s="60"/>
      <c r="I82" s="64"/>
      <c r="J82" s="261">
        <f>IF(VLOOKUP($A$66,'Publication Table'!$A$4:$CV$507,J83,FALSE)=0,"-",VLOOKUP($A$66,'Publication Table'!$A$4:$CV$507,J83,FALSE))</f>
        <v>86</v>
      </c>
      <c r="K82" s="61">
        <f>IF(VLOOKUP($A$66,'Publication Table'!$A$4:$CV$507,K83,FALSE)=0,"-",VLOOKUP($A$66,'Publication Table'!$A$4:$CV$507,K83,FALSE))</f>
        <v>65</v>
      </c>
      <c r="L82" s="61">
        <f>IF(VLOOKUP($A$66,'Publication Table'!$A$4:$CV$507,L83,FALSE)=0,"-",VLOOKUP($A$66,'Publication Table'!$A$4:$CV$507,L83,FALSE))</f>
        <v>60</v>
      </c>
      <c r="M82" s="61">
        <f>IF(VLOOKUP($A$66,'Publication Table'!$A$4:$CV$507,M83,FALSE)=0,"-",VLOOKUP($A$66,'Publication Table'!$A$4:$CV$507,M83,FALSE))</f>
        <v>46</v>
      </c>
      <c r="N82" s="61">
        <f>IF(VLOOKUP($A$66,'Publication Table'!$A$4:$CV$507,N83,FALSE)=0,"-",VLOOKUP($A$66,'Publication Table'!$A$4:$CV$507,N83,FALSE))</f>
        <v>76</v>
      </c>
      <c r="O82" s="61">
        <f>IF(VLOOKUP($A$66,'Publication Table'!$A$4:$CV$507,O83,FALSE)=0,"-",VLOOKUP($A$66,'Publication Table'!$A$4:$CV$507,O83,FALSE))</f>
        <v>87</v>
      </c>
      <c r="P82" s="61">
        <f>IF(VLOOKUP($A$66,'Publication Table'!$A$4:$CV$507,P83,FALSE)=0,"-",VLOOKUP($A$66,'Publication Table'!$A$4:$CV$507,P83,FALSE))</f>
        <v>72</v>
      </c>
      <c r="Q82" s="61">
        <f>IF(VLOOKUP($A$66,'Publication Table'!$A$4:$CV$507,Q83,FALSE)=0,"-",VLOOKUP($A$66,'Publication Table'!$A$4:$CV$507,Q83,FALSE))</f>
        <v>84</v>
      </c>
      <c r="R82" s="61">
        <f>IF(VLOOKUP($A$66,'Publication Table'!$A$4:$CV$507,R83,FALSE)=0,"-",VLOOKUP($A$66,'Publication Table'!$A$4:$CV$507,R83,FALSE))</f>
        <v>94</v>
      </c>
      <c r="S82" s="61">
        <f>IF(VLOOKUP($A$66,'Publication Table'!$A$4:$CV$507,S83,FALSE)=0,"-",VLOOKUP($A$66,'Publication Table'!$A$4:$CV$507,S83,FALSE))</f>
        <v>114</v>
      </c>
      <c r="T82" s="61">
        <f>IF(VLOOKUP($A$66,'Publication Table'!$A$4:$CV$507,T83,FALSE)=0,"-",VLOOKUP($A$66,'Publication Table'!$A$4:$CV$507,T83,FALSE))</f>
        <v>206</v>
      </c>
      <c r="U82" s="64">
        <f>IF(VLOOKUP($A$66,'Publication Table'!$A$4:$CV$507,U83,FALSE)=0,"-",VLOOKUP($A$66,'Publication Table'!$A$4:$CV$507,U83,FALSE))</f>
        <v>431</v>
      </c>
    </row>
    <row r="83" spans="1:21" s="162" customFormat="1" x14ac:dyDescent="0.25">
      <c r="A83" s="163"/>
      <c r="C83" s="163"/>
      <c r="J83" s="262">
        <f>U99+1</f>
        <v>27</v>
      </c>
      <c r="K83" s="165">
        <f>J83+1</f>
        <v>28</v>
      </c>
      <c r="L83" s="165">
        <f t="shared" ref="L83:U83" si="22">K83+1</f>
        <v>29</v>
      </c>
      <c r="M83" s="165">
        <f t="shared" si="22"/>
        <v>30</v>
      </c>
      <c r="N83" s="165">
        <f t="shared" si="22"/>
        <v>31</v>
      </c>
      <c r="O83" s="165">
        <f t="shared" si="22"/>
        <v>32</v>
      </c>
      <c r="P83" s="165">
        <f t="shared" si="22"/>
        <v>33</v>
      </c>
      <c r="Q83" s="165">
        <f t="shared" si="22"/>
        <v>34</v>
      </c>
      <c r="R83" s="165">
        <f t="shared" si="22"/>
        <v>35</v>
      </c>
      <c r="S83" s="165">
        <f t="shared" si="22"/>
        <v>36</v>
      </c>
      <c r="T83" s="165">
        <f t="shared" si="22"/>
        <v>37</v>
      </c>
      <c r="U83" s="165">
        <f t="shared" si="22"/>
        <v>38</v>
      </c>
    </row>
    <row r="84" spans="1:21" s="162" customFormat="1" x14ac:dyDescent="0.25">
      <c r="A84" s="163"/>
      <c r="C84" s="133" t="s">
        <v>485</v>
      </c>
      <c r="D84" s="109"/>
      <c r="E84" s="109"/>
      <c r="F84" s="130"/>
      <c r="G84" s="109"/>
      <c r="H84" s="109"/>
      <c r="I84" s="110"/>
      <c r="J84" s="263">
        <f t="shared" ref="J84:U84" si="23">J76</f>
        <v>42826</v>
      </c>
      <c r="K84" s="108">
        <f t="shared" si="23"/>
        <v>42856</v>
      </c>
      <c r="L84" s="108">
        <f t="shared" si="23"/>
        <v>42887</v>
      </c>
      <c r="M84" s="108">
        <f t="shared" si="23"/>
        <v>42917</v>
      </c>
      <c r="N84" s="108">
        <f t="shared" si="23"/>
        <v>42948</v>
      </c>
      <c r="O84" s="108">
        <f t="shared" si="23"/>
        <v>42979</v>
      </c>
      <c r="P84" s="108">
        <f t="shared" si="23"/>
        <v>43009</v>
      </c>
      <c r="Q84" s="108">
        <f t="shared" si="23"/>
        <v>43040</v>
      </c>
      <c r="R84" s="108">
        <f t="shared" si="23"/>
        <v>43070</v>
      </c>
      <c r="S84" s="108">
        <f t="shared" si="23"/>
        <v>43101</v>
      </c>
      <c r="T84" s="108">
        <f t="shared" si="23"/>
        <v>43132</v>
      </c>
      <c r="U84" s="108">
        <f t="shared" si="23"/>
        <v>43160</v>
      </c>
    </row>
    <row r="85" spans="1:21" s="162" customFormat="1" x14ac:dyDescent="0.25">
      <c r="A85" s="163"/>
      <c r="C85" s="132" t="s">
        <v>487</v>
      </c>
      <c r="D85" s="105"/>
      <c r="E85" s="105"/>
      <c r="F85" s="131"/>
      <c r="G85" s="105"/>
      <c r="H85" s="105"/>
      <c r="I85" s="79"/>
      <c r="J85" s="264">
        <f>IFERROR((J78/J77),"-")</f>
        <v>9.370789269527581E-2</v>
      </c>
      <c r="K85" s="265">
        <f t="shared" ref="K85:U85" si="24">IFERROR((K78/K77),"-")</f>
        <v>8.767543421008768E-2</v>
      </c>
      <c r="L85" s="265">
        <f t="shared" si="24"/>
        <v>8.7970001013479279E-2</v>
      </c>
      <c r="M85" s="265">
        <f t="shared" si="24"/>
        <v>8.234079720501826E-2</v>
      </c>
      <c r="N85" s="265">
        <f t="shared" si="24"/>
        <v>8.4480272643858961E-2</v>
      </c>
      <c r="O85" s="265">
        <f t="shared" si="24"/>
        <v>9.1954022988505746E-2</v>
      </c>
      <c r="P85" s="265">
        <f t="shared" si="24"/>
        <v>8.4825472026753987E-2</v>
      </c>
      <c r="Q85" s="265">
        <f t="shared" si="24"/>
        <v>8.8254380272550295E-2</v>
      </c>
      <c r="R85" s="265">
        <f t="shared" si="24"/>
        <v>0.10818713450292397</v>
      </c>
      <c r="S85" s="265">
        <f t="shared" si="24"/>
        <v>0.12273216206525636</v>
      </c>
      <c r="T85" s="265">
        <f t="shared" si="24"/>
        <v>0.10305878785581625</v>
      </c>
      <c r="U85" s="271">
        <f t="shared" si="24"/>
        <v>0.125529351007058</v>
      </c>
    </row>
    <row r="86" spans="1:21" s="162" customFormat="1" x14ac:dyDescent="0.25">
      <c r="A86" s="163"/>
      <c r="C86" s="124" t="s">
        <v>5</v>
      </c>
      <c r="D86" s="105"/>
      <c r="E86" s="105"/>
      <c r="F86" s="105"/>
      <c r="G86" s="105"/>
      <c r="H86" s="105"/>
      <c r="I86" s="79"/>
      <c r="J86" s="266">
        <f>IFERROR((J79/J77),"-")</f>
        <v>3.352251847617492E-2</v>
      </c>
      <c r="K86" s="128">
        <f t="shared" ref="K86:U86" si="25">IFERROR((K79/K77),"-")</f>
        <v>3.3336667000033335E-2</v>
      </c>
      <c r="L86" s="128">
        <f t="shared" si="25"/>
        <v>3.236377149420628E-2</v>
      </c>
      <c r="M86" s="128">
        <f t="shared" si="25"/>
        <v>3.0768619977767191E-2</v>
      </c>
      <c r="N86" s="128">
        <f t="shared" si="25"/>
        <v>3.1655524970507276E-2</v>
      </c>
      <c r="O86" s="128">
        <f t="shared" si="25"/>
        <v>3.4841954022988508E-2</v>
      </c>
      <c r="P86" s="128">
        <f t="shared" si="25"/>
        <v>3.0167909147913327E-2</v>
      </c>
      <c r="Q86" s="128">
        <f t="shared" si="25"/>
        <v>3.228423101881895E-2</v>
      </c>
      <c r="R86" s="128">
        <f t="shared" si="25"/>
        <v>3.4803443794671866E-2</v>
      </c>
      <c r="S86" s="128">
        <f t="shared" si="25"/>
        <v>3.5711724632484759E-2</v>
      </c>
      <c r="T86" s="128">
        <f t="shared" si="25"/>
        <v>3.1194329681992192E-2</v>
      </c>
      <c r="U86" s="121">
        <f t="shared" si="25"/>
        <v>3.0710965742812877E-2</v>
      </c>
    </row>
    <row r="87" spans="1:21" s="162" customFormat="1" x14ac:dyDescent="0.25">
      <c r="A87" s="163"/>
      <c r="C87" s="124" t="s">
        <v>6</v>
      </c>
      <c r="D87" s="105"/>
      <c r="E87" s="105"/>
      <c r="F87" s="105"/>
      <c r="G87" s="105"/>
      <c r="H87" s="105"/>
      <c r="I87" s="79"/>
      <c r="J87" s="266">
        <f>IFERROR((J80/J77),"-")</f>
        <v>2.0007349638642768E-2</v>
      </c>
      <c r="K87" s="128">
        <f t="shared" ref="K87:U87" si="26">IFERROR((K80/K77),"-")</f>
        <v>1.7068373504017069E-2</v>
      </c>
      <c r="L87" s="128">
        <f t="shared" si="26"/>
        <v>1.6080537819668256E-2</v>
      </c>
      <c r="M87" s="128">
        <f t="shared" si="26"/>
        <v>1.6039383833571542E-2</v>
      </c>
      <c r="N87" s="128">
        <f t="shared" si="26"/>
        <v>1.7138550268711496E-2</v>
      </c>
      <c r="O87" s="128">
        <f t="shared" si="26"/>
        <v>2.0114942528735632E-2</v>
      </c>
      <c r="P87" s="128">
        <f t="shared" si="26"/>
        <v>1.9403609001602453E-2</v>
      </c>
      <c r="Q87" s="128">
        <f t="shared" si="26"/>
        <v>2.154445165476963E-2</v>
      </c>
      <c r="R87" s="128">
        <f t="shared" si="26"/>
        <v>3.1595191682910979E-2</v>
      </c>
      <c r="S87" s="128">
        <f t="shared" si="26"/>
        <v>4.4747221226245963E-2</v>
      </c>
      <c r="T87" s="128">
        <f t="shared" si="26"/>
        <v>2.6949171815184018E-2</v>
      </c>
      <c r="U87" s="121">
        <f t="shared" si="26"/>
        <v>4.1349629884661732E-2</v>
      </c>
    </row>
    <row r="88" spans="1:21" s="162" customFormat="1" x14ac:dyDescent="0.25">
      <c r="A88" s="163"/>
      <c r="C88" s="124" t="s">
        <v>7</v>
      </c>
      <c r="D88" s="105"/>
      <c r="E88" s="105"/>
      <c r="F88" s="105"/>
      <c r="G88" s="105"/>
      <c r="H88" s="105"/>
      <c r="I88" s="79"/>
      <c r="J88" s="266">
        <f>IFERROR((J81/J77),"-")</f>
        <v>3.6666530562247356E-2</v>
      </c>
      <c r="K88" s="128">
        <f t="shared" ref="K88:U88" si="27">IFERROR((K81/K77),"-")</f>
        <v>3.5103510351035101E-2</v>
      </c>
      <c r="L88" s="128">
        <f t="shared" si="27"/>
        <v>3.7498733150907064E-2</v>
      </c>
      <c r="M88" s="128">
        <f t="shared" si="27"/>
        <v>3.3706526917579797E-2</v>
      </c>
      <c r="N88" s="128">
        <f t="shared" si="27"/>
        <v>3.3195700616070259E-2</v>
      </c>
      <c r="O88" s="128">
        <f t="shared" si="27"/>
        <v>3.3872126436781606E-2</v>
      </c>
      <c r="P88" s="128">
        <f t="shared" si="27"/>
        <v>3.2745767435379367E-2</v>
      </c>
      <c r="Q88" s="128">
        <f t="shared" si="27"/>
        <v>3.1700194678780012E-2</v>
      </c>
      <c r="R88" s="128">
        <f t="shared" si="27"/>
        <v>3.7971085120207929E-2</v>
      </c>
      <c r="S88" s="128">
        <f t="shared" si="27"/>
        <v>3.818572965220509E-2</v>
      </c>
      <c r="T88" s="128">
        <f t="shared" si="27"/>
        <v>3.7107228139332149E-2</v>
      </c>
      <c r="U88" s="121">
        <f t="shared" si="27"/>
        <v>3.8629712515062836E-2</v>
      </c>
    </row>
    <row r="89" spans="1:21" s="162" customFormat="1" x14ac:dyDescent="0.25">
      <c r="A89" s="163"/>
      <c r="C89" s="125" t="s">
        <v>8</v>
      </c>
      <c r="D89" s="111"/>
      <c r="E89" s="111"/>
      <c r="F89" s="111"/>
      <c r="G89" s="111"/>
      <c r="H89" s="111"/>
      <c r="I89" s="112"/>
      <c r="J89" s="267">
        <f>IFERROR((J82/J77),"-")</f>
        <v>3.5114940182107714E-3</v>
      </c>
      <c r="K89" s="129">
        <f t="shared" ref="K89:U89" si="28">IFERROR((K82/K77),"-")</f>
        <v>2.1668833550021671E-3</v>
      </c>
      <c r="L89" s="129">
        <f t="shared" si="28"/>
        <v>2.026958548697679E-3</v>
      </c>
      <c r="M89" s="129">
        <f t="shared" si="28"/>
        <v>1.82626647609973E-3</v>
      </c>
      <c r="N89" s="129">
        <f t="shared" si="28"/>
        <v>2.4904967885699307E-3</v>
      </c>
      <c r="O89" s="129">
        <f t="shared" si="28"/>
        <v>3.1250000000000002E-3</v>
      </c>
      <c r="P89" s="129">
        <f t="shared" si="28"/>
        <v>2.508186441858845E-3</v>
      </c>
      <c r="Q89" s="129">
        <f t="shared" si="28"/>
        <v>2.7255029201817002E-3</v>
      </c>
      <c r="R89" s="129">
        <f t="shared" si="28"/>
        <v>3.8174139051332032E-3</v>
      </c>
      <c r="S89" s="129">
        <f t="shared" si="28"/>
        <v>4.0874865543205447E-3</v>
      </c>
      <c r="T89" s="129">
        <f t="shared" si="28"/>
        <v>7.8080582193078875E-3</v>
      </c>
      <c r="U89" s="123">
        <f t="shared" si="28"/>
        <v>1.4839042864520572E-2</v>
      </c>
    </row>
    <row r="90" spans="1:21" s="162" customFormat="1" x14ac:dyDescent="0.25">
      <c r="A90" s="163"/>
    </row>
    <row r="91" spans="1:21" s="162" customFormat="1" x14ac:dyDescent="0.25">
      <c r="A91" s="163"/>
      <c r="C91" s="272"/>
      <c r="D91" s="272"/>
      <c r="E91" s="272"/>
      <c r="F91" s="272"/>
      <c r="G91" s="272"/>
      <c r="H91" s="272"/>
      <c r="I91" s="272"/>
      <c r="J91" s="272"/>
      <c r="K91" s="272"/>
      <c r="L91" s="272"/>
      <c r="M91" s="272"/>
      <c r="N91" s="272"/>
      <c r="O91" s="272"/>
      <c r="P91" s="272"/>
      <c r="Q91" s="272"/>
      <c r="R91" s="272"/>
      <c r="S91" s="272"/>
      <c r="T91" s="272"/>
      <c r="U91" s="272"/>
    </row>
    <row r="92" spans="1:21" s="162" customFormat="1" x14ac:dyDescent="0.25">
      <c r="A92" s="163"/>
      <c r="C92" s="89" t="str">
        <f>C60</f>
        <v>NHS Scotland</v>
      </c>
      <c r="D92" s="90"/>
      <c r="E92" s="90"/>
      <c r="F92" s="90"/>
      <c r="G92" s="90"/>
      <c r="H92" s="90"/>
      <c r="I92" s="62"/>
      <c r="J92" s="164">
        <v>42461</v>
      </c>
      <c r="K92" s="164">
        <v>42491</v>
      </c>
      <c r="L92" s="164">
        <v>42522</v>
      </c>
      <c r="M92" s="164">
        <v>42552</v>
      </c>
      <c r="N92" s="164">
        <v>42583</v>
      </c>
      <c r="O92" s="164">
        <v>42614</v>
      </c>
      <c r="P92" s="164">
        <v>42644</v>
      </c>
      <c r="Q92" s="164">
        <v>42675</v>
      </c>
      <c r="R92" s="164">
        <v>42705</v>
      </c>
      <c r="S92" s="164">
        <v>42736</v>
      </c>
      <c r="T92" s="164">
        <v>42767</v>
      </c>
      <c r="U92" s="164">
        <v>42795</v>
      </c>
    </row>
    <row r="93" spans="1:21" s="162" customFormat="1" x14ac:dyDescent="0.25">
      <c r="A93" s="163"/>
      <c r="C93" s="55" t="s">
        <v>3</v>
      </c>
      <c r="D93" s="65"/>
      <c r="E93" s="65"/>
      <c r="F93" s="65"/>
      <c r="G93" s="65"/>
      <c r="H93" s="65"/>
      <c r="I93" s="63"/>
      <c r="J93" s="258">
        <f>IF(VLOOKUP($A$61,'Publication Table'!$A$6:$CV$507,J99,FALSE)=0,"-",VLOOKUP($A$61,'Publication Table'!$A$6:$CV$507,J99,FALSE))</f>
        <v>29754</v>
      </c>
      <c r="K93" s="259">
        <f>IF(VLOOKUP($A$61,'Publication Table'!$A$6:$CV$507,K99,FALSE)=0,"-",VLOOKUP($A$61,'Publication Table'!$A$6:$CV$507,K99,FALSE))</f>
        <v>30924</v>
      </c>
      <c r="L93" s="259">
        <f>IF(VLOOKUP($A$61,'Publication Table'!$A$6:$CV$507,L99,FALSE)=0,"-",VLOOKUP($A$61,'Publication Table'!$A$6:$CV$507,L99,FALSE))</f>
        <v>31785</v>
      </c>
      <c r="M93" s="259">
        <f>IF(VLOOKUP($A$61,'Publication Table'!$A$6:$CV$507,M99,FALSE)=0,"-",VLOOKUP($A$61,'Publication Table'!$A$6:$CV$507,M99,FALSE))</f>
        <v>26018</v>
      </c>
      <c r="N93" s="259">
        <f>IF(VLOOKUP($A$61,'Publication Table'!$A$6:$CV$507,N99,FALSE)=0,"-",VLOOKUP($A$61,'Publication Table'!$A$6:$CV$507,N99,FALSE))</f>
        <v>31215</v>
      </c>
      <c r="O93" s="259">
        <f>IF(VLOOKUP($A$61,'Publication Table'!$A$6:$CV$507,O99,FALSE)=0,"-",VLOOKUP($A$61,'Publication Table'!$A$6:$CV$507,O99,FALSE))</f>
        <v>29574</v>
      </c>
      <c r="P93" s="259">
        <f>IF(VLOOKUP($A$61,'Publication Table'!$A$6:$CV$507,P99,FALSE)=0,"-",VLOOKUP($A$61,'Publication Table'!$A$6:$CV$507,P99,FALSE))</f>
        <v>29298</v>
      </c>
      <c r="Q93" s="259">
        <f>IF(VLOOKUP($A$61,'Publication Table'!$A$6:$CV$507,Q99,FALSE)=0,"-",VLOOKUP($A$61,'Publication Table'!$A$6:$CV$507,Q99,FALSE))</f>
        <v>31730</v>
      </c>
      <c r="R93" s="259">
        <f>IF(VLOOKUP($A$61,'Publication Table'!$A$6:$CV$507,R99,FALSE)=0,"-",VLOOKUP($A$61,'Publication Table'!$A$6:$CV$507,R99,FALSE))</f>
        <v>27153</v>
      </c>
      <c r="S93" s="259">
        <f>IF(VLOOKUP($A$61,'Publication Table'!$A$6:$CV$507,S99,FALSE)=0,"-",VLOOKUP($A$61,'Publication Table'!$A$6:$CV$507,S99,FALSE))</f>
        <v>27879</v>
      </c>
      <c r="T93" s="259">
        <f>IF(VLOOKUP($A$61,'Publication Table'!$A$6:$CV$507,T99,FALSE)=0,"-",VLOOKUP($A$61,'Publication Table'!$A$6:$CV$507,T99,FALSE))</f>
        <v>27475</v>
      </c>
      <c r="U93" s="270">
        <f>IF(VLOOKUP($A$61,'Publication Table'!$A$6:$CV$507,U99,FALSE)=0,"-",VLOOKUP($A$61,'Publication Table'!$A$6:$CV$507,U99,FALSE))</f>
        <v>31796</v>
      </c>
    </row>
    <row r="94" spans="1:21" s="162" customFormat="1" x14ac:dyDescent="0.25">
      <c r="A94" s="163"/>
      <c r="C94" s="56" t="s">
        <v>120</v>
      </c>
      <c r="D94" s="65"/>
      <c r="E94" s="65"/>
      <c r="F94" s="65"/>
      <c r="G94" s="65"/>
      <c r="H94" s="65"/>
      <c r="I94" s="63"/>
      <c r="J94" s="260">
        <f>IF(VLOOKUP($A$62,'Publication Table'!$A$6:$CV$507,J99,FALSE)=0,"-",VLOOKUP($A$62,'Publication Table'!$A$6:$CV$507,J99,FALSE))</f>
        <v>2807</v>
      </c>
      <c r="K94" s="59">
        <f>IF(VLOOKUP($A$62,'Publication Table'!$A$6:$CV$507,K99,FALSE)=0,"-",VLOOKUP($A$62,'Publication Table'!$A$6:$CV$507,K99,FALSE))</f>
        <v>2849</v>
      </c>
      <c r="L94" s="59">
        <f>IF(VLOOKUP($A$62,'Publication Table'!$A$6:$CV$507,L99,FALSE)=0,"-",VLOOKUP($A$62,'Publication Table'!$A$6:$CV$507,L99,FALSE))</f>
        <v>3004</v>
      </c>
      <c r="M94" s="59">
        <f>IF(VLOOKUP($A$62,'Publication Table'!$A$6:$CV$507,M99,FALSE)=0,"-",VLOOKUP($A$62,'Publication Table'!$A$6:$CV$507,M99,FALSE))</f>
        <v>2318</v>
      </c>
      <c r="N94" s="59">
        <f>IF(VLOOKUP($A$62,'Publication Table'!$A$6:$CV$507,N99,FALSE)=0,"-",VLOOKUP($A$62,'Publication Table'!$A$6:$CV$507,N99,FALSE))</f>
        <v>2879</v>
      </c>
      <c r="O94" s="59">
        <f>IF(VLOOKUP($A$62,'Publication Table'!$A$6:$CV$507,O99,FALSE)=0,"-",VLOOKUP($A$62,'Publication Table'!$A$6:$CV$507,O99,FALSE))</f>
        <v>2742</v>
      </c>
      <c r="P94" s="59">
        <f>IF(VLOOKUP($A$62,'Publication Table'!$A$6:$CV$507,P99,FALSE)=0,"-",VLOOKUP($A$62,'Publication Table'!$A$6:$CV$507,P99,FALSE))</f>
        <v>2719</v>
      </c>
      <c r="Q94" s="59">
        <f>IF(VLOOKUP($A$62,'Publication Table'!$A$6:$CV$507,Q99,FALSE)=0,"-",VLOOKUP($A$62,'Publication Table'!$A$6:$CV$507,Q99,FALSE))</f>
        <v>2871</v>
      </c>
      <c r="R94" s="59">
        <f>IF(VLOOKUP($A$62,'Publication Table'!$A$6:$CV$507,R99,FALSE)=0,"-",VLOOKUP($A$62,'Publication Table'!$A$6:$CV$507,R99,FALSE))</f>
        <v>2738</v>
      </c>
      <c r="S94" s="59">
        <f>IF(VLOOKUP($A$62,'Publication Table'!$A$6:$CV$507,S99,FALSE)=0,"-",VLOOKUP($A$62,'Publication Table'!$A$6:$CV$507,S99,FALSE))</f>
        <v>2740</v>
      </c>
      <c r="T94" s="59">
        <f>IF(VLOOKUP($A$62,'Publication Table'!$A$6:$CV$507,T99,FALSE)=0,"-",VLOOKUP($A$62,'Publication Table'!$A$6:$CV$507,T99,FALSE))</f>
        <v>2544</v>
      </c>
      <c r="U94" s="63">
        <f>IF(VLOOKUP($A$62,'Publication Table'!$A$6:$CV$507,U99,FALSE)=0,"-",VLOOKUP($A$62,'Publication Table'!$A$6:$CV$507,U99,FALSE))</f>
        <v>2887</v>
      </c>
    </row>
    <row r="95" spans="1:21" s="162" customFormat="1" x14ac:dyDescent="0.25">
      <c r="A95" s="163"/>
      <c r="C95" s="55" t="s">
        <v>5</v>
      </c>
      <c r="D95" s="65"/>
      <c r="E95" s="65"/>
      <c r="F95" s="65"/>
      <c r="G95" s="65"/>
      <c r="H95" s="65"/>
      <c r="I95" s="63"/>
      <c r="J95" s="260">
        <f>IF(VLOOKUP($A$63,'Publication Table'!$A$6:$CV$507,J99,FALSE)=0,"-",VLOOKUP($A$63,'Publication Table'!$A$6:$CV$507,J99,FALSE))</f>
        <v>1009</v>
      </c>
      <c r="K95" s="59">
        <f>IF(VLOOKUP($A$63,'Publication Table'!$A$6:$CV$507,K99,FALSE)=0,"-",VLOOKUP($A$63,'Publication Table'!$A$6:$CV$507,K99,FALSE))</f>
        <v>989</v>
      </c>
      <c r="L95" s="59">
        <f>IF(VLOOKUP($A$63,'Publication Table'!$A$6:$CV$507,L99,FALSE)=0,"-",VLOOKUP($A$63,'Publication Table'!$A$6:$CV$507,L99,FALSE))</f>
        <v>1037</v>
      </c>
      <c r="M95" s="59">
        <f>IF(VLOOKUP($A$63,'Publication Table'!$A$6:$CV$507,M99,FALSE)=0,"-",VLOOKUP($A$63,'Publication Table'!$A$6:$CV$507,M99,FALSE))</f>
        <v>775</v>
      </c>
      <c r="N95" s="59">
        <f>IF(VLOOKUP($A$63,'Publication Table'!$A$6:$CV$507,N99,FALSE)=0,"-",VLOOKUP($A$63,'Publication Table'!$A$6:$CV$507,N99,FALSE))</f>
        <v>985</v>
      </c>
      <c r="O95" s="59">
        <f>IF(VLOOKUP($A$63,'Publication Table'!$A$6:$CV$507,O99,FALSE)=0,"-",VLOOKUP($A$63,'Publication Table'!$A$6:$CV$507,O99,FALSE))</f>
        <v>906</v>
      </c>
      <c r="P95" s="59">
        <f>IF(VLOOKUP($A$63,'Publication Table'!$A$6:$CV$507,P99,FALSE)=0,"-",VLOOKUP($A$63,'Publication Table'!$A$6:$CV$507,P99,FALSE))</f>
        <v>958</v>
      </c>
      <c r="Q95" s="59">
        <f>IF(VLOOKUP($A$63,'Publication Table'!$A$6:$CV$507,Q99,FALSE)=0,"-",VLOOKUP($A$63,'Publication Table'!$A$6:$CV$507,Q99,FALSE))</f>
        <v>1043</v>
      </c>
      <c r="R95" s="59">
        <f>IF(VLOOKUP($A$63,'Publication Table'!$A$6:$CV$507,R99,FALSE)=0,"-",VLOOKUP($A$63,'Publication Table'!$A$6:$CV$507,R99,FALSE))</f>
        <v>920</v>
      </c>
      <c r="S95" s="59">
        <f>IF(VLOOKUP($A$63,'Publication Table'!$A$6:$CV$507,S99,FALSE)=0,"-",VLOOKUP($A$63,'Publication Table'!$A$6:$CV$507,S99,FALSE))</f>
        <v>928</v>
      </c>
      <c r="T95" s="59">
        <f>IF(VLOOKUP($A$63,'Publication Table'!$A$6:$CV$507,T99,FALSE)=0,"-",VLOOKUP($A$63,'Publication Table'!$A$6:$CV$507,T99,FALSE))</f>
        <v>946</v>
      </c>
      <c r="U95" s="63">
        <f>IF(VLOOKUP($A$63,'Publication Table'!$A$6:$CV$507,U99,FALSE)=0,"-",VLOOKUP($A$63,'Publication Table'!$A$6:$CV$507,U99,FALSE))</f>
        <v>1105</v>
      </c>
    </row>
    <row r="96" spans="1:21" s="162" customFormat="1" x14ac:dyDescent="0.25">
      <c r="A96" s="163"/>
      <c r="C96" s="55" t="s">
        <v>6</v>
      </c>
      <c r="D96" s="65"/>
      <c r="E96" s="65"/>
      <c r="F96" s="65"/>
      <c r="G96" s="65"/>
      <c r="H96" s="65"/>
      <c r="I96" s="63"/>
      <c r="J96" s="260">
        <f>IF(VLOOKUP($A$64,'Publication Table'!$A$3:$CV$507,J99,FALSE)=0,"-",VLOOKUP($A$64,'Publication Table'!$A$3:$CV$507,J99,FALSE))</f>
        <v>505</v>
      </c>
      <c r="K96" s="59">
        <f>IF(VLOOKUP($A$64,'Publication Table'!$A$3:$CV$507,K99,FALSE)=0,"-",VLOOKUP($A$64,'Publication Table'!$A$3:$CV$507,K99,FALSE))</f>
        <v>612</v>
      </c>
      <c r="L96" s="59">
        <f>IF(VLOOKUP($A$64,'Publication Table'!$A$3:$CV$507,L99,FALSE)=0,"-",VLOOKUP($A$64,'Publication Table'!$A$3:$CV$507,L99,FALSE))</f>
        <v>605</v>
      </c>
      <c r="M96" s="59">
        <f>IF(VLOOKUP($A$64,'Publication Table'!$A$3:$CV$507,M99,FALSE)=0,"-",VLOOKUP($A$64,'Publication Table'!$A$3:$CV$507,M99,FALSE))</f>
        <v>453</v>
      </c>
      <c r="N96" s="59">
        <f>IF(VLOOKUP($A$64,'Publication Table'!$A$3:$CV$507,N99,FALSE)=0,"-",VLOOKUP($A$64,'Publication Table'!$A$3:$CV$507,N99,FALSE))</f>
        <v>662</v>
      </c>
      <c r="O96" s="59">
        <f>IF(VLOOKUP($A$64,'Publication Table'!$A$3:$CV$507,O99,FALSE)=0,"-",VLOOKUP($A$64,'Publication Table'!$A$3:$CV$507,O99,FALSE))</f>
        <v>618</v>
      </c>
      <c r="P96" s="59">
        <f>IF(VLOOKUP($A$64,'Publication Table'!$A$3:$CV$507,P99,FALSE)=0,"-",VLOOKUP($A$64,'Publication Table'!$A$3:$CV$507,P99,FALSE))</f>
        <v>614</v>
      </c>
      <c r="Q96" s="59">
        <f>IF(VLOOKUP($A$64,'Publication Table'!$A$3:$CV$507,Q99,FALSE)=0,"-",VLOOKUP($A$64,'Publication Table'!$A$3:$CV$507,Q99,FALSE))</f>
        <v>665</v>
      </c>
      <c r="R96" s="59">
        <f>IF(VLOOKUP($A$64,'Publication Table'!$A$3:$CV$507,R99,FALSE)=0,"-",VLOOKUP($A$64,'Publication Table'!$A$3:$CV$507,R99,FALSE))</f>
        <v>644</v>
      </c>
      <c r="S96" s="59">
        <f>IF(VLOOKUP($A$64,'Publication Table'!$A$3:$CV$507,S99,FALSE)=0,"-",VLOOKUP($A$64,'Publication Table'!$A$3:$CV$507,S99,FALSE))</f>
        <v>704</v>
      </c>
      <c r="T96" s="59">
        <f>IF(VLOOKUP($A$64,'Publication Table'!$A$3:$CV$507,T99,FALSE)=0,"-",VLOOKUP($A$64,'Publication Table'!$A$3:$CV$507,T99,FALSE))</f>
        <v>586</v>
      </c>
      <c r="U96" s="63">
        <f>IF(VLOOKUP($A$64,'Publication Table'!$A$3:$CV$507,U99,FALSE)=0,"-",VLOOKUP($A$64,'Publication Table'!$A$3:$CV$507,U99,FALSE))</f>
        <v>620</v>
      </c>
    </row>
    <row r="97" spans="1:21" s="162" customFormat="1" x14ac:dyDescent="0.25">
      <c r="A97" s="163"/>
      <c r="C97" s="55" t="s">
        <v>7</v>
      </c>
      <c r="D97" s="65"/>
      <c r="E97" s="65"/>
      <c r="F97" s="65"/>
      <c r="G97" s="65"/>
      <c r="H97" s="65"/>
      <c r="I97" s="63"/>
      <c r="J97" s="260">
        <f>IF(VLOOKUP($A$65,'Publication Table'!$A$4:$CV$507,J99,FALSE)=0,"-",VLOOKUP($A$65,'Publication Table'!$A$4:$CV$507,J99,FALSE))</f>
        <v>1164</v>
      </c>
      <c r="K97" s="59">
        <f>IF(VLOOKUP($A$65,'Publication Table'!$A$4:$CV$507,K99,FALSE)=0,"-",VLOOKUP($A$65,'Publication Table'!$A$4:$CV$507,K99,FALSE))</f>
        <v>1114</v>
      </c>
      <c r="L97" s="59">
        <f>IF(VLOOKUP($A$65,'Publication Table'!$A$4:$CV$507,L99,FALSE)=0,"-",VLOOKUP($A$65,'Publication Table'!$A$4:$CV$507,L99,FALSE))</f>
        <v>1194</v>
      </c>
      <c r="M97" s="59">
        <f>IF(VLOOKUP($A$65,'Publication Table'!$A$4:$CV$507,M99,FALSE)=0,"-",VLOOKUP($A$65,'Publication Table'!$A$4:$CV$507,M99,FALSE))</f>
        <v>983</v>
      </c>
      <c r="N97" s="59">
        <f>IF(VLOOKUP($A$65,'Publication Table'!$A$4:$CV$507,N99,FALSE)=0,"-",VLOOKUP($A$65,'Publication Table'!$A$4:$CV$507,N99,FALSE))</f>
        <v>1120</v>
      </c>
      <c r="O97" s="59">
        <f>IF(VLOOKUP($A$65,'Publication Table'!$A$4:$CV$507,O99,FALSE)=0,"-",VLOOKUP($A$65,'Publication Table'!$A$4:$CV$507,O99,FALSE))</f>
        <v>1089</v>
      </c>
      <c r="P97" s="59">
        <f>IF(VLOOKUP($A$65,'Publication Table'!$A$4:$CV$507,P99,FALSE)=0,"-",VLOOKUP($A$65,'Publication Table'!$A$4:$CV$507,P99,FALSE))</f>
        <v>1011</v>
      </c>
      <c r="Q97" s="59">
        <f>IF(VLOOKUP($A$65,'Publication Table'!$A$4:$CV$507,Q99,FALSE)=0,"-",VLOOKUP($A$65,'Publication Table'!$A$4:$CV$507,Q99,FALSE))</f>
        <v>1055</v>
      </c>
      <c r="R97" s="59">
        <f>IF(VLOOKUP($A$65,'Publication Table'!$A$4:$CV$507,R99,FALSE)=0,"-",VLOOKUP($A$65,'Publication Table'!$A$4:$CV$507,R99,FALSE))</f>
        <v>1084</v>
      </c>
      <c r="S97" s="59">
        <f>IF(VLOOKUP($A$65,'Publication Table'!$A$4:$CV$507,S99,FALSE)=0,"-",VLOOKUP($A$65,'Publication Table'!$A$4:$CV$507,S99,FALSE))</f>
        <v>1025</v>
      </c>
      <c r="T97" s="59">
        <f>IF(VLOOKUP($A$65,'Publication Table'!$A$4:$CV$507,T99,FALSE)=0,"-",VLOOKUP($A$65,'Publication Table'!$A$4:$CV$507,T99,FALSE))</f>
        <v>933</v>
      </c>
      <c r="U97" s="63">
        <f>IF(VLOOKUP($A$65,'Publication Table'!$A$4:$CV$507,U99,FALSE)=0,"-",VLOOKUP($A$65,'Publication Table'!$A$4:$CV$507,U99,FALSE))</f>
        <v>1070</v>
      </c>
    </row>
    <row r="98" spans="1:21" s="162" customFormat="1" x14ac:dyDescent="0.25">
      <c r="A98" s="163"/>
      <c r="C98" s="58" t="s">
        <v>8</v>
      </c>
      <c r="D98" s="60"/>
      <c r="E98" s="60"/>
      <c r="F98" s="60"/>
      <c r="G98" s="60"/>
      <c r="H98" s="60"/>
      <c r="I98" s="64"/>
      <c r="J98" s="261">
        <f>IF(VLOOKUP($A$66,'Publication Table'!$A$4:$CV$507,J99,FALSE)=0,"-",VLOOKUP($A$66,'Publication Table'!$A$4:$CV$507,J99,FALSE))</f>
        <v>129</v>
      </c>
      <c r="K98" s="61">
        <f>IF(VLOOKUP($A$66,'Publication Table'!$A$4:$CV$507,K99,FALSE)=0,"-",VLOOKUP($A$66,'Publication Table'!$A$4:$CV$507,K99,FALSE))</f>
        <v>134</v>
      </c>
      <c r="L98" s="61">
        <f>IF(VLOOKUP($A$66,'Publication Table'!$A$4:$CV$507,L99,FALSE)=0,"-",VLOOKUP($A$66,'Publication Table'!$A$4:$CV$507,L99,FALSE))</f>
        <v>168</v>
      </c>
      <c r="M98" s="61">
        <f>IF(VLOOKUP($A$66,'Publication Table'!$A$4:$CV$507,M99,FALSE)=0,"-",VLOOKUP($A$66,'Publication Table'!$A$4:$CV$507,M99,FALSE))</f>
        <v>107</v>
      </c>
      <c r="N98" s="61">
        <f>IF(VLOOKUP($A$66,'Publication Table'!$A$4:$CV$507,N99,FALSE)=0,"-",VLOOKUP($A$66,'Publication Table'!$A$4:$CV$507,N99,FALSE))</f>
        <v>112</v>
      </c>
      <c r="O98" s="61">
        <f>IF(VLOOKUP($A$66,'Publication Table'!$A$4:$CV$507,O99,FALSE)=0,"-",VLOOKUP($A$66,'Publication Table'!$A$4:$CV$507,O99,FALSE))</f>
        <v>129</v>
      </c>
      <c r="P98" s="61">
        <f>IF(VLOOKUP($A$66,'Publication Table'!$A$4:$CV$507,P99,FALSE)=0,"-",VLOOKUP($A$66,'Publication Table'!$A$4:$CV$507,P99,FALSE))</f>
        <v>136</v>
      </c>
      <c r="Q98" s="61">
        <f>IF(VLOOKUP($A$66,'Publication Table'!$A$4:$CV$507,Q99,FALSE)=0,"-",VLOOKUP($A$66,'Publication Table'!$A$4:$CV$507,Q99,FALSE))</f>
        <v>108</v>
      </c>
      <c r="R98" s="61">
        <f>IF(VLOOKUP($A$66,'Publication Table'!$A$4:$CV$507,R99,FALSE)=0,"-",VLOOKUP($A$66,'Publication Table'!$A$4:$CV$507,R99,FALSE))</f>
        <v>90</v>
      </c>
      <c r="S98" s="61">
        <f>IF(VLOOKUP($A$66,'Publication Table'!$A$4:$CV$507,S99,FALSE)=0,"-",VLOOKUP($A$66,'Publication Table'!$A$4:$CV$507,S99,FALSE))</f>
        <v>83</v>
      </c>
      <c r="T98" s="61">
        <f>IF(VLOOKUP($A$66,'Publication Table'!$A$4:$CV$507,T99,FALSE)=0,"-",VLOOKUP($A$66,'Publication Table'!$A$4:$CV$507,T99,FALSE))</f>
        <v>79</v>
      </c>
      <c r="U98" s="64">
        <f>IF(VLOOKUP($A$66,'Publication Table'!$A$4:$CV$507,U99,FALSE)=0,"-",VLOOKUP($A$66,'Publication Table'!$A$4:$CV$507,U99,FALSE))</f>
        <v>92</v>
      </c>
    </row>
    <row r="99" spans="1:21" s="162" customFormat="1" x14ac:dyDescent="0.25">
      <c r="A99" s="163"/>
      <c r="C99" s="163"/>
      <c r="J99" s="262">
        <f>U115+1</f>
        <v>15</v>
      </c>
      <c r="K99" s="165">
        <f>J99+1</f>
        <v>16</v>
      </c>
      <c r="L99" s="165">
        <f t="shared" ref="L99:U99" si="29">K99+1</f>
        <v>17</v>
      </c>
      <c r="M99" s="165">
        <f t="shared" si="29"/>
        <v>18</v>
      </c>
      <c r="N99" s="165">
        <f t="shared" si="29"/>
        <v>19</v>
      </c>
      <c r="O99" s="165">
        <f t="shared" si="29"/>
        <v>20</v>
      </c>
      <c r="P99" s="165">
        <f t="shared" si="29"/>
        <v>21</v>
      </c>
      <c r="Q99" s="165">
        <f t="shared" si="29"/>
        <v>22</v>
      </c>
      <c r="R99" s="165">
        <f t="shared" si="29"/>
        <v>23</v>
      </c>
      <c r="S99" s="165">
        <f t="shared" si="29"/>
        <v>24</v>
      </c>
      <c r="T99" s="165">
        <f t="shared" si="29"/>
        <v>25</v>
      </c>
      <c r="U99" s="165">
        <f t="shared" si="29"/>
        <v>26</v>
      </c>
    </row>
    <row r="100" spans="1:21" s="162" customFormat="1" x14ac:dyDescent="0.25">
      <c r="A100" s="163"/>
      <c r="C100" s="133" t="s">
        <v>485</v>
      </c>
      <c r="D100" s="109"/>
      <c r="E100" s="109"/>
      <c r="F100" s="130"/>
      <c r="G100" s="109"/>
      <c r="H100" s="109"/>
      <c r="I100" s="110"/>
      <c r="J100" s="263">
        <f t="shared" ref="J100:U100" si="30">J92</f>
        <v>42461</v>
      </c>
      <c r="K100" s="108">
        <f t="shared" si="30"/>
        <v>42491</v>
      </c>
      <c r="L100" s="108">
        <f t="shared" si="30"/>
        <v>42522</v>
      </c>
      <c r="M100" s="108">
        <f t="shared" si="30"/>
        <v>42552</v>
      </c>
      <c r="N100" s="108">
        <f t="shared" si="30"/>
        <v>42583</v>
      </c>
      <c r="O100" s="108">
        <f t="shared" si="30"/>
        <v>42614</v>
      </c>
      <c r="P100" s="108">
        <f t="shared" si="30"/>
        <v>42644</v>
      </c>
      <c r="Q100" s="108">
        <f t="shared" si="30"/>
        <v>42675</v>
      </c>
      <c r="R100" s="108">
        <f t="shared" si="30"/>
        <v>42705</v>
      </c>
      <c r="S100" s="108">
        <f t="shared" si="30"/>
        <v>42736</v>
      </c>
      <c r="T100" s="108">
        <f t="shared" si="30"/>
        <v>42767</v>
      </c>
      <c r="U100" s="108">
        <f t="shared" si="30"/>
        <v>42795</v>
      </c>
    </row>
    <row r="101" spans="1:21" s="162" customFormat="1" x14ac:dyDescent="0.25">
      <c r="A101" s="163"/>
      <c r="C101" s="132" t="s">
        <v>487</v>
      </c>
      <c r="D101" s="105"/>
      <c r="E101" s="105"/>
      <c r="F101" s="131"/>
      <c r="G101" s="105"/>
      <c r="H101" s="105"/>
      <c r="I101" s="79"/>
      <c r="J101" s="264">
        <f>IFERROR((J94/J93),"-")</f>
        <v>9.4340256772198691E-2</v>
      </c>
      <c r="K101" s="265">
        <f t="shared" ref="K101:U101" si="31">IFERROR((K94/K93),"-")</f>
        <v>9.212909067391023E-2</v>
      </c>
      <c r="L101" s="265">
        <f t="shared" si="31"/>
        <v>9.4509988988516591E-2</v>
      </c>
      <c r="M101" s="265">
        <f t="shared" si="31"/>
        <v>8.9092166961334457E-2</v>
      </c>
      <c r="N101" s="265">
        <f t="shared" si="31"/>
        <v>9.223129905494154E-2</v>
      </c>
      <c r="O101" s="265">
        <f t="shared" si="31"/>
        <v>9.2716575370257653E-2</v>
      </c>
      <c r="P101" s="265">
        <f t="shared" si="31"/>
        <v>9.2804969622499831E-2</v>
      </c>
      <c r="Q101" s="265">
        <f t="shared" si="31"/>
        <v>9.0482193507721395E-2</v>
      </c>
      <c r="R101" s="265">
        <f t="shared" si="31"/>
        <v>0.10083600338820757</v>
      </c>
      <c r="S101" s="265">
        <f t="shared" si="31"/>
        <v>9.8281860898884466E-2</v>
      </c>
      <c r="T101" s="265">
        <f t="shared" si="31"/>
        <v>9.2593266606005462E-2</v>
      </c>
      <c r="U101" s="271">
        <f t="shared" si="31"/>
        <v>9.0797584601836706E-2</v>
      </c>
    </row>
    <row r="102" spans="1:21" s="162" customFormat="1" x14ac:dyDescent="0.25">
      <c r="A102" s="163"/>
      <c r="C102" s="124" t="s">
        <v>5</v>
      </c>
      <c r="D102" s="105"/>
      <c r="E102" s="105"/>
      <c r="F102" s="105"/>
      <c r="G102" s="105"/>
      <c r="H102" s="105"/>
      <c r="I102" s="79"/>
      <c r="J102" s="266">
        <f>IFERROR((J95/J93),"-")</f>
        <v>3.3911406869664582E-2</v>
      </c>
      <c r="K102" s="128">
        <f t="shared" ref="K102:U102" si="32">IFERROR((K95/K93),"-")</f>
        <v>3.1981632389082915E-2</v>
      </c>
      <c r="L102" s="128">
        <f t="shared" si="32"/>
        <v>3.2625452257354096E-2</v>
      </c>
      <c r="M102" s="128">
        <f t="shared" si="32"/>
        <v>2.9787070489661005E-2</v>
      </c>
      <c r="N102" s="128">
        <f t="shared" si="32"/>
        <v>3.1555341983020985E-2</v>
      </c>
      <c r="O102" s="128">
        <f t="shared" si="32"/>
        <v>3.0635017244877258E-2</v>
      </c>
      <c r="P102" s="128">
        <f t="shared" si="32"/>
        <v>3.2698477711789201E-2</v>
      </c>
      <c r="Q102" s="128">
        <f t="shared" si="32"/>
        <v>3.2871099905452256E-2</v>
      </c>
      <c r="R102" s="128">
        <f t="shared" si="32"/>
        <v>3.3882075645416711E-2</v>
      </c>
      <c r="S102" s="128">
        <f t="shared" si="32"/>
        <v>3.3286703253344811E-2</v>
      </c>
      <c r="T102" s="128">
        <f t="shared" si="32"/>
        <v>3.4431301182893538E-2</v>
      </c>
      <c r="U102" s="121">
        <f t="shared" si="32"/>
        <v>3.4752799094225691E-2</v>
      </c>
    </row>
    <row r="103" spans="1:21" s="162" customFormat="1" x14ac:dyDescent="0.25">
      <c r="A103" s="163"/>
      <c r="C103" s="124" t="s">
        <v>6</v>
      </c>
      <c r="D103" s="105"/>
      <c r="E103" s="105"/>
      <c r="F103" s="105"/>
      <c r="G103" s="105"/>
      <c r="H103" s="105"/>
      <c r="I103" s="79"/>
      <c r="J103" s="266">
        <f>IFERROR((J96/J93),"-")</f>
        <v>1.6972507898097736E-2</v>
      </c>
      <c r="K103" s="128">
        <f t="shared" ref="K103:U103" si="33">IFERROR((K96/K93),"-")</f>
        <v>1.9790454016298021E-2</v>
      </c>
      <c r="L103" s="128">
        <f t="shared" si="33"/>
        <v>1.9034135598552777E-2</v>
      </c>
      <c r="M103" s="128">
        <f t="shared" si="33"/>
        <v>1.7411023137827657E-2</v>
      </c>
      <c r="N103" s="128">
        <f t="shared" si="33"/>
        <v>2.1207752683004965E-2</v>
      </c>
      <c r="O103" s="128">
        <f t="shared" si="33"/>
        <v>2.0896733617366606E-2</v>
      </c>
      <c r="P103" s="128">
        <f t="shared" si="33"/>
        <v>2.0957061915489111E-2</v>
      </c>
      <c r="Q103" s="128">
        <f t="shared" si="33"/>
        <v>2.0958083832335328E-2</v>
      </c>
      <c r="R103" s="128">
        <f t="shared" si="33"/>
        <v>2.3717452951791698E-2</v>
      </c>
      <c r="S103" s="128">
        <f t="shared" si="33"/>
        <v>2.5251981778399511E-2</v>
      </c>
      <c r="T103" s="128">
        <f t="shared" si="33"/>
        <v>2.132848043676069E-2</v>
      </c>
      <c r="U103" s="121">
        <f t="shared" si="33"/>
        <v>1.9499308089067809E-2</v>
      </c>
    </row>
    <row r="104" spans="1:21" s="162" customFormat="1" x14ac:dyDescent="0.25">
      <c r="A104" s="163"/>
      <c r="C104" s="124" t="s">
        <v>7</v>
      </c>
      <c r="D104" s="105"/>
      <c r="E104" s="105"/>
      <c r="F104" s="105"/>
      <c r="G104" s="105"/>
      <c r="H104" s="105"/>
      <c r="I104" s="79"/>
      <c r="J104" s="266">
        <f>IFERROR((J97/J93),"-")</f>
        <v>3.9120790481952009E-2</v>
      </c>
      <c r="K104" s="128">
        <f t="shared" ref="K104:U104" si="34">IFERROR((K97/K93),"-")</f>
        <v>3.602380028456862E-2</v>
      </c>
      <c r="L104" s="128">
        <f t="shared" si="34"/>
        <v>3.7564889098631427E-2</v>
      </c>
      <c r="M104" s="128">
        <f t="shared" si="34"/>
        <v>3.7781535859789377E-2</v>
      </c>
      <c r="N104" s="128">
        <f t="shared" si="34"/>
        <v>3.5880185808105078E-2</v>
      </c>
      <c r="O104" s="128">
        <f t="shared" si="34"/>
        <v>3.6822884966524652E-2</v>
      </c>
      <c r="P104" s="128">
        <f t="shared" si="34"/>
        <v>3.450747491296334E-2</v>
      </c>
      <c r="Q104" s="128">
        <f t="shared" si="34"/>
        <v>3.3249290891900408E-2</v>
      </c>
      <c r="R104" s="128">
        <f t="shared" si="34"/>
        <v>3.9921923912643167E-2</v>
      </c>
      <c r="S104" s="128">
        <f t="shared" si="34"/>
        <v>3.6766024606334519E-2</v>
      </c>
      <c r="T104" s="128">
        <f t="shared" si="34"/>
        <v>3.3958143767060966E-2</v>
      </c>
      <c r="U104" s="121">
        <f t="shared" si="34"/>
        <v>3.365203170210089E-2</v>
      </c>
    </row>
    <row r="105" spans="1:21" s="162" customFormat="1" x14ac:dyDescent="0.25">
      <c r="A105" s="163"/>
      <c r="C105" s="125" t="s">
        <v>8</v>
      </c>
      <c r="D105" s="111"/>
      <c r="E105" s="111"/>
      <c r="F105" s="111"/>
      <c r="G105" s="111"/>
      <c r="H105" s="111"/>
      <c r="I105" s="112"/>
      <c r="J105" s="267">
        <f>IFERROR((J98/J93),"-")</f>
        <v>4.3355515224843717E-3</v>
      </c>
      <c r="K105" s="129">
        <f t="shared" ref="K105:U105" si="35">IFERROR((K98/K93),"-")</f>
        <v>4.3332039839606776E-3</v>
      </c>
      <c r="L105" s="129">
        <f t="shared" si="35"/>
        <v>5.2855120339782916E-3</v>
      </c>
      <c r="M105" s="129">
        <f t="shared" si="35"/>
        <v>4.1125374740564229E-3</v>
      </c>
      <c r="N105" s="129">
        <f t="shared" si="35"/>
        <v>3.5880185808105079E-3</v>
      </c>
      <c r="O105" s="129">
        <f t="shared" si="35"/>
        <v>4.3619395414891456E-3</v>
      </c>
      <c r="P105" s="129">
        <f t="shared" si="35"/>
        <v>4.6419550822581748E-3</v>
      </c>
      <c r="Q105" s="129">
        <f t="shared" si="35"/>
        <v>3.4037188780334069E-3</v>
      </c>
      <c r="R105" s="129">
        <f t="shared" si="35"/>
        <v>3.3145508783559829E-3</v>
      </c>
      <c r="S105" s="129">
        <f t="shared" si="35"/>
        <v>2.9771512608056244E-3</v>
      </c>
      <c r="T105" s="129">
        <f t="shared" si="35"/>
        <v>2.8753412192902639E-3</v>
      </c>
      <c r="U105" s="123">
        <f t="shared" si="35"/>
        <v>2.8934457164423197E-3</v>
      </c>
    </row>
    <row r="106" spans="1:21" s="162" customFormat="1" x14ac:dyDescent="0.25">
      <c r="A106" s="163"/>
    </row>
    <row r="107" spans="1:21" s="162" customFormat="1" x14ac:dyDescent="0.25">
      <c r="A107" s="163"/>
      <c r="C107" s="272"/>
      <c r="D107" s="272"/>
      <c r="E107" s="272"/>
      <c r="F107" s="272"/>
      <c r="G107" s="272"/>
      <c r="H107" s="272"/>
      <c r="I107" s="272"/>
      <c r="J107" s="272"/>
      <c r="K107" s="272"/>
      <c r="L107" s="272"/>
      <c r="M107" s="272"/>
      <c r="N107" s="272"/>
      <c r="O107" s="272"/>
      <c r="P107" s="272"/>
      <c r="Q107" s="272"/>
      <c r="R107" s="272"/>
      <c r="S107" s="272"/>
      <c r="T107" s="272"/>
      <c r="U107" s="272"/>
    </row>
    <row r="108" spans="1:21" s="162" customFormat="1" x14ac:dyDescent="0.25">
      <c r="A108" s="163"/>
      <c r="C108" s="89" t="str">
        <f>C60</f>
        <v>NHS Scotland</v>
      </c>
      <c r="D108" s="90"/>
      <c r="E108" s="90"/>
      <c r="F108" s="90"/>
      <c r="G108" s="90"/>
      <c r="H108" s="90"/>
      <c r="I108" s="62"/>
      <c r="J108" s="164">
        <v>42095</v>
      </c>
      <c r="K108" s="164">
        <v>42125</v>
      </c>
      <c r="L108" s="164">
        <v>42156</v>
      </c>
      <c r="M108" s="164">
        <v>42186</v>
      </c>
      <c r="N108" s="164">
        <v>42217</v>
      </c>
      <c r="O108" s="164">
        <v>42248</v>
      </c>
      <c r="P108" s="164">
        <v>42278</v>
      </c>
      <c r="Q108" s="164">
        <v>42309</v>
      </c>
      <c r="R108" s="164">
        <v>42339</v>
      </c>
      <c r="S108" s="164">
        <v>42370</v>
      </c>
      <c r="T108" s="164">
        <v>42401</v>
      </c>
      <c r="U108" s="164">
        <v>42430</v>
      </c>
    </row>
    <row r="109" spans="1:21" s="162" customFormat="1" x14ac:dyDescent="0.25">
      <c r="A109" s="163"/>
      <c r="C109" s="55" t="s">
        <v>3</v>
      </c>
      <c r="D109" s="65"/>
      <c r="E109" s="65"/>
      <c r="F109" s="65"/>
      <c r="G109" s="65"/>
      <c r="H109" s="65"/>
      <c r="I109" s="63"/>
      <c r="J109" s="273"/>
      <c r="K109" s="259">
        <f>IF(VLOOKUP($A$61,'Publication Table'!$A$6:$CV$507,K115,FALSE)=0,"-",VLOOKUP($A$61,'Publication Table'!$A$6:$CV$507,K115,FALSE))</f>
        <v>28810</v>
      </c>
      <c r="L109" s="259">
        <f>IF(VLOOKUP($A$61,'Publication Table'!$A$6:$CV$507,L115,FALSE)=0,"-",VLOOKUP($A$61,'Publication Table'!$A$6:$CV$507,L115,FALSE))</f>
        <v>30941</v>
      </c>
      <c r="M109" s="259">
        <f>IF(VLOOKUP($A$61,'Publication Table'!$A$6:$CV$507,M115,FALSE)=0,"-",VLOOKUP($A$61,'Publication Table'!$A$6:$CV$507,M115,FALSE))</f>
        <v>27725</v>
      </c>
      <c r="N109" s="259">
        <f>IF(VLOOKUP($A$61,'Publication Table'!$A$6:$CV$507,N115,FALSE)=0,"-",VLOOKUP($A$61,'Publication Table'!$A$6:$CV$507,N115,FALSE))</f>
        <v>28948</v>
      </c>
      <c r="O109" s="259">
        <f>IF(VLOOKUP($A$61,'Publication Table'!$A$6:$CV$507,O115,FALSE)=0,"-",VLOOKUP($A$61,'Publication Table'!$A$6:$CV$507,O115,FALSE))</f>
        <v>30938</v>
      </c>
      <c r="P109" s="259">
        <f>IF(VLOOKUP($A$61,'Publication Table'!$A$6:$CV$507,P115,FALSE)=0,"-",VLOOKUP($A$61,'Publication Table'!$A$6:$CV$507,P115,FALSE))</f>
        <v>31487</v>
      </c>
      <c r="Q109" s="259">
        <f>IF(VLOOKUP($A$61,'Publication Table'!$A$6:$CV$507,Q115,FALSE)=0,"-",VLOOKUP($A$61,'Publication Table'!$A$6:$CV$507,Q115,FALSE))</f>
        <v>31739</v>
      </c>
      <c r="R109" s="259">
        <f>IF(VLOOKUP($A$61,'Publication Table'!$A$6:$CV$507,R115,FALSE)=0,"-",VLOOKUP($A$61,'Publication Table'!$A$6:$CV$507,R115,FALSE))</f>
        <v>29706</v>
      </c>
      <c r="S109" s="259">
        <f>IF(VLOOKUP($A$61,'Publication Table'!$A$6:$CV$507,S115,FALSE)=0,"-",VLOOKUP($A$61,'Publication Table'!$A$6:$CV$507,S115,FALSE))</f>
        <v>28746</v>
      </c>
      <c r="T109" s="259">
        <f>IF(VLOOKUP($A$61,'Publication Table'!$A$6:$CV$507,T115,FALSE)=0,"-",VLOOKUP($A$61,'Publication Table'!$A$6:$CV$507,T115,FALSE))</f>
        <v>31177</v>
      </c>
      <c r="U109" s="270">
        <f>IF(VLOOKUP($A$61,'Publication Table'!$A$6:$CV$507,U115,FALSE)=0,"-",VLOOKUP($A$61,'Publication Table'!$A$6:$CV$507,U115,FALSE))</f>
        <v>32113</v>
      </c>
    </row>
    <row r="110" spans="1:21" s="162" customFormat="1" x14ac:dyDescent="0.25">
      <c r="A110" s="163"/>
      <c r="C110" s="56" t="s">
        <v>120</v>
      </c>
      <c r="D110" s="65"/>
      <c r="E110" s="65"/>
      <c r="F110" s="65"/>
      <c r="G110" s="65"/>
      <c r="H110" s="65"/>
      <c r="I110" s="63"/>
      <c r="J110" s="274"/>
      <c r="K110" s="59">
        <f>IF(VLOOKUP($A$62,'Publication Table'!$A$6:$CV$507,K115,FALSE)=0,"-",VLOOKUP($A$62,'Publication Table'!$A$6:$CV$507,K115,FALSE))</f>
        <v>2695</v>
      </c>
      <c r="L110" s="59">
        <f>IF(VLOOKUP($A$62,'Publication Table'!$A$6:$CV$507,L115,FALSE)=0,"-",VLOOKUP($A$62,'Publication Table'!$A$6:$CV$507,L115,FALSE))</f>
        <v>2800</v>
      </c>
      <c r="M110" s="59">
        <f>IF(VLOOKUP($A$62,'Publication Table'!$A$6:$CV$507,M115,FALSE)=0,"-",VLOOKUP($A$62,'Publication Table'!$A$6:$CV$507,M115,FALSE))</f>
        <v>2642</v>
      </c>
      <c r="N110" s="59">
        <f>IF(VLOOKUP($A$62,'Publication Table'!$A$6:$CV$507,N115,FALSE)=0,"-",VLOOKUP($A$62,'Publication Table'!$A$6:$CV$507,N115,FALSE))</f>
        <v>2630</v>
      </c>
      <c r="O110" s="59">
        <f>IF(VLOOKUP($A$62,'Publication Table'!$A$6:$CV$507,O115,FALSE)=0,"-",VLOOKUP($A$62,'Publication Table'!$A$6:$CV$507,O115,FALSE))</f>
        <v>2829</v>
      </c>
      <c r="P110" s="59">
        <f>IF(VLOOKUP($A$62,'Publication Table'!$A$6:$CV$507,P115,FALSE)=0,"-",VLOOKUP($A$62,'Publication Table'!$A$6:$CV$507,P115,FALSE))</f>
        <v>3050</v>
      </c>
      <c r="Q110" s="59">
        <f>IF(VLOOKUP($A$62,'Publication Table'!$A$6:$CV$507,Q115,FALSE)=0,"-",VLOOKUP($A$62,'Publication Table'!$A$6:$CV$507,Q115,FALSE))</f>
        <v>3062</v>
      </c>
      <c r="R110" s="59">
        <f>IF(VLOOKUP($A$62,'Publication Table'!$A$6:$CV$507,R115,FALSE)=0,"-",VLOOKUP($A$62,'Publication Table'!$A$6:$CV$507,R115,FALSE))</f>
        <v>2921</v>
      </c>
      <c r="S110" s="59">
        <f>IF(VLOOKUP($A$62,'Publication Table'!$A$6:$CV$507,S115,FALSE)=0,"-",VLOOKUP($A$62,'Publication Table'!$A$6:$CV$507,S115,FALSE))</f>
        <v>3197</v>
      </c>
      <c r="T110" s="59">
        <f>IF(VLOOKUP($A$62,'Publication Table'!$A$6:$CV$507,T115,FALSE)=0,"-",VLOOKUP($A$62,'Publication Table'!$A$6:$CV$507,T115,FALSE))</f>
        <v>3225</v>
      </c>
      <c r="U110" s="63">
        <f>IF(VLOOKUP($A$62,'Publication Table'!$A$6:$CV$507,U115,FALSE)=0,"-",VLOOKUP($A$62,'Publication Table'!$A$6:$CV$507,U115,FALSE))</f>
        <v>3232</v>
      </c>
    </row>
    <row r="111" spans="1:21" s="162" customFormat="1" x14ac:dyDescent="0.25">
      <c r="A111" s="163"/>
      <c r="C111" s="55" t="s">
        <v>5</v>
      </c>
      <c r="D111" s="65"/>
      <c r="E111" s="65"/>
      <c r="F111" s="65"/>
      <c r="G111" s="65"/>
      <c r="H111" s="65"/>
      <c r="I111" s="63"/>
      <c r="J111" s="274"/>
      <c r="K111" s="59">
        <f>IF(VLOOKUP($A$63,'Publication Table'!$A$6:$CV$507,K115,FALSE)=0,"-",VLOOKUP($A$63,'Publication Table'!$A$6:$CV$507,K115,FALSE))</f>
        <v>853</v>
      </c>
      <c r="L111" s="59">
        <f>IF(VLOOKUP($A$63,'Publication Table'!$A$6:$CV$507,L115,FALSE)=0,"-",VLOOKUP($A$63,'Publication Table'!$A$6:$CV$507,L115,FALSE))</f>
        <v>870</v>
      </c>
      <c r="M111" s="59">
        <f>IF(VLOOKUP($A$63,'Publication Table'!$A$6:$CV$507,M115,FALSE)=0,"-",VLOOKUP($A$63,'Publication Table'!$A$6:$CV$507,M115,FALSE))</f>
        <v>854</v>
      </c>
      <c r="N111" s="59">
        <f>IF(VLOOKUP($A$63,'Publication Table'!$A$6:$CV$507,N115,FALSE)=0,"-",VLOOKUP($A$63,'Publication Table'!$A$6:$CV$507,N115,FALSE))</f>
        <v>912</v>
      </c>
      <c r="O111" s="59">
        <f>IF(VLOOKUP($A$63,'Publication Table'!$A$6:$CV$507,O115,FALSE)=0,"-",VLOOKUP($A$63,'Publication Table'!$A$6:$CV$507,O115,FALSE))</f>
        <v>1000</v>
      </c>
      <c r="P111" s="59">
        <f>IF(VLOOKUP($A$63,'Publication Table'!$A$6:$CV$507,P115,FALSE)=0,"-",VLOOKUP($A$63,'Publication Table'!$A$6:$CV$507,P115,FALSE))</f>
        <v>1075</v>
      </c>
      <c r="Q111" s="59">
        <f>IF(VLOOKUP($A$63,'Publication Table'!$A$6:$CV$507,Q115,FALSE)=0,"-",VLOOKUP($A$63,'Publication Table'!$A$6:$CV$507,Q115,FALSE))</f>
        <v>1062</v>
      </c>
      <c r="R111" s="59">
        <f>IF(VLOOKUP($A$63,'Publication Table'!$A$6:$CV$507,R115,FALSE)=0,"-",VLOOKUP($A$63,'Publication Table'!$A$6:$CV$507,R115,FALSE))</f>
        <v>963</v>
      </c>
      <c r="S111" s="59">
        <f>IF(VLOOKUP($A$63,'Publication Table'!$A$6:$CV$507,S115,FALSE)=0,"-",VLOOKUP($A$63,'Publication Table'!$A$6:$CV$507,S115,FALSE))</f>
        <v>1005</v>
      </c>
      <c r="T111" s="59">
        <f>IF(VLOOKUP($A$63,'Publication Table'!$A$6:$CV$507,T115,FALSE)=0,"-",VLOOKUP($A$63,'Publication Table'!$A$6:$CV$507,T115,FALSE))</f>
        <v>1087</v>
      </c>
      <c r="U111" s="63">
        <f>IF(VLOOKUP($A$63,'Publication Table'!$A$6:$CV$507,U115,FALSE)=0,"-",VLOOKUP($A$63,'Publication Table'!$A$6:$CV$507,U115,FALSE))</f>
        <v>1049</v>
      </c>
    </row>
    <row r="112" spans="1:21" s="162" customFormat="1" x14ac:dyDescent="0.25">
      <c r="A112" s="163"/>
      <c r="C112" s="55" t="s">
        <v>6</v>
      </c>
      <c r="D112" s="65"/>
      <c r="E112" s="65"/>
      <c r="F112" s="65"/>
      <c r="G112" s="65"/>
      <c r="H112" s="65"/>
      <c r="I112" s="63"/>
      <c r="J112" s="274"/>
      <c r="K112" s="59">
        <f>IF(VLOOKUP($A$64,'Publication Table'!$A$3:$CV$507,K115,FALSE)=0,"-",VLOOKUP($A$64,'Publication Table'!$A$3:$CV$507,K115,FALSE))</f>
        <v>523</v>
      </c>
      <c r="L112" s="59">
        <f>IF(VLOOKUP($A$64,'Publication Table'!$A$3:$CV$507,L115,FALSE)=0,"-",VLOOKUP($A$64,'Publication Table'!$A$3:$CV$507,L115,FALSE))</f>
        <v>449</v>
      </c>
      <c r="M112" s="59">
        <f>IF(VLOOKUP($A$64,'Publication Table'!$A$3:$CV$507,M115,FALSE)=0,"-",VLOOKUP($A$64,'Publication Table'!$A$3:$CV$507,M115,FALSE))</f>
        <v>457</v>
      </c>
      <c r="N112" s="59">
        <f>IF(VLOOKUP($A$64,'Publication Table'!$A$3:$CV$507,N115,FALSE)=0,"-",VLOOKUP($A$64,'Publication Table'!$A$3:$CV$507,N115,FALSE))</f>
        <v>491</v>
      </c>
      <c r="O112" s="59">
        <f>IF(VLOOKUP($A$64,'Publication Table'!$A$3:$CV$507,O115,FALSE)=0,"-",VLOOKUP($A$64,'Publication Table'!$A$3:$CV$507,O115,FALSE))</f>
        <v>535</v>
      </c>
      <c r="P112" s="59">
        <f>IF(VLOOKUP($A$64,'Publication Table'!$A$3:$CV$507,P115,FALSE)=0,"-",VLOOKUP($A$64,'Publication Table'!$A$3:$CV$507,P115,FALSE))</f>
        <v>582</v>
      </c>
      <c r="Q112" s="59">
        <f>IF(VLOOKUP($A$64,'Publication Table'!$A$3:$CV$507,Q115,FALSE)=0,"-",VLOOKUP($A$64,'Publication Table'!$A$3:$CV$507,Q115,FALSE))</f>
        <v>582</v>
      </c>
      <c r="R112" s="59">
        <f>IF(VLOOKUP($A$64,'Publication Table'!$A$3:$CV$507,R115,FALSE)=0,"-",VLOOKUP($A$64,'Publication Table'!$A$3:$CV$507,R115,FALSE))</f>
        <v>619</v>
      </c>
      <c r="S112" s="59">
        <f>IF(VLOOKUP($A$64,'Publication Table'!$A$3:$CV$507,S115,FALSE)=0,"-",VLOOKUP($A$64,'Publication Table'!$A$3:$CV$507,S115,FALSE))</f>
        <v>868</v>
      </c>
      <c r="T112" s="59">
        <f>IF(VLOOKUP($A$64,'Publication Table'!$A$3:$CV$507,T115,FALSE)=0,"-",VLOOKUP($A$64,'Publication Table'!$A$3:$CV$507,T115,FALSE))</f>
        <v>762</v>
      </c>
      <c r="U112" s="63">
        <f>IF(VLOOKUP($A$64,'Publication Table'!$A$3:$CV$507,U115,FALSE)=0,"-",VLOOKUP($A$64,'Publication Table'!$A$3:$CV$507,U115,FALSE))</f>
        <v>732</v>
      </c>
    </row>
    <row r="113" spans="1:21" s="162" customFormat="1" x14ac:dyDescent="0.25">
      <c r="A113" s="163"/>
      <c r="C113" s="55" t="s">
        <v>7</v>
      </c>
      <c r="D113" s="65"/>
      <c r="E113" s="65"/>
      <c r="F113" s="65"/>
      <c r="G113" s="65"/>
      <c r="H113" s="65"/>
      <c r="I113" s="63"/>
      <c r="J113" s="274"/>
      <c r="K113" s="59">
        <f>IF(VLOOKUP($A$65,'Publication Table'!$A$4:$CV$507,K115,FALSE)=0,"-",VLOOKUP($A$65,'Publication Table'!$A$4:$CV$507,K115,FALSE))</f>
        <v>1057</v>
      </c>
      <c r="L113" s="59">
        <f>IF(VLOOKUP($A$65,'Publication Table'!$A$4:$CV$507,L115,FALSE)=0,"-",VLOOKUP($A$65,'Publication Table'!$A$4:$CV$507,L115,FALSE))</f>
        <v>1194</v>
      </c>
      <c r="M113" s="59">
        <f>IF(VLOOKUP($A$65,'Publication Table'!$A$4:$CV$507,M115,FALSE)=0,"-",VLOOKUP($A$65,'Publication Table'!$A$4:$CV$507,M115,FALSE))</f>
        <v>1083</v>
      </c>
      <c r="N113" s="59">
        <f>IF(VLOOKUP($A$65,'Publication Table'!$A$4:$CV$507,N115,FALSE)=0,"-",VLOOKUP($A$65,'Publication Table'!$A$4:$CV$507,N115,FALSE))</f>
        <v>1080</v>
      </c>
      <c r="O113" s="59">
        <f>IF(VLOOKUP($A$65,'Publication Table'!$A$4:$CV$507,O115,FALSE)=0,"-",VLOOKUP($A$65,'Publication Table'!$A$4:$CV$507,O115,FALSE))</f>
        <v>1122</v>
      </c>
      <c r="P113" s="59">
        <f>IF(VLOOKUP($A$65,'Publication Table'!$A$4:$CV$507,P115,FALSE)=0,"-",VLOOKUP($A$65,'Publication Table'!$A$4:$CV$507,P115,FALSE))</f>
        <v>1198</v>
      </c>
      <c r="Q113" s="59">
        <f>IF(VLOOKUP($A$65,'Publication Table'!$A$4:$CV$507,Q115,FALSE)=0,"-",VLOOKUP($A$65,'Publication Table'!$A$4:$CV$507,Q115,FALSE))</f>
        <v>1265</v>
      </c>
      <c r="R113" s="59">
        <f>IF(VLOOKUP($A$65,'Publication Table'!$A$4:$CV$507,R115,FALSE)=0,"-",VLOOKUP($A$65,'Publication Table'!$A$4:$CV$507,R115,FALSE))</f>
        <v>1211</v>
      </c>
      <c r="S113" s="59">
        <f>IF(VLOOKUP($A$65,'Publication Table'!$A$4:$CV$507,S115,FALSE)=0,"-",VLOOKUP($A$65,'Publication Table'!$A$4:$CV$507,S115,FALSE))</f>
        <v>1198</v>
      </c>
      <c r="T113" s="59">
        <f>IF(VLOOKUP($A$65,'Publication Table'!$A$4:$CV$507,T115,FALSE)=0,"-",VLOOKUP($A$65,'Publication Table'!$A$4:$CV$507,T115,FALSE))</f>
        <v>1234</v>
      </c>
      <c r="U113" s="63">
        <f>IF(VLOOKUP($A$65,'Publication Table'!$A$4:$CV$507,U115,FALSE)=0,"-",VLOOKUP($A$65,'Publication Table'!$A$4:$CV$507,U115,FALSE))</f>
        <v>1310</v>
      </c>
    </row>
    <row r="114" spans="1:21" s="162" customFormat="1" x14ac:dyDescent="0.25">
      <c r="A114" s="163"/>
      <c r="C114" s="58" t="s">
        <v>8</v>
      </c>
      <c r="D114" s="60"/>
      <c r="E114" s="60"/>
      <c r="F114" s="60"/>
      <c r="G114" s="60"/>
      <c r="H114" s="60"/>
      <c r="I114" s="64"/>
      <c r="J114" s="275"/>
      <c r="K114" s="61">
        <f>IF(VLOOKUP($A$66,'Publication Table'!$A$4:$CV$507,K115,FALSE)=0,"-",VLOOKUP($A$66,'Publication Table'!$A$4:$CV$507,K115,FALSE))</f>
        <v>262</v>
      </c>
      <c r="L114" s="61">
        <f>IF(VLOOKUP($A$66,'Publication Table'!$A$4:$CV$507,L115,FALSE)=0,"-",VLOOKUP($A$66,'Publication Table'!$A$4:$CV$507,L115,FALSE))</f>
        <v>287</v>
      </c>
      <c r="M114" s="61">
        <f>IF(VLOOKUP($A$66,'Publication Table'!$A$4:$CV$507,M115,FALSE)=0,"-",VLOOKUP($A$66,'Publication Table'!$A$4:$CV$507,M115,FALSE))</f>
        <v>248</v>
      </c>
      <c r="N114" s="61">
        <f>IF(VLOOKUP($A$66,'Publication Table'!$A$4:$CV$507,N115,FALSE)=0,"-",VLOOKUP($A$66,'Publication Table'!$A$4:$CV$507,N115,FALSE))</f>
        <v>147</v>
      </c>
      <c r="O114" s="61">
        <f>IF(VLOOKUP($A$66,'Publication Table'!$A$4:$CV$507,O115,FALSE)=0,"-",VLOOKUP($A$66,'Publication Table'!$A$4:$CV$507,O115,FALSE))</f>
        <v>172</v>
      </c>
      <c r="P114" s="61">
        <f>IF(VLOOKUP($A$66,'Publication Table'!$A$4:$CV$507,P115,FALSE)=0,"-",VLOOKUP($A$66,'Publication Table'!$A$4:$CV$507,P115,FALSE))</f>
        <v>195</v>
      </c>
      <c r="Q114" s="61">
        <f>IF(VLOOKUP($A$66,'Publication Table'!$A$4:$CV$507,Q115,FALSE)=0,"-",VLOOKUP($A$66,'Publication Table'!$A$4:$CV$507,Q115,FALSE))</f>
        <v>153</v>
      </c>
      <c r="R114" s="61">
        <f>IF(VLOOKUP($A$66,'Publication Table'!$A$4:$CV$507,R115,FALSE)=0,"-",VLOOKUP($A$66,'Publication Table'!$A$4:$CV$507,R115,FALSE))</f>
        <v>128</v>
      </c>
      <c r="S114" s="61">
        <f>IF(VLOOKUP($A$66,'Publication Table'!$A$4:$CV$507,S115,FALSE)=0,"-",VLOOKUP($A$66,'Publication Table'!$A$4:$CV$507,S115,FALSE))</f>
        <v>126</v>
      </c>
      <c r="T114" s="61">
        <f>IF(VLOOKUP($A$66,'Publication Table'!$A$4:$CV$507,T115,FALSE)=0,"-",VLOOKUP($A$66,'Publication Table'!$A$4:$CV$507,T115,FALSE))</f>
        <v>142</v>
      </c>
      <c r="U114" s="64">
        <f>IF(VLOOKUP($A$66,'Publication Table'!$A$4:$CV$507,U115,FALSE)=0,"-",VLOOKUP($A$66,'Publication Table'!$A$4:$CV$507,U115,FALSE))</f>
        <v>141</v>
      </c>
    </row>
    <row r="115" spans="1:21" s="162" customFormat="1" x14ac:dyDescent="0.25">
      <c r="A115" s="163"/>
      <c r="C115" s="163"/>
      <c r="J115" s="165"/>
      <c r="K115" s="165">
        <v>4</v>
      </c>
      <c r="L115" s="165">
        <v>5</v>
      </c>
      <c r="M115" s="165">
        <v>6</v>
      </c>
      <c r="N115" s="165">
        <v>7</v>
      </c>
      <c r="O115" s="165">
        <v>8</v>
      </c>
      <c r="P115" s="165">
        <v>9</v>
      </c>
      <c r="Q115" s="165">
        <v>10</v>
      </c>
      <c r="R115" s="165">
        <v>11</v>
      </c>
      <c r="S115" s="165">
        <v>12</v>
      </c>
      <c r="T115" s="165">
        <v>13</v>
      </c>
      <c r="U115" s="165">
        <v>14</v>
      </c>
    </row>
    <row r="116" spans="1:21" s="162" customFormat="1" x14ac:dyDescent="0.25">
      <c r="A116" s="163"/>
      <c r="C116" s="133" t="s">
        <v>485</v>
      </c>
      <c r="D116" s="109"/>
      <c r="E116" s="109"/>
      <c r="F116" s="130"/>
      <c r="G116" s="109"/>
      <c r="H116" s="109"/>
      <c r="I116" s="110"/>
      <c r="J116" s="108">
        <f t="shared" ref="J116:U116" si="36">J108</f>
        <v>42095</v>
      </c>
      <c r="K116" s="108">
        <f t="shared" si="36"/>
        <v>42125</v>
      </c>
      <c r="L116" s="108">
        <f t="shared" si="36"/>
        <v>42156</v>
      </c>
      <c r="M116" s="108">
        <f t="shared" si="36"/>
        <v>42186</v>
      </c>
      <c r="N116" s="108">
        <f t="shared" si="36"/>
        <v>42217</v>
      </c>
      <c r="O116" s="108">
        <f t="shared" si="36"/>
        <v>42248</v>
      </c>
      <c r="P116" s="108">
        <f t="shared" si="36"/>
        <v>42278</v>
      </c>
      <c r="Q116" s="108">
        <f t="shared" si="36"/>
        <v>42309</v>
      </c>
      <c r="R116" s="108">
        <f t="shared" si="36"/>
        <v>42339</v>
      </c>
      <c r="S116" s="108">
        <f t="shared" si="36"/>
        <v>42370</v>
      </c>
      <c r="T116" s="108">
        <f t="shared" si="36"/>
        <v>42401</v>
      </c>
      <c r="U116" s="108">
        <f t="shared" si="36"/>
        <v>42430</v>
      </c>
    </row>
    <row r="117" spans="1:21" s="162" customFormat="1" x14ac:dyDescent="0.25">
      <c r="A117" s="163"/>
      <c r="C117" s="132" t="s">
        <v>487</v>
      </c>
      <c r="D117" s="105"/>
      <c r="E117" s="105"/>
      <c r="F117" s="131"/>
      <c r="G117" s="105"/>
      <c r="H117" s="105"/>
      <c r="I117" s="79"/>
      <c r="J117" s="276"/>
      <c r="K117" s="265">
        <f t="shared" ref="K117:U117" si="37">IFERROR((K110/K109),"-")</f>
        <v>9.3543908365150988E-2</v>
      </c>
      <c r="L117" s="265">
        <f t="shared" si="37"/>
        <v>9.0494812708057273E-2</v>
      </c>
      <c r="M117" s="265">
        <f t="shared" si="37"/>
        <v>9.5293056807935081E-2</v>
      </c>
      <c r="N117" s="265">
        <f t="shared" si="37"/>
        <v>9.0852563216802545E-2</v>
      </c>
      <c r="O117" s="265">
        <f t="shared" si="37"/>
        <v>9.1440946408946927E-2</v>
      </c>
      <c r="P117" s="265">
        <f t="shared" si="37"/>
        <v>9.6865373011083944E-2</v>
      </c>
      <c r="Q117" s="265">
        <f t="shared" si="37"/>
        <v>9.6474369072749616E-2</v>
      </c>
      <c r="R117" s="265">
        <f t="shared" si="37"/>
        <v>9.833030364236181E-2</v>
      </c>
      <c r="S117" s="265">
        <f t="shared" si="37"/>
        <v>0.11121547345717665</v>
      </c>
      <c r="T117" s="265">
        <f t="shared" si="37"/>
        <v>0.10344163967026974</v>
      </c>
      <c r="U117" s="271">
        <f t="shared" si="37"/>
        <v>0.10064459876062654</v>
      </c>
    </row>
    <row r="118" spans="1:21" s="162" customFormat="1" x14ac:dyDescent="0.25">
      <c r="A118" s="163"/>
      <c r="C118" s="124" t="s">
        <v>5</v>
      </c>
      <c r="D118" s="105"/>
      <c r="E118" s="105"/>
      <c r="F118" s="105"/>
      <c r="G118" s="105"/>
      <c r="H118" s="105"/>
      <c r="I118" s="79"/>
      <c r="J118" s="277"/>
      <c r="K118" s="128">
        <f t="shared" ref="K118:U118" si="38">IFERROR((K111/K109),"-")</f>
        <v>2.9607775078097882E-2</v>
      </c>
      <c r="L118" s="128">
        <f t="shared" si="38"/>
        <v>2.8118031091432079E-2</v>
      </c>
      <c r="M118" s="128">
        <f t="shared" si="38"/>
        <v>3.0802524797114518E-2</v>
      </c>
      <c r="N118" s="128">
        <f t="shared" si="38"/>
        <v>3.1504767168716322E-2</v>
      </c>
      <c r="O118" s="128">
        <f t="shared" si="38"/>
        <v>3.2322709936001032E-2</v>
      </c>
      <c r="P118" s="128">
        <f t="shared" si="38"/>
        <v>3.4141074094070571E-2</v>
      </c>
      <c r="Q118" s="128">
        <f t="shared" si="38"/>
        <v>3.3460411481143072E-2</v>
      </c>
      <c r="R118" s="128">
        <f t="shared" si="38"/>
        <v>3.2417693395273679E-2</v>
      </c>
      <c r="S118" s="128">
        <f t="shared" si="38"/>
        <v>3.4961385931955753E-2</v>
      </c>
      <c r="T118" s="128">
        <f t="shared" si="38"/>
        <v>3.4865445681111072E-2</v>
      </c>
      <c r="U118" s="121">
        <f t="shared" si="38"/>
        <v>3.2665898545760283E-2</v>
      </c>
    </row>
    <row r="119" spans="1:21" s="162" customFormat="1" x14ac:dyDescent="0.25">
      <c r="A119" s="163"/>
      <c r="C119" s="124" t="s">
        <v>6</v>
      </c>
      <c r="D119" s="105"/>
      <c r="E119" s="105"/>
      <c r="F119" s="105"/>
      <c r="G119" s="105"/>
      <c r="H119" s="105"/>
      <c r="I119" s="79"/>
      <c r="J119" s="277"/>
      <c r="K119" s="128">
        <f t="shared" ref="K119:U119" si="39">IFERROR((K112/K109),"-")</f>
        <v>1.8153418951752865E-2</v>
      </c>
      <c r="L119" s="128">
        <f t="shared" si="39"/>
        <v>1.4511489609256327E-2</v>
      </c>
      <c r="M119" s="128">
        <f t="shared" si="39"/>
        <v>1.6483318304779081E-2</v>
      </c>
      <c r="N119" s="128">
        <f t="shared" si="39"/>
        <v>1.6961448113859336E-2</v>
      </c>
      <c r="O119" s="128">
        <f t="shared" si="39"/>
        <v>1.7292649815760553E-2</v>
      </c>
      <c r="P119" s="128">
        <f t="shared" si="39"/>
        <v>1.8483818718836344E-2</v>
      </c>
      <c r="Q119" s="128">
        <f t="shared" si="39"/>
        <v>1.8337061659157505E-2</v>
      </c>
      <c r="R119" s="128">
        <f t="shared" si="39"/>
        <v>2.0837541237460445E-2</v>
      </c>
      <c r="S119" s="128">
        <f t="shared" si="39"/>
        <v>3.0195505461629444E-2</v>
      </c>
      <c r="T119" s="128">
        <f t="shared" si="39"/>
        <v>2.4441094396510248E-2</v>
      </c>
      <c r="U119" s="121">
        <f t="shared" si="39"/>
        <v>2.2794506897518139E-2</v>
      </c>
    </row>
    <row r="120" spans="1:21" s="162" customFormat="1" x14ac:dyDescent="0.25">
      <c r="A120" s="163"/>
      <c r="C120" s="124" t="s">
        <v>7</v>
      </c>
      <c r="D120" s="105"/>
      <c r="E120" s="105"/>
      <c r="F120" s="105"/>
      <c r="G120" s="105"/>
      <c r="H120" s="105"/>
      <c r="I120" s="79"/>
      <c r="J120" s="277"/>
      <c r="K120" s="128">
        <f t="shared" ref="K120:U120" si="40">IFERROR((K113/K109),"-")</f>
        <v>3.6688649774383894E-2</v>
      </c>
      <c r="L120" s="128">
        <f t="shared" si="40"/>
        <v>3.858957370479299E-2</v>
      </c>
      <c r="M120" s="128">
        <f t="shared" si="40"/>
        <v>3.9062218214607758E-2</v>
      </c>
      <c r="N120" s="128">
        <f t="shared" si="40"/>
        <v>3.7308276910321958E-2</v>
      </c>
      <c r="O120" s="128">
        <f t="shared" si="40"/>
        <v>3.6266080548193164E-2</v>
      </c>
      <c r="P120" s="128">
        <f t="shared" si="40"/>
        <v>3.8047448153206084E-2</v>
      </c>
      <c r="Q120" s="128">
        <f t="shared" si="40"/>
        <v>3.9856328176691137E-2</v>
      </c>
      <c r="R120" s="128">
        <f t="shared" si="40"/>
        <v>4.076617518346462E-2</v>
      </c>
      <c r="S120" s="128">
        <f t="shared" si="40"/>
        <v>4.1675363528838792E-2</v>
      </c>
      <c r="T120" s="128">
        <f t="shared" si="40"/>
        <v>3.9580459954453605E-2</v>
      </c>
      <c r="U120" s="121">
        <f t="shared" si="40"/>
        <v>4.0793448136268798E-2</v>
      </c>
    </row>
    <row r="121" spans="1:21" s="162" customFormat="1" x14ac:dyDescent="0.25">
      <c r="A121" s="163"/>
      <c r="C121" s="125" t="s">
        <v>8</v>
      </c>
      <c r="D121" s="111"/>
      <c r="E121" s="111"/>
      <c r="F121" s="111"/>
      <c r="G121" s="111"/>
      <c r="H121" s="111"/>
      <c r="I121" s="112"/>
      <c r="J121" s="278"/>
      <c r="K121" s="129">
        <f t="shared" ref="K121:U121" si="41">IFERROR((K114/K109),"-")</f>
        <v>9.0940645609163488E-3</v>
      </c>
      <c r="L121" s="129">
        <f t="shared" si="41"/>
        <v>9.2757183025758694E-3</v>
      </c>
      <c r="M121" s="129">
        <f t="shared" si="41"/>
        <v>8.9449954914337243E-3</v>
      </c>
      <c r="N121" s="129">
        <f t="shared" si="41"/>
        <v>5.0780710239049327E-3</v>
      </c>
      <c r="O121" s="129">
        <f t="shared" si="41"/>
        <v>5.5595061089921778E-3</v>
      </c>
      <c r="P121" s="129">
        <f t="shared" si="41"/>
        <v>6.1930320449709404E-3</v>
      </c>
      <c r="Q121" s="129">
        <f t="shared" si="41"/>
        <v>4.8205677557579003E-3</v>
      </c>
      <c r="R121" s="129">
        <f t="shared" si="41"/>
        <v>4.3088938261630644E-3</v>
      </c>
      <c r="S121" s="129">
        <f t="shared" si="41"/>
        <v>4.3832185347526609E-3</v>
      </c>
      <c r="T121" s="129">
        <f t="shared" si="41"/>
        <v>4.5546396381948235E-3</v>
      </c>
      <c r="U121" s="123">
        <f t="shared" si="41"/>
        <v>4.3907451810793136E-3</v>
      </c>
    </row>
    <row r="122" spans="1:21" s="162" customFormat="1" x14ac:dyDescent="0.25">
      <c r="A122" s="163"/>
    </row>
    <row r="123" spans="1:21" s="162" customFormat="1" x14ac:dyDescent="0.25">
      <c r="A123" s="163"/>
    </row>
    <row r="124" spans="1:21" s="162" customFormat="1" x14ac:dyDescent="0.25">
      <c r="A124" s="163"/>
    </row>
    <row r="125" spans="1:21" s="162" customFormat="1" x14ac:dyDescent="0.25">
      <c r="A125" s="163"/>
    </row>
    <row r="126" spans="1:21" s="162" customFormat="1" x14ac:dyDescent="0.25">
      <c r="A126" s="163"/>
    </row>
    <row r="127" spans="1:21" s="162" customFormat="1" x14ac:dyDescent="0.25">
      <c r="A127" s="163"/>
    </row>
    <row r="128" spans="1:21" s="162" customFormat="1" x14ac:dyDescent="0.25">
      <c r="A128" s="163"/>
    </row>
    <row r="129" spans="1:1" s="162" customFormat="1" x14ac:dyDescent="0.25">
      <c r="A129" s="163"/>
    </row>
    <row r="130" spans="1:1" s="162" customFormat="1" x14ac:dyDescent="0.25">
      <c r="A130" s="163"/>
    </row>
    <row r="131" spans="1:1" s="162" customFormat="1" x14ac:dyDescent="0.25">
      <c r="A131" s="163"/>
    </row>
    <row r="132" spans="1:1" s="162" customFormat="1" x14ac:dyDescent="0.25">
      <c r="A132" s="163"/>
    </row>
    <row r="133" spans="1:1" s="162" customFormat="1" x14ac:dyDescent="0.25">
      <c r="A133" s="163"/>
    </row>
    <row r="134" spans="1:1" s="162" customFormat="1" x14ac:dyDescent="0.25">
      <c r="A134" s="163"/>
    </row>
    <row r="135" spans="1:1" s="162" customFormat="1" x14ac:dyDescent="0.25">
      <c r="A135" s="163"/>
    </row>
    <row r="136" spans="1:1" s="162" customFormat="1" x14ac:dyDescent="0.25">
      <c r="A136" s="163"/>
    </row>
    <row r="137" spans="1:1" s="162" customFormat="1" x14ac:dyDescent="0.25">
      <c r="A137" s="163"/>
    </row>
    <row r="138" spans="1:1" s="162" customFormat="1" x14ac:dyDescent="0.25">
      <c r="A138" s="163"/>
    </row>
    <row r="139" spans="1:1" s="162" customFormat="1" x14ac:dyDescent="0.25">
      <c r="A139" s="163"/>
    </row>
    <row r="140" spans="1:1" s="162" customFormat="1" x14ac:dyDescent="0.25">
      <c r="A140" s="163"/>
    </row>
    <row r="141" spans="1:1" s="162" customFormat="1" x14ac:dyDescent="0.25">
      <c r="A141" s="163"/>
    </row>
    <row r="142" spans="1:1" s="162" customFormat="1" x14ac:dyDescent="0.25">
      <c r="A142" s="163"/>
    </row>
    <row r="143" spans="1:1" s="162" customFormat="1" x14ac:dyDescent="0.25">
      <c r="A143" s="163"/>
    </row>
    <row r="144" spans="1:1" s="162" customFormat="1" x14ac:dyDescent="0.25">
      <c r="A144" s="163"/>
    </row>
    <row r="145" spans="1:1" s="162" customFormat="1" x14ac:dyDescent="0.25">
      <c r="A145" s="163"/>
    </row>
    <row r="146" spans="1:1" s="162" customFormat="1" x14ac:dyDescent="0.25">
      <c r="A146" s="163"/>
    </row>
    <row r="147" spans="1:1" s="162" customFormat="1" x14ac:dyDescent="0.25">
      <c r="A147" s="163"/>
    </row>
    <row r="148" spans="1:1" s="162" customFormat="1" x14ac:dyDescent="0.25">
      <c r="A148" s="163"/>
    </row>
    <row r="149" spans="1:1" s="162" customFormat="1" x14ac:dyDescent="0.25">
      <c r="A149" s="163"/>
    </row>
    <row r="150" spans="1:1" s="162" customFormat="1" x14ac:dyDescent="0.25">
      <c r="A150" s="163"/>
    </row>
    <row r="151" spans="1:1" s="162" customFormat="1" x14ac:dyDescent="0.25">
      <c r="A151" s="163"/>
    </row>
    <row r="152" spans="1:1" s="162" customFormat="1" x14ac:dyDescent="0.25">
      <c r="A152" s="163"/>
    </row>
    <row r="153" spans="1:1" s="162" customFormat="1" x14ac:dyDescent="0.25">
      <c r="A153" s="163"/>
    </row>
    <row r="154" spans="1:1" s="162" customFormat="1" x14ac:dyDescent="0.25">
      <c r="A154" s="163"/>
    </row>
    <row r="155" spans="1:1" s="162" customFormat="1" x14ac:dyDescent="0.25">
      <c r="A155" s="163"/>
    </row>
    <row r="156" spans="1:1" s="162" customFormat="1" x14ac:dyDescent="0.25">
      <c r="A156" s="163"/>
    </row>
    <row r="157" spans="1:1" s="162" customFormat="1" x14ac:dyDescent="0.25">
      <c r="A157" s="163"/>
    </row>
    <row r="158" spans="1:1" s="162" customFormat="1" x14ac:dyDescent="0.25">
      <c r="A158" s="163"/>
    </row>
    <row r="159" spans="1:1" s="162" customFormat="1" x14ac:dyDescent="0.25">
      <c r="A159" s="163"/>
    </row>
    <row r="160" spans="1:1" s="162" customFormat="1" x14ac:dyDescent="0.25">
      <c r="A160" s="163"/>
    </row>
    <row r="161" spans="1:1" s="162" customFormat="1" x14ac:dyDescent="0.25">
      <c r="A161" s="163"/>
    </row>
    <row r="162" spans="1:1" s="162" customFormat="1" x14ac:dyDescent="0.25">
      <c r="A162" s="163"/>
    </row>
    <row r="163" spans="1:1" s="162" customFormat="1" x14ac:dyDescent="0.25">
      <c r="A163" s="163"/>
    </row>
    <row r="164" spans="1:1" s="162" customFormat="1" x14ac:dyDescent="0.25">
      <c r="A164" s="163"/>
    </row>
    <row r="165" spans="1:1" s="162" customFormat="1" x14ac:dyDescent="0.25">
      <c r="A165" s="163"/>
    </row>
    <row r="166" spans="1:1" s="162" customFormat="1" x14ac:dyDescent="0.25">
      <c r="A166" s="163"/>
    </row>
    <row r="167" spans="1:1" s="162" customFormat="1" x14ac:dyDescent="0.25">
      <c r="A167" s="163"/>
    </row>
    <row r="168" spans="1:1" s="162" customFormat="1" x14ac:dyDescent="0.25">
      <c r="A168" s="163"/>
    </row>
    <row r="169" spans="1:1" s="162" customFormat="1" x14ac:dyDescent="0.25">
      <c r="A169" s="163"/>
    </row>
    <row r="170" spans="1:1" s="162" customFormat="1" x14ac:dyDescent="0.25">
      <c r="A170" s="163"/>
    </row>
    <row r="171" spans="1:1" s="162" customFormat="1" x14ac:dyDescent="0.25">
      <c r="A171" s="163"/>
    </row>
    <row r="172" spans="1:1" s="162" customFormat="1" x14ac:dyDescent="0.25">
      <c r="A172" s="163"/>
    </row>
    <row r="173" spans="1:1" s="162" customFormat="1" x14ac:dyDescent="0.25">
      <c r="A173" s="163"/>
    </row>
    <row r="174" spans="1:1" s="162" customFormat="1" x14ac:dyDescent="0.25">
      <c r="A174" s="163"/>
    </row>
    <row r="175" spans="1:1" s="162" customFormat="1" x14ac:dyDescent="0.25">
      <c r="A175" s="163"/>
    </row>
    <row r="176" spans="1:1" s="162" customFormat="1" x14ac:dyDescent="0.25">
      <c r="A176" s="163"/>
    </row>
    <row r="177" spans="1:1" s="162" customFormat="1" x14ac:dyDescent="0.25">
      <c r="A177" s="163"/>
    </row>
    <row r="178" spans="1:1" s="162" customFormat="1" x14ac:dyDescent="0.25">
      <c r="A178" s="163"/>
    </row>
    <row r="179" spans="1:1" s="162" customFormat="1" x14ac:dyDescent="0.25">
      <c r="A179" s="163"/>
    </row>
    <row r="180" spans="1:1" s="162" customFormat="1" x14ac:dyDescent="0.25">
      <c r="A180" s="163"/>
    </row>
    <row r="181" spans="1:1" s="162" customFormat="1" x14ac:dyDescent="0.25">
      <c r="A181" s="163"/>
    </row>
    <row r="182" spans="1:1" s="162" customFormat="1" x14ac:dyDescent="0.25">
      <c r="A182" s="163"/>
    </row>
    <row r="183" spans="1:1" s="162" customFormat="1" x14ac:dyDescent="0.25">
      <c r="A183" s="163"/>
    </row>
    <row r="184" spans="1:1" s="162" customFormat="1" x14ac:dyDescent="0.25">
      <c r="A184" s="163"/>
    </row>
    <row r="185" spans="1:1" s="162" customFormat="1" x14ac:dyDescent="0.25">
      <c r="A185" s="163"/>
    </row>
    <row r="186" spans="1:1" s="162" customFormat="1" x14ac:dyDescent="0.25">
      <c r="A186" s="163"/>
    </row>
    <row r="187" spans="1:1" s="162" customFormat="1" x14ac:dyDescent="0.25">
      <c r="A187" s="163"/>
    </row>
    <row r="188" spans="1:1" s="162" customFormat="1" x14ac:dyDescent="0.25">
      <c r="A188" s="163"/>
    </row>
    <row r="189" spans="1:1" s="162" customFormat="1" x14ac:dyDescent="0.25">
      <c r="A189" s="163"/>
    </row>
    <row r="190" spans="1:1" s="162" customFormat="1" x14ac:dyDescent="0.25">
      <c r="A190" s="163"/>
    </row>
    <row r="191" spans="1:1" s="162" customFormat="1" x14ac:dyDescent="0.25">
      <c r="A191" s="163"/>
    </row>
    <row r="192" spans="1:1" s="162" customFormat="1" x14ac:dyDescent="0.25">
      <c r="A192" s="163"/>
    </row>
    <row r="193" spans="1:1" s="162" customFormat="1" x14ac:dyDescent="0.25">
      <c r="A193" s="163"/>
    </row>
    <row r="194" spans="1:1" s="162" customFormat="1" x14ac:dyDescent="0.25">
      <c r="A194" s="163"/>
    </row>
    <row r="195" spans="1:1" s="162" customFormat="1" x14ac:dyDescent="0.25">
      <c r="A195" s="163"/>
    </row>
    <row r="196" spans="1:1" s="162" customFormat="1" x14ac:dyDescent="0.25">
      <c r="A196" s="163"/>
    </row>
    <row r="197" spans="1:1" s="162" customFormat="1" x14ac:dyDescent="0.25">
      <c r="A197" s="163"/>
    </row>
    <row r="198" spans="1:1" s="162" customFormat="1" x14ac:dyDescent="0.25">
      <c r="A198" s="163"/>
    </row>
    <row r="199" spans="1:1" s="162" customFormat="1" x14ac:dyDescent="0.25">
      <c r="A199" s="163"/>
    </row>
    <row r="200" spans="1:1" s="77" customFormat="1" x14ac:dyDescent="0.25">
      <c r="A200" s="163"/>
    </row>
    <row r="201" spans="1:1" s="77" customFormat="1" x14ac:dyDescent="0.25">
      <c r="A201" s="163"/>
    </row>
    <row r="202" spans="1:1" s="77" customFormat="1" x14ac:dyDescent="0.25">
      <c r="A202" s="163"/>
    </row>
    <row r="203" spans="1:1" s="77" customFormat="1" x14ac:dyDescent="0.25">
      <c r="A203" s="163"/>
    </row>
    <row r="204" spans="1:1" s="77" customFormat="1" x14ac:dyDescent="0.25">
      <c r="A204" s="163"/>
    </row>
    <row r="205" spans="1:1" s="77" customFormat="1" x14ac:dyDescent="0.25">
      <c r="A205" s="163"/>
    </row>
  </sheetData>
  <mergeCells count="1">
    <mergeCell ref="D8:G8"/>
  </mergeCells>
  <pageMargins left="0.31496062992125984" right="0.31496062992125984" top="0.74803149606299213" bottom="0.74803149606299213" header="0.31496062992125984" footer="0.31496062992125984"/>
  <pageSetup paperSize="9" scale="72" orientation="landscape" r:id="rId1"/>
  <colBreaks count="1" manualBreakCount="1">
    <brk id="34"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LOOKUPS!$A$2:$A$17</xm:f>
          </x14:formula1>
          <xm:sqref>D8:G8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C000"/>
    <pageSetUpPr fitToPage="1"/>
  </sheetPr>
  <dimension ref="A1:X175"/>
  <sheetViews>
    <sheetView showGridLines="0" topLeftCell="D2" zoomScale="85" zoomScaleNormal="85" workbookViewId="0">
      <selection activeCell="T29" sqref="T29"/>
    </sheetView>
  </sheetViews>
  <sheetFormatPr defaultRowHeight="15" x14ac:dyDescent="0.25"/>
  <cols>
    <col min="1" max="1" width="86.5703125" style="81" hidden="1" customWidth="1"/>
    <col min="2" max="2" width="8" style="77" customWidth="1"/>
    <col min="3" max="3" width="11.85546875" customWidth="1"/>
    <col min="4" max="4" width="9" customWidth="1"/>
    <col min="10" max="14" width="9.140625" customWidth="1"/>
    <col min="15" max="15" width="7" bestFit="1" customWidth="1"/>
    <col min="16" max="16" width="9.85546875" customWidth="1"/>
    <col min="17" max="17" width="11.42578125" customWidth="1"/>
  </cols>
  <sheetData>
    <row r="1" spans="2:20" s="81" customFormat="1" ht="18" x14ac:dyDescent="0.25">
      <c r="B1" s="1" t="s">
        <v>0</v>
      </c>
      <c r="Q1" s="81" t="s">
        <v>118</v>
      </c>
    </row>
    <row r="2" spans="2:20" ht="26.25" customHeight="1" x14ac:dyDescent="0.25">
      <c r="B2" s="6" t="str">
        <f>'Publication Table'!B2</f>
        <v>Month ending 31 October 2020</v>
      </c>
    </row>
    <row r="6" spans="2:20" x14ac:dyDescent="0.25">
      <c r="Q6" s="81"/>
    </row>
    <row r="7" spans="2:20" x14ac:dyDescent="0.25">
      <c r="N7" s="96"/>
      <c r="O7" s="96"/>
      <c r="P7" s="96"/>
      <c r="Q7" s="81" t="s">
        <v>480</v>
      </c>
      <c r="R7" s="96"/>
      <c r="S7" s="96"/>
      <c r="T7" s="96"/>
    </row>
    <row r="8" spans="2:20" x14ac:dyDescent="0.25">
      <c r="C8" s="57" t="s">
        <v>117</v>
      </c>
      <c r="H8" s="65"/>
      <c r="N8" s="96"/>
      <c r="O8" s="96"/>
      <c r="P8" s="96"/>
      <c r="Q8" s="81" t="s">
        <v>7</v>
      </c>
      <c r="R8" s="96"/>
      <c r="S8" s="96"/>
      <c r="T8" s="96"/>
    </row>
    <row r="9" spans="2:20" x14ac:dyDescent="0.25">
      <c r="H9" s="65"/>
      <c r="N9" s="96"/>
      <c r="O9" s="96"/>
      <c r="P9" s="96"/>
      <c r="Q9" s="81" t="s">
        <v>481</v>
      </c>
      <c r="R9" s="96"/>
      <c r="S9" s="96"/>
      <c r="T9" s="96"/>
    </row>
    <row r="10" spans="2:20" x14ac:dyDescent="0.25">
      <c r="N10" s="96"/>
      <c r="O10" s="96"/>
      <c r="P10" s="96"/>
      <c r="Q10" s="81" t="s">
        <v>482</v>
      </c>
      <c r="R10" s="96"/>
      <c r="S10" s="96"/>
      <c r="T10" s="96"/>
    </row>
    <row r="11" spans="2:20" x14ac:dyDescent="0.25">
      <c r="N11" s="96"/>
      <c r="O11" s="96"/>
      <c r="P11" s="96"/>
      <c r="Q11" s="81"/>
      <c r="R11" s="96"/>
      <c r="S11" s="96"/>
      <c r="T11" s="96"/>
    </row>
    <row r="12" spans="2:20" x14ac:dyDescent="0.25">
      <c r="N12" s="96"/>
      <c r="O12" s="96"/>
      <c r="P12" s="96"/>
      <c r="Q12" s="96"/>
      <c r="R12" s="96"/>
      <c r="S12" s="96"/>
      <c r="T12" s="96"/>
    </row>
    <row r="13" spans="2:20" x14ac:dyDescent="0.25">
      <c r="N13" s="96"/>
      <c r="O13" s="96"/>
      <c r="P13" s="96"/>
      <c r="Q13" s="96"/>
      <c r="R13" s="96"/>
      <c r="S13" s="96"/>
      <c r="T13" s="96"/>
    </row>
    <row r="14" spans="2:20" x14ac:dyDescent="0.25">
      <c r="N14" s="96"/>
      <c r="O14" s="96"/>
      <c r="P14" s="96"/>
      <c r="Q14" s="96"/>
      <c r="R14" s="96"/>
      <c r="S14" s="96"/>
      <c r="T14" s="96"/>
    </row>
    <row r="15" spans="2:20" x14ac:dyDescent="0.25">
      <c r="N15" s="96"/>
      <c r="O15" s="96"/>
      <c r="P15" s="96"/>
      <c r="Q15" s="96"/>
      <c r="R15" s="96"/>
      <c r="S15" s="96"/>
      <c r="T15" s="96"/>
    </row>
    <row r="16" spans="2:20" x14ac:dyDescent="0.25">
      <c r="N16" s="96"/>
      <c r="O16" s="96"/>
      <c r="P16" s="96"/>
      <c r="Q16" s="96"/>
      <c r="R16" s="96"/>
      <c r="S16" s="96"/>
      <c r="T16" s="96"/>
    </row>
    <row r="17" spans="1:24" x14ac:dyDescent="0.25">
      <c r="N17" s="96"/>
      <c r="O17" s="96"/>
      <c r="P17" s="96"/>
      <c r="Q17" s="96"/>
      <c r="R17" s="96"/>
      <c r="S17" s="96"/>
      <c r="T17" s="96"/>
    </row>
    <row r="18" spans="1:24" x14ac:dyDescent="0.25">
      <c r="N18" s="96"/>
      <c r="O18" s="96"/>
      <c r="P18" s="96"/>
      <c r="Q18" s="96"/>
      <c r="R18" s="96"/>
      <c r="S18" s="96"/>
      <c r="T18" s="96"/>
    </row>
    <row r="19" spans="1:24" x14ac:dyDescent="0.25">
      <c r="N19" s="96"/>
      <c r="O19" s="96"/>
      <c r="P19" s="96"/>
      <c r="Q19" s="96"/>
      <c r="R19" s="96"/>
      <c r="S19" s="96"/>
      <c r="T19" s="96"/>
    </row>
    <row r="20" spans="1:24" x14ac:dyDescent="0.25">
      <c r="N20" s="96"/>
      <c r="O20" s="96"/>
      <c r="P20" s="96"/>
      <c r="Q20" s="96"/>
      <c r="R20" s="96"/>
      <c r="S20" s="96"/>
      <c r="T20" s="96"/>
    </row>
    <row r="21" spans="1:24" x14ac:dyDescent="0.25">
      <c r="N21" s="96"/>
      <c r="O21" s="96"/>
      <c r="P21" s="96"/>
      <c r="Q21" s="96"/>
      <c r="R21" s="96"/>
      <c r="S21" s="96"/>
      <c r="T21" s="96"/>
    </row>
    <row r="22" spans="1:24" x14ac:dyDescent="0.25">
      <c r="N22" s="96"/>
      <c r="O22" s="96"/>
      <c r="P22" s="96"/>
      <c r="Q22" s="96"/>
      <c r="R22" s="96"/>
      <c r="S22" s="96"/>
      <c r="T22" s="96"/>
    </row>
    <row r="23" spans="1:24" x14ac:dyDescent="0.25">
      <c r="N23" s="96"/>
      <c r="O23" s="96"/>
      <c r="P23" s="96"/>
      <c r="Q23" s="96"/>
      <c r="R23" s="96"/>
      <c r="S23" s="96"/>
      <c r="T23" s="96"/>
    </row>
    <row r="24" spans="1:24" x14ac:dyDescent="0.25">
      <c r="N24" s="96"/>
      <c r="O24" s="96"/>
      <c r="P24" s="96"/>
      <c r="Q24" s="96"/>
      <c r="R24" s="96"/>
      <c r="S24" s="96"/>
      <c r="T24" s="96"/>
    </row>
    <row r="25" spans="1:24" x14ac:dyDescent="0.25">
      <c r="N25" s="96"/>
      <c r="O25" s="96"/>
      <c r="P25" s="96"/>
      <c r="Q25" s="96"/>
      <c r="R25" s="96"/>
      <c r="S25" s="96"/>
      <c r="T25" s="96"/>
    </row>
    <row r="26" spans="1:24" x14ac:dyDescent="0.25">
      <c r="N26" s="96"/>
      <c r="O26" s="96"/>
      <c r="P26" s="96"/>
      <c r="Q26" s="96"/>
      <c r="R26" s="96"/>
      <c r="S26" s="96"/>
      <c r="T26" s="96"/>
    </row>
    <row r="27" spans="1:24" x14ac:dyDescent="0.25">
      <c r="N27" s="96"/>
      <c r="O27" s="96"/>
      <c r="P27" s="96"/>
      <c r="Q27" s="96"/>
      <c r="R27" s="96"/>
      <c r="S27" s="96"/>
      <c r="T27" s="96"/>
    </row>
    <row r="28" spans="1:24" x14ac:dyDescent="0.25">
      <c r="N28" s="96"/>
      <c r="O28" s="96"/>
      <c r="P28" s="96"/>
      <c r="Q28" s="96"/>
      <c r="R28" s="96"/>
      <c r="S28" s="96"/>
      <c r="T28" s="96"/>
    </row>
    <row r="29" spans="1:24" x14ac:dyDescent="0.25">
      <c r="A29" s="81" t="s">
        <v>119</v>
      </c>
      <c r="C29" s="60"/>
      <c r="D29" s="60"/>
      <c r="E29" s="60"/>
      <c r="F29" s="60"/>
      <c r="G29" s="60"/>
      <c r="H29" s="60"/>
      <c r="I29" s="60"/>
      <c r="N29" s="96"/>
      <c r="O29" s="96"/>
      <c r="P29" s="96"/>
      <c r="Q29" s="102"/>
      <c r="R29" s="102"/>
      <c r="S29" s="96"/>
      <c r="T29" s="96"/>
    </row>
    <row r="30" spans="1:24" x14ac:dyDescent="0.25">
      <c r="A30" s="83"/>
      <c r="B30" s="78"/>
      <c r="C30" s="89" t="str">
        <f>Q1</f>
        <v>NHS Scotland</v>
      </c>
      <c r="D30" s="90"/>
      <c r="E30" s="90"/>
      <c r="F30" s="90"/>
      <c r="G30" s="90"/>
      <c r="H30" s="90"/>
      <c r="I30" s="62"/>
      <c r="J30" s="164">
        <v>43252</v>
      </c>
      <c r="K30" s="164">
        <v>43282</v>
      </c>
      <c r="L30" s="164">
        <v>43313</v>
      </c>
      <c r="M30" s="164">
        <v>43344</v>
      </c>
      <c r="N30" s="164">
        <v>43374</v>
      </c>
      <c r="O30" s="164">
        <v>43405</v>
      </c>
      <c r="P30" s="164">
        <v>43435</v>
      </c>
      <c r="Q30" s="164">
        <v>43466</v>
      </c>
      <c r="R30" s="164">
        <v>43497</v>
      </c>
      <c r="S30" s="164">
        <v>43525</v>
      </c>
      <c r="T30" s="164">
        <v>43556</v>
      </c>
      <c r="U30" s="164">
        <v>43586</v>
      </c>
      <c r="V30" s="164">
        <v>43617</v>
      </c>
      <c r="W30" s="164">
        <v>43647</v>
      </c>
      <c r="X30" s="164">
        <v>43678</v>
      </c>
    </row>
    <row r="31" spans="1:24" x14ac:dyDescent="0.25">
      <c r="A31" s="81" t="str">
        <f t="shared" ref="A31:A36" si="0">CONCATENATE($Q$1,$A$29,C31)</f>
        <v>NHS ScotlandAll LocationsTotal Number of scheduled elective operations in theatre system</v>
      </c>
      <c r="B31" s="79"/>
      <c r="C31" s="55" t="s">
        <v>3</v>
      </c>
      <c r="D31" s="65"/>
      <c r="E31" s="65"/>
      <c r="F31" s="65"/>
      <c r="G31" s="65"/>
      <c r="H31" s="65"/>
      <c r="I31" s="63"/>
      <c r="J31" s="59">
        <f>VLOOKUP($A$31,'Publication Table'!$A$6:AQ458,J37,FALSE)</f>
        <v>28255</v>
      </c>
      <c r="K31" s="59">
        <f>VLOOKUP($A$31,'Publication Table'!$A$6:AR458,K37,FALSE)</f>
        <v>26204</v>
      </c>
      <c r="L31" s="59">
        <f>VLOOKUP($A$31,'Publication Table'!$A$6:AS458,L37,FALSE)</f>
        <v>30319</v>
      </c>
      <c r="M31" s="59">
        <f>VLOOKUP($A$31,'Publication Table'!$A$6:AT458,M37,FALSE)</f>
        <v>26276</v>
      </c>
      <c r="N31" s="59">
        <f>VLOOKUP($A$31,'Publication Table'!$A$6:AU458,N37,FALSE)</f>
        <v>30557</v>
      </c>
      <c r="O31" s="59">
        <f>VLOOKUP($A$31,'Publication Table'!$A$6:AV458,O37,FALSE)</f>
        <v>29555</v>
      </c>
      <c r="P31" s="59">
        <f>VLOOKUP($A$31,'Publication Table'!$A$6:AW458,P37,FALSE)</f>
        <v>24539</v>
      </c>
      <c r="Q31" s="59">
        <f>VLOOKUP($A$31,'Publication Table'!$A$6:AX458,Q37,FALSE)</f>
        <v>29271</v>
      </c>
      <c r="R31" s="59">
        <f>VLOOKUP($A$31,'Publication Table'!$A$6:AY458,R37,FALSE)</f>
        <v>27762</v>
      </c>
      <c r="S31" s="59">
        <f>VLOOKUP($A$31,'Publication Table'!$A$6:AZ458,S37,FALSE)</f>
        <v>29646</v>
      </c>
      <c r="T31" s="59">
        <f>VLOOKUP($A$31,'Publication Table'!$A$6:AZ458,T37,FALSE)</f>
        <v>27204</v>
      </c>
      <c r="U31" s="59">
        <f>VLOOKUP($A$31,'Publication Table'!$A$6:AZ458,U37,FALSE)</f>
        <v>29672</v>
      </c>
      <c r="V31" s="59">
        <f>VLOOKUP($A$31,'Publication Table'!$A$6:BA458,V37,FALSE)</f>
        <v>26941</v>
      </c>
      <c r="W31" s="59">
        <f>VLOOKUP($A$31,'Publication Table'!$A$6:BB458,W37,FALSE)</f>
        <v>26890</v>
      </c>
      <c r="X31" s="59">
        <f>VLOOKUP($A$31,'Publication Table'!$A$6:BC458,X37,FALSE)</f>
        <v>28036</v>
      </c>
    </row>
    <row r="32" spans="1:24" x14ac:dyDescent="0.25">
      <c r="A32" s="81" t="str">
        <f t="shared" si="0"/>
        <v>NHS ScotlandAll LocationsTotal Number of scheduled elective cancellations in theatre systems</v>
      </c>
      <c r="C32" s="56" t="s">
        <v>120</v>
      </c>
      <c r="D32" s="65"/>
      <c r="E32" s="65"/>
      <c r="F32" s="65"/>
      <c r="G32" s="65"/>
      <c r="H32" s="65"/>
      <c r="I32" s="63"/>
      <c r="J32" s="59">
        <f>VLOOKUP($A$32,'Publication Table'!$A$6:AS460,J37,FALSE)</f>
        <v>2278</v>
      </c>
      <c r="K32" s="59">
        <f>VLOOKUP($A$32,'Publication Table'!$A$6:AT460,K37,FALSE)</f>
        <v>2411</v>
      </c>
      <c r="L32" s="59">
        <f>VLOOKUP($A$32,'Publication Table'!$A$6:AU460,L37,FALSE)</f>
        <v>2601</v>
      </c>
      <c r="M32" s="59">
        <f>VLOOKUP($A$32,'Publication Table'!$A$6:AU460,M37,FALSE)</f>
        <v>2255</v>
      </c>
      <c r="N32" s="59">
        <f>VLOOKUP($A$32,'Publication Table'!$A$6:AV460,N37,FALSE)</f>
        <v>2602</v>
      </c>
      <c r="O32" s="59">
        <f>VLOOKUP($A$32,'Publication Table'!$A$6:AX460,O37,FALSE)</f>
        <v>2909</v>
      </c>
      <c r="P32" s="59">
        <f>VLOOKUP($A$32,'Publication Table'!$A$6:AX460,P37,FALSE)</f>
        <v>2237</v>
      </c>
      <c r="Q32" s="59">
        <f>VLOOKUP($A$32,'Publication Table'!$A$6:AY460,Q37,FALSE)</f>
        <v>2788</v>
      </c>
      <c r="R32" s="59">
        <f>VLOOKUP($A$32,'Publication Table'!$A$6:AZ460,R37,FALSE)</f>
        <v>2455</v>
      </c>
      <c r="S32" s="59">
        <f>VLOOKUP($A$32,'Publication Table'!$A$6:AZ460,S37,FALSE)</f>
        <v>2505</v>
      </c>
      <c r="T32" s="59">
        <f>VLOOKUP($A$32,'Publication Table'!$A$6:AZ460,T37,FALSE)</f>
        <v>2310</v>
      </c>
      <c r="U32" s="59">
        <f>VLOOKUP($A$32,'Publication Table'!$A$6:BA460,U37,FALSE)</f>
        <v>2469</v>
      </c>
      <c r="V32" s="59">
        <f>VLOOKUP($A$32,'Publication Table'!$A$6:BB460,V37,FALSE)</f>
        <v>2348</v>
      </c>
      <c r="W32" s="59">
        <f>VLOOKUP($A$32,'Publication Table'!$A$6:BC460,W37,FALSE)</f>
        <v>2345</v>
      </c>
      <c r="X32" s="59">
        <f>VLOOKUP($A$32,'Publication Table'!$A$6:BD460,X37,FALSE)</f>
        <v>2343</v>
      </c>
    </row>
    <row r="33" spans="1:24" x14ac:dyDescent="0.25">
      <c r="A33" s="81" t="str">
        <f t="shared" si="0"/>
        <v>NHS ScotlandAll LocationsCancellation based on clinical reason by hospital</v>
      </c>
      <c r="C33" s="55" t="s">
        <v>5</v>
      </c>
      <c r="D33" s="65"/>
      <c r="E33" s="65"/>
      <c r="F33" s="65"/>
      <c r="G33" s="65"/>
      <c r="H33" s="65"/>
      <c r="I33" s="63"/>
      <c r="J33" s="59">
        <f>VLOOKUP($A$33,'Publication Table'!$A$6:AR608,J37,FALSE)</f>
        <v>895</v>
      </c>
      <c r="K33" s="59">
        <f>VLOOKUP($A$33,'Publication Table'!$A$6:AS608,K37,FALSE)</f>
        <v>807</v>
      </c>
      <c r="L33" s="59">
        <f>VLOOKUP($A$33,'Publication Table'!$A$6:AT608,L37,FALSE)</f>
        <v>932</v>
      </c>
      <c r="M33" s="59">
        <f>VLOOKUP($A$33,'Publication Table'!$A$6:AU608,M37,FALSE)</f>
        <v>873</v>
      </c>
      <c r="N33" s="59">
        <f>VLOOKUP($A$33,'Publication Table'!$A$6:AU608,N37,FALSE)</f>
        <v>957</v>
      </c>
      <c r="O33" s="59">
        <f>VLOOKUP($A$33,'Publication Table'!$A$6:AW608,O37,FALSE)</f>
        <v>997</v>
      </c>
      <c r="P33" s="59">
        <f>VLOOKUP($A$33,'Publication Table'!$A$6:AX608,P37,FALSE)</f>
        <v>831</v>
      </c>
      <c r="Q33" s="59">
        <f>VLOOKUP($A$33,'Publication Table'!$A$6:AX608,Q37,FALSE)</f>
        <v>990</v>
      </c>
      <c r="R33" s="59">
        <f>VLOOKUP($A$33,'Publication Table'!$A$6:AZ608,R37,FALSE)</f>
        <v>879</v>
      </c>
      <c r="S33" s="59">
        <f>VLOOKUP($A$33,'Publication Table'!$A$6:AZ608,S37,FALSE)</f>
        <v>963</v>
      </c>
      <c r="T33" s="59">
        <f>VLOOKUP($A$33,'Publication Table'!$A$6:AZ608,T37,FALSE)</f>
        <v>844</v>
      </c>
      <c r="U33" s="59">
        <f>VLOOKUP($A$33,'Publication Table'!$A$6:AZ608,U37,FALSE)</f>
        <v>920</v>
      </c>
      <c r="V33" s="59">
        <f>VLOOKUP($A$33,'Publication Table'!$A$6:BA608,V37,FALSE)</f>
        <v>833</v>
      </c>
      <c r="W33" s="59">
        <f>VLOOKUP($A$33,'Publication Table'!$A$6:BB608,W37,FALSE)</f>
        <v>872</v>
      </c>
      <c r="X33" s="59">
        <f>VLOOKUP($A$33,'Publication Table'!$A$6:BC608,X37,FALSE)</f>
        <v>803</v>
      </c>
    </row>
    <row r="34" spans="1:24" x14ac:dyDescent="0.25">
      <c r="A34" s="81" t="str">
        <f t="shared" si="0"/>
        <v>NHS ScotlandAll LocationsCancellation based on capacity or non-clinical reason by hospital</v>
      </c>
      <c r="C34" s="55" t="s">
        <v>6</v>
      </c>
      <c r="D34" s="65"/>
      <c r="E34" s="65"/>
      <c r="F34" s="65"/>
      <c r="G34" s="65"/>
      <c r="H34" s="65"/>
      <c r="I34" s="63"/>
      <c r="J34" s="59">
        <f>VLOOKUP($A$34,'Publication Table'!$A$3:AT595,J37,FALSE)</f>
        <v>402</v>
      </c>
      <c r="K34" s="59">
        <f>VLOOKUP($A$34,'Publication Table'!$A$3:AU595,K37,FALSE)</f>
        <v>540</v>
      </c>
      <c r="L34" s="59">
        <f>VLOOKUP($A$34,'Publication Table'!$A$3:AU595,L37,FALSE)</f>
        <v>585</v>
      </c>
      <c r="M34" s="59">
        <f>VLOOKUP($A$34,'Publication Table'!$A$3:AV595,M37,FALSE)</f>
        <v>429</v>
      </c>
      <c r="N34" s="59">
        <f>VLOOKUP($A$34,'Publication Table'!$A$3:AW595,N37,FALSE)</f>
        <v>524</v>
      </c>
      <c r="O34" s="59">
        <f>VLOOKUP($A$34,'Publication Table'!$A$3:AX595,O37,FALSE)</f>
        <v>996</v>
      </c>
      <c r="P34" s="59">
        <f>VLOOKUP($A$34,'Publication Table'!$A$3:AY595,P37,FALSE)</f>
        <v>545</v>
      </c>
      <c r="Q34" s="59">
        <f>VLOOKUP($A$34,'Publication Table'!$A$3:AZ595,Q37,FALSE)</f>
        <v>637</v>
      </c>
      <c r="R34" s="59">
        <f>VLOOKUP($A$34,'Publication Table'!$A$3:AZ595,R37,FALSE)</f>
        <v>570</v>
      </c>
      <c r="S34" s="59">
        <f>VLOOKUP($A$34,'Publication Table'!$A$3:AZ595,S37,FALSE)</f>
        <v>489</v>
      </c>
      <c r="T34" s="59">
        <f>VLOOKUP($A$34,'Publication Table'!$A$3:AZ595,T37,FALSE)</f>
        <v>492</v>
      </c>
      <c r="U34" s="59">
        <f>VLOOKUP($A$34,'Publication Table'!$A$3:BA595,U37,FALSE)</f>
        <v>500</v>
      </c>
      <c r="V34" s="59">
        <f>VLOOKUP($A$34,'Publication Table'!$A$3:BB595,V37,FALSE)</f>
        <v>532</v>
      </c>
      <c r="W34" s="59">
        <f>VLOOKUP($A$34,'Publication Table'!$A$3:BC595,W37,FALSE)</f>
        <v>544</v>
      </c>
      <c r="X34" s="59">
        <f>VLOOKUP($A$34,'Publication Table'!$A$3:BD595,X37,FALSE)</f>
        <v>558</v>
      </c>
    </row>
    <row r="35" spans="1:24" x14ac:dyDescent="0.25">
      <c r="A35" s="81" t="str">
        <f t="shared" si="0"/>
        <v>NHS ScotlandAll LocationsCancelled by Patient</v>
      </c>
      <c r="C35" s="55" t="s">
        <v>7</v>
      </c>
      <c r="D35" s="65"/>
      <c r="E35" s="65"/>
      <c r="F35" s="65"/>
      <c r="G35" s="65"/>
      <c r="H35" s="65"/>
      <c r="I35" s="63"/>
      <c r="J35" s="59">
        <f>VLOOKUP($A$35,'Publication Table'!$A$4:AR595,J37,FALSE)</f>
        <v>900</v>
      </c>
      <c r="K35" s="59">
        <f>VLOOKUP($A$35,'Publication Table'!$A$4:AS595,K37,FALSE)</f>
        <v>979</v>
      </c>
      <c r="L35" s="59">
        <f>VLOOKUP($A$35,'Publication Table'!$A$4:AT595,L37,FALSE)</f>
        <v>970</v>
      </c>
      <c r="M35" s="59">
        <f>VLOOKUP($A$35,'Publication Table'!$A$4:AU595,M37,FALSE)</f>
        <v>872</v>
      </c>
      <c r="N35" s="59">
        <f>VLOOKUP($A$35,'Publication Table'!$A$4:AU595,N37,FALSE)</f>
        <v>986</v>
      </c>
      <c r="O35" s="59">
        <f>VLOOKUP($A$35,'Publication Table'!$A$4:AW595,O37,FALSE)</f>
        <v>827</v>
      </c>
      <c r="P35" s="59">
        <f>VLOOKUP($A$35,'Publication Table'!$A$4:AX595,P37,FALSE)</f>
        <v>800</v>
      </c>
      <c r="Q35" s="59">
        <f>VLOOKUP($A$35,'Publication Table'!$A$4:AX595,Q37,FALSE)</f>
        <v>1012</v>
      </c>
      <c r="R35" s="59">
        <f>VLOOKUP($A$35,'Publication Table'!$A$4:AZ595,R37,FALSE)</f>
        <v>874</v>
      </c>
      <c r="S35" s="59">
        <f>VLOOKUP($A$35,'Publication Table'!$A$4:AZ595,S37,FALSE)</f>
        <v>934</v>
      </c>
      <c r="T35" s="59">
        <f>VLOOKUP($A$35,'Publication Table'!$A$4:AZ595,T37,FALSE)</f>
        <v>910</v>
      </c>
      <c r="U35" s="59">
        <f>VLOOKUP($A$35,'Publication Table'!$A$4:AZ595,U37,FALSE)</f>
        <v>969</v>
      </c>
      <c r="V35" s="59">
        <f>VLOOKUP($A$35,'Publication Table'!$A$4:BA595,V37,FALSE)</f>
        <v>892</v>
      </c>
      <c r="W35" s="59">
        <f>VLOOKUP($A$35,'Publication Table'!$A$4:BB595,W37,FALSE)</f>
        <v>847</v>
      </c>
      <c r="X35" s="59">
        <f>VLOOKUP($A$35,'Publication Table'!$A$4:BC595,X37,FALSE)</f>
        <v>875</v>
      </c>
    </row>
    <row r="36" spans="1:24" x14ac:dyDescent="0.25">
      <c r="A36" s="81" t="str">
        <f t="shared" si="0"/>
        <v>NHS ScotlandAll LocationsOther reason</v>
      </c>
      <c r="C36" s="58" t="s">
        <v>8</v>
      </c>
      <c r="D36" s="60"/>
      <c r="E36" s="60"/>
      <c r="F36" s="60"/>
      <c r="G36" s="60"/>
      <c r="H36" s="60"/>
      <c r="I36" s="64"/>
      <c r="J36" s="61">
        <f>VLOOKUP($A$36,'Publication Table'!$A$4:AR594,J37,FALSE)</f>
        <v>81</v>
      </c>
      <c r="K36" s="61">
        <f>VLOOKUP($A$36,'Publication Table'!$A$4:AS594,K37,FALSE)</f>
        <v>85</v>
      </c>
      <c r="L36" s="61">
        <f>VLOOKUP($A$36,'Publication Table'!$A$4:AT594,L37,FALSE)</f>
        <v>114</v>
      </c>
      <c r="M36" s="61">
        <f>VLOOKUP($A$36,'Publication Table'!$A$4:AU594,M37,FALSE)</f>
        <v>81</v>
      </c>
      <c r="N36" s="61">
        <f>VLOOKUP($A$36,'Publication Table'!$A$4:AU594,N37,FALSE)</f>
        <v>135</v>
      </c>
      <c r="O36" s="61">
        <f>VLOOKUP($A$36,'Publication Table'!$A$4:AW594,O37,FALSE)</f>
        <v>89</v>
      </c>
      <c r="P36" s="61">
        <f>VLOOKUP($A$36,'Publication Table'!$A$4:AX594,P37,FALSE)</f>
        <v>61</v>
      </c>
      <c r="Q36" s="61">
        <f>VLOOKUP($A$36,'Publication Table'!$A$4:AX594,Q37,FALSE)</f>
        <v>149</v>
      </c>
      <c r="R36" s="61">
        <f>VLOOKUP($A$36,'Publication Table'!$A$4:AZ594,R37,FALSE)</f>
        <v>132</v>
      </c>
      <c r="S36" s="61">
        <f>VLOOKUP($A$36,'Publication Table'!$A$4:AZ594,S37,FALSE)</f>
        <v>119</v>
      </c>
      <c r="T36" s="61">
        <f>VLOOKUP($A$36,'Publication Table'!$A$4:AZ594,T37,FALSE)</f>
        <v>64</v>
      </c>
      <c r="U36" s="61">
        <f>VLOOKUP($A$36,'Publication Table'!$A$4:AZ594,U37,FALSE)</f>
        <v>80</v>
      </c>
      <c r="V36" s="61">
        <f>VLOOKUP($A$36,'Publication Table'!$A$4:BA594,V37,FALSE)</f>
        <v>91</v>
      </c>
      <c r="W36" s="61">
        <f>VLOOKUP($A$36,'Publication Table'!$A$4:BB594,W37,FALSE)</f>
        <v>82</v>
      </c>
      <c r="X36" s="61">
        <f>VLOOKUP($A$36,'Publication Table'!$A$4:BC594,X37,FALSE)</f>
        <v>107</v>
      </c>
    </row>
    <row r="37" spans="1:24" s="96" customFormat="1" x14ac:dyDescent="0.25">
      <c r="C37" s="102"/>
      <c r="I37" s="81"/>
      <c r="J37" s="165">
        <v>41</v>
      </c>
      <c r="K37" s="165">
        <v>42</v>
      </c>
      <c r="L37" s="165">
        <v>43</v>
      </c>
      <c r="M37" s="165">
        <v>44</v>
      </c>
      <c r="N37" s="165">
        <v>45</v>
      </c>
      <c r="O37" s="165">
        <v>46</v>
      </c>
      <c r="P37" s="165">
        <v>47</v>
      </c>
      <c r="Q37" s="165">
        <v>48</v>
      </c>
      <c r="R37" s="165">
        <v>49</v>
      </c>
      <c r="S37" s="165">
        <v>50</v>
      </c>
      <c r="T37" s="165">
        <v>51</v>
      </c>
      <c r="U37" s="165">
        <v>52</v>
      </c>
      <c r="V37" s="165">
        <v>53</v>
      </c>
      <c r="W37" s="165">
        <v>54</v>
      </c>
      <c r="X37" s="165">
        <v>55</v>
      </c>
    </row>
    <row r="38" spans="1:24" s="81" customFormat="1" x14ac:dyDescent="0.25">
      <c r="B38" s="77"/>
      <c r="C38" s="133" t="s">
        <v>485</v>
      </c>
      <c r="D38" s="109"/>
      <c r="E38" s="109"/>
      <c r="F38" s="130"/>
      <c r="G38" s="109"/>
      <c r="H38" s="109"/>
      <c r="I38" s="110"/>
      <c r="J38" s="108">
        <f t="shared" ref="J38:X38" si="1">J30</f>
        <v>43252</v>
      </c>
      <c r="K38" s="108">
        <f t="shared" si="1"/>
        <v>43282</v>
      </c>
      <c r="L38" s="108">
        <f t="shared" si="1"/>
        <v>43313</v>
      </c>
      <c r="M38" s="108">
        <f t="shared" si="1"/>
        <v>43344</v>
      </c>
      <c r="N38" s="108">
        <f t="shared" si="1"/>
        <v>43374</v>
      </c>
      <c r="O38" s="108">
        <f t="shared" si="1"/>
        <v>43405</v>
      </c>
      <c r="P38" s="108">
        <f t="shared" si="1"/>
        <v>43435</v>
      </c>
      <c r="Q38" s="108">
        <f t="shared" si="1"/>
        <v>43466</v>
      </c>
      <c r="R38" s="108">
        <f t="shared" si="1"/>
        <v>43497</v>
      </c>
      <c r="S38" s="108">
        <f t="shared" si="1"/>
        <v>43525</v>
      </c>
      <c r="T38" s="108">
        <f t="shared" si="1"/>
        <v>43556</v>
      </c>
      <c r="U38" s="108">
        <f t="shared" si="1"/>
        <v>43586</v>
      </c>
      <c r="V38" s="108">
        <f t="shared" si="1"/>
        <v>43617</v>
      </c>
      <c r="W38" s="108">
        <f t="shared" si="1"/>
        <v>43647</v>
      </c>
      <c r="X38" s="108">
        <f t="shared" si="1"/>
        <v>43678</v>
      </c>
    </row>
    <row r="39" spans="1:24" s="81" customFormat="1" x14ac:dyDescent="0.25">
      <c r="B39" s="77"/>
      <c r="C39" s="132" t="s">
        <v>487</v>
      </c>
      <c r="D39" s="105"/>
      <c r="E39" s="105"/>
      <c r="F39" s="131"/>
      <c r="G39" s="105"/>
      <c r="H39" s="105"/>
      <c r="I39" s="79"/>
      <c r="J39" s="126">
        <f t="shared" ref="J39:X39" si="2">(J32/J$31)</f>
        <v>8.0622898602017337E-2</v>
      </c>
      <c r="K39" s="126">
        <f t="shared" si="2"/>
        <v>9.200885361013586E-2</v>
      </c>
      <c r="L39" s="126">
        <f t="shared" si="2"/>
        <v>8.5787789834757086E-2</v>
      </c>
      <c r="M39" s="126">
        <f t="shared" si="2"/>
        <v>8.5819759476328208E-2</v>
      </c>
      <c r="N39" s="126">
        <f t="shared" si="2"/>
        <v>8.5152338253100757E-2</v>
      </c>
      <c r="O39" s="126">
        <f t="shared" si="2"/>
        <v>9.8426662155303671E-2</v>
      </c>
      <c r="P39" s="126">
        <f t="shared" si="2"/>
        <v>9.1161009006071964E-2</v>
      </c>
      <c r="Q39" s="126">
        <f t="shared" si="2"/>
        <v>9.5247856239964471E-2</v>
      </c>
      <c r="R39" s="126">
        <f t="shared" si="2"/>
        <v>8.8430228369713995E-2</v>
      </c>
      <c r="S39" s="126">
        <f t="shared" si="2"/>
        <v>8.449706537138231E-2</v>
      </c>
      <c r="T39" s="126">
        <f t="shared" si="2"/>
        <v>8.4913983237759158E-2</v>
      </c>
      <c r="U39" s="126">
        <f t="shared" si="2"/>
        <v>8.3209760043138306E-2</v>
      </c>
      <c r="V39" s="126">
        <f t="shared" si="2"/>
        <v>8.7153409301807649E-2</v>
      </c>
      <c r="W39" s="126">
        <f t="shared" si="2"/>
        <v>8.7207140200818142E-2</v>
      </c>
      <c r="X39" s="126">
        <f t="shared" si="2"/>
        <v>8.3571122842060211E-2</v>
      </c>
    </row>
    <row r="40" spans="1:24" s="81" customFormat="1" x14ac:dyDescent="0.25">
      <c r="A40" s="82"/>
      <c r="B40" s="105"/>
      <c r="C40" s="124" t="s">
        <v>5</v>
      </c>
      <c r="D40" s="105"/>
      <c r="E40" s="105"/>
      <c r="F40" s="105"/>
      <c r="G40" s="105"/>
      <c r="H40" s="105"/>
      <c r="I40" s="79"/>
      <c r="J40" s="126">
        <f t="shared" ref="J40:X40" si="3">(J33/J$31)</f>
        <v>3.1675809591222792E-2</v>
      </c>
      <c r="K40" s="126">
        <f t="shared" si="3"/>
        <v>3.0796824912227141E-2</v>
      </c>
      <c r="L40" s="126">
        <f t="shared" si="3"/>
        <v>3.0739800125333949E-2</v>
      </c>
      <c r="M40" s="126">
        <f t="shared" si="3"/>
        <v>3.3224235043385598E-2</v>
      </c>
      <c r="N40" s="126">
        <f t="shared" si="3"/>
        <v>3.1318519488169654E-2</v>
      </c>
      <c r="O40" s="126">
        <f t="shared" si="3"/>
        <v>3.3733716799187956E-2</v>
      </c>
      <c r="P40" s="126">
        <f t="shared" si="3"/>
        <v>3.3864460654468395E-2</v>
      </c>
      <c r="Q40" s="126">
        <f t="shared" si="3"/>
        <v>3.3821871476888386E-2</v>
      </c>
      <c r="R40" s="126">
        <f t="shared" si="3"/>
        <v>3.166198400691593E-2</v>
      </c>
      <c r="S40" s="126">
        <f t="shared" si="3"/>
        <v>3.2483302975106251E-2</v>
      </c>
      <c r="T40" s="126">
        <f t="shared" si="3"/>
        <v>3.1024849286869577E-2</v>
      </c>
      <c r="U40" s="126">
        <f t="shared" si="3"/>
        <v>3.1005661903478025E-2</v>
      </c>
      <c r="V40" s="126">
        <f t="shared" si="3"/>
        <v>3.0919416502728184E-2</v>
      </c>
      <c r="W40" s="126">
        <f t="shared" si="3"/>
        <v>3.2428412049088882E-2</v>
      </c>
      <c r="X40" s="126">
        <f t="shared" si="3"/>
        <v>2.8641746326152091E-2</v>
      </c>
    </row>
    <row r="41" spans="1:24" s="81" customFormat="1" x14ac:dyDescent="0.25">
      <c r="A41" s="82"/>
      <c r="B41" s="105"/>
      <c r="C41" s="124" t="s">
        <v>6</v>
      </c>
      <c r="D41" s="105"/>
      <c r="E41" s="105"/>
      <c r="F41" s="105"/>
      <c r="G41" s="105"/>
      <c r="H41" s="105"/>
      <c r="I41" s="79"/>
      <c r="J41" s="126">
        <f t="shared" ref="J41:X41" si="4">(J34/J$31)</f>
        <v>1.4227570341532473E-2</v>
      </c>
      <c r="K41" s="126">
        <f t="shared" si="4"/>
        <v>2.0607540833460541E-2</v>
      </c>
      <c r="L41" s="126">
        <f t="shared" si="4"/>
        <v>1.9294831623734292E-2</v>
      </c>
      <c r="M41" s="126">
        <f t="shared" si="4"/>
        <v>1.6326685949155123E-2</v>
      </c>
      <c r="N41" s="126">
        <f t="shared" si="4"/>
        <v>1.7148280263114834E-2</v>
      </c>
      <c r="O41" s="126">
        <f t="shared" si="4"/>
        <v>3.3699881576721366E-2</v>
      </c>
      <c r="P41" s="126">
        <f t="shared" si="4"/>
        <v>2.2209543991197685E-2</v>
      </c>
      <c r="Q41" s="126">
        <f t="shared" si="4"/>
        <v>2.1762153667452426E-2</v>
      </c>
      <c r="R41" s="126">
        <f t="shared" si="4"/>
        <v>2.0531661984006917E-2</v>
      </c>
      <c r="S41" s="126">
        <f t="shared" si="4"/>
        <v>1.6494636713215948E-2</v>
      </c>
      <c r="T41" s="126">
        <f t="shared" si="4"/>
        <v>1.8085575650639611E-2</v>
      </c>
      <c r="U41" s="126">
        <f t="shared" si="4"/>
        <v>1.6850903208411972E-2</v>
      </c>
      <c r="V41" s="126">
        <f t="shared" si="4"/>
        <v>1.9746854237036489E-2</v>
      </c>
      <c r="W41" s="126">
        <f t="shared" si="4"/>
        <v>2.0230568984752697E-2</v>
      </c>
      <c r="X41" s="126">
        <f t="shared" si="4"/>
        <v>1.9902981880439433E-2</v>
      </c>
    </row>
    <row r="42" spans="1:24" s="81" customFormat="1" x14ac:dyDescent="0.25">
      <c r="A42" s="82"/>
      <c r="B42" s="105"/>
      <c r="C42" s="124" t="s">
        <v>7</v>
      </c>
      <c r="D42" s="105"/>
      <c r="E42" s="105"/>
      <c r="F42" s="105"/>
      <c r="G42" s="105"/>
      <c r="H42" s="105"/>
      <c r="I42" s="79"/>
      <c r="J42" s="126">
        <f t="shared" ref="J42:X42" si="5">(J35/J$31)</f>
        <v>3.1852769421341354E-2</v>
      </c>
      <c r="K42" s="126">
        <f t="shared" si="5"/>
        <v>3.736070828881087E-2</v>
      </c>
      <c r="L42" s="126">
        <f t="shared" si="5"/>
        <v>3.1993139615422675E-2</v>
      </c>
      <c r="M42" s="126">
        <f t="shared" si="5"/>
        <v>3.3186177500380575E-2</v>
      </c>
      <c r="N42" s="126">
        <f t="shared" si="5"/>
        <v>3.22675655332657E-2</v>
      </c>
      <c r="O42" s="126">
        <f t="shared" si="5"/>
        <v>2.7981728979868042E-2</v>
      </c>
      <c r="P42" s="126">
        <f t="shared" si="5"/>
        <v>3.2601165491666327E-2</v>
      </c>
      <c r="Q42" s="126">
        <f t="shared" si="5"/>
        <v>3.4573468620819239E-2</v>
      </c>
      <c r="R42" s="126">
        <f t="shared" si="5"/>
        <v>3.1481881708810604E-2</v>
      </c>
      <c r="S42" s="126">
        <f t="shared" si="5"/>
        <v>3.150509343587668E-2</v>
      </c>
      <c r="T42" s="126">
        <f t="shared" si="5"/>
        <v>3.3450963093662696E-2</v>
      </c>
      <c r="U42" s="126">
        <f t="shared" si="5"/>
        <v>3.26570504179024E-2</v>
      </c>
      <c r="V42" s="126">
        <f t="shared" si="5"/>
        <v>3.3109387179392005E-2</v>
      </c>
      <c r="W42" s="126">
        <f t="shared" si="5"/>
        <v>3.1498698400892526E-2</v>
      </c>
      <c r="X42" s="126">
        <f t="shared" si="5"/>
        <v>3.1209873020402339E-2</v>
      </c>
    </row>
    <row r="43" spans="1:24" s="81" customFormat="1" x14ac:dyDescent="0.25">
      <c r="A43" s="82"/>
      <c r="B43" s="105"/>
      <c r="C43" s="125" t="s">
        <v>8</v>
      </c>
      <c r="D43" s="111"/>
      <c r="E43" s="111"/>
      <c r="F43" s="111"/>
      <c r="G43" s="111"/>
      <c r="H43" s="111"/>
      <c r="I43" s="112"/>
      <c r="J43" s="127">
        <f t="shared" ref="J43:X43" si="6">(J36/J$31)</f>
        <v>2.8667492479207222E-3</v>
      </c>
      <c r="K43" s="127">
        <f t="shared" si="6"/>
        <v>3.2437795756373074E-3</v>
      </c>
      <c r="L43" s="127">
        <f t="shared" si="6"/>
        <v>3.7600184702661697E-3</v>
      </c>
      <c r="M43" s="127">
        <f t="shared" si="6"/>
        <v>3.0826609834069111E-3</v>
      </c>
      <c r="N43" s="127">
        <f t="shared" si="6"/>
        <v>4.4179729685505775E-3</v>
      </c>
      <c r="O43" s="127">
        <f t="shared" si="6"/>
        <v>3.0113347995263068E-3</v>
      </c>
      <c r="P43" s="127">
        <f t="shared" si="6"/>
        <v>2.4858388687395575E-3</v>
      </c>
      <c r="Q43" s="127">
        <f t="shared" si="6"/>
        <v>5.0903624748044139E-3</v>
      </c>
      <c r="R43" s="127">
        <f t="shared" si="6"/>
        <v>4.7547006699805491E-3</v>
      </c>
      <c r="S43" s="127">
        <f t="shared" si="6"/>
        <v>4.0140322471834316E-3</v>
      </c>
      <c r="T43" s="127">
        <f t="shared" si="6"/>
        <v>2.3525952065872667E-3</v>
      </c>
      <c r="U43" s="127">
        <f t="shared" si="6"/>
        <v>2.6961445133459154E-3</v>
      </c>
      <c r="V43" s="127">
        <f t="shared" si="6"/>
        <v>3.3777513826509782E-3</v>
      </c>
      <c r="W43" s="127">
        <f t="shared" si="6"/>
        <v>3.049460766084046E-3</v>
      </c>
      <c r="X43" s="127">
        <f t="shared" si="6"/>
        <v>3.8165216150663431E-3</v>
      </c>
    </row>
    <row r="44" spans="1:24" s="81" customFormat="1" x14ac:dyDescent="0.25">
      <c r="A44" s="82"/>
      <c r="B44" s="105"/>
      <c r="C44" s="77"/>
      <c r="D44" s="77"/>
      <c r="E44" s="77"/>
      <c r="F44" s="77"/>
      <c r="G44" s="77"/>
      <c r="H44" s="77"/>
      <c r="I44" s="77"/>
      <c r="J44" s="77"/>
      <c r="K44" s="77"/>
      <c r="L44" s="77"/>
    </row>
    <row r="45" spans="1:24" s="81" customFormat="1" x14ac:dyDescent="0.25">
      <c r="A45" s="82"/>
      <c r="B45" s="105"/>
      <c r="C45" s="134"/>
      <c r="D45" s="77"/>
      <c r="E45" s="77"/>
      <c r="F45" s="77"/>
      <c r="G45" s="77"/>
      <c r="H45" s="77"/>
      <c r="I45" s="77"/>
      <c r="J45" s="77"/>
      <c r="K45" s="77"/>
      <c r="L45" s="77"/>
    </row>
    <row r="46" spans="1:24" s="81" customFormat="1" x14ac:dyDescent="0.25">
      <c r="C46" s="29"/>
      <c r="S46" s="81">
        <v>43466</v>
      </c>
      <c r="T46" s="81">
        <v>43497</v>
      </c>
      <c r="U46" s="81">
        <v>43525</v>
      </c>
      <c r="V46" s="81">
        <v>43556</v>
      </c>
      <c r="W46" s="81">
        <v>43586</v>
      </c>
    </row>
    <row r="47" spans="1:24" s="81" customFormat="1" x14ac:dyDescent="0.25">
      <c r="C47" s="135"/>
    </row>
    <row r="48" spans="1:24" s="81" customFormat="1" x14ac:dyDescent="0.25">
      <c r="S48" s="81">
        <v>29253</v>
      </c>
      <c r="T48" s="81">
        <v>27741</v>
      </c>
      <c r="U48" s="81">
        <v>29632</v>
      </c>
      <c r="V48" s="81">
        <v>27170</v>
      </c>
      <c r="W48" s="81">
        <v>35290</v>
      </c>
    </row>
    <row r="49" spans="19:23" s="81" customFormat="1" x14ac:dyDescent="0.25">
      <c r="S49" s="81">
        <v>9.5374833350425597E-2</v>
      </c>
      <c r="T49" s="81">
        <v>8.8569265707797121E-2</v>
      </c>
      <c r="U49" s="81">
        <v>8.4638228941684671E-2</v>
      </c>
      <c r="V49" s="81">
        <v>8.498343761501656E-2</v>
      </c>
      <c r="W49" s="81">
        <v>8.4613204873901962E-2</v>
      </c>
    </row>
    <row r="50" spans="19:23" s="81" customFormat="1" x14ac:dyDescent="0.25">
      <c r="S50" s="81">
        <v>3.3876867329846509E-2</v>
      </c>
      <c r="T50" s="81">
        <v>3.1685952200713748E-2</v>
      </c>
      <c r="U50" s="81">
        <v>3.2566144708423325E-2</v>
      </c>
      <c r="V50" s="81">
        <v>3.1063673168936327E-2</v>
      </c>
      <c r="W50" s="81">
        <v>3.0235194105979031E-2</v>
      </c>
    </row>
    <row r="51" spans="19:23" s="81" customFormat="1" x14ac:dyDescent="0.25">
      <c r="S51" s="81">
        <v>2.1809728916692306E-2</v>
      </c>
      <c r="T51" s="81">
        <v>2.0583252225947153E-2</v>
      </c>
      <c r="U51" s="81">
        <v>1.6536177105831534E-2</v>
      </c>
      <c r="V51" s="81">
        <v>1.8071402281928599E-2</v>
      </c>
      <c r="W51" s="81">
        <v>1.6038537829413432E-2</v>
      </c>
    </row>
    <row r="52" spans="19:23" s="81" customFormat="1" x14ac:dyDescent="0.25">
      <c r="S52" s="81">
        <v>3.4594742419580896E-2</v>
      </c>
      <c r="T52" s="81">
        <v>3.1541761291950542E-2</v>
      </c>
      <c r="U52" s="81">
        <v>3.1519978401727863E-2</v>
      </c>
      <c r="V52" s="81">
        <v>3.3492822966507178E-2</v>
      </c>
      <c r="W52" s="81">
        <v>3.5392462453952958E-2</v>
      </c>
    </row>
    <row r="53" spans="19:23" s="81" customFormat="1" x14ac:dyDescent="0.25">
      <c r="S53" s="81">
        <v>5.0934946843058833E-3</v>
      </c>
      <c r="T53" s="81">
        <v>4.7582999891856818E-3</v>
      </c>
      <c r="U53" s="81">
        <v>4.0159287257019441E-3</v>
      </c>
      <c r="V53" s="81">
        <v>2.3555391976444609E-3</v>
      </c>
      <c r="W53" s="81">
        <v>2.9470104845565315E-3</v>
      </c>
    </row>
    <row r="54" spans="19:23" s="81" customFormat="1" x14ac:dyDescent="0.25"/>
    <row r="55" spans="19:23" s="81" customFormat="1" x14ac:dyDescent="0.25"/>
    <row r="56" spans="19:23" s="81" customFormat="1" x14ac:dyDescent="0.25"/>
    <row r="57" spans="19:23" s="81" customFormat="1" x14ac:dyDescent="0.25"/>
    <row r="58" spans="19:23" s="81" customFormat="1" x14ac:dyDescent="0.25"/>
    <row r="59" spans="19:23" s="81" customFormat="1" x14ac:dyDescent="0.25"/>
    <row r="60" spans="19:23" s="81" customFormat="1" x14ac:dyDescent="0.25"/>
    <row r="61" spans="19:23" s="81" customFormat="1" x14ac:dyDescent="0.25"/>
    <row r="62" spans="19:23" s="81" customFormat="1" x14ac:dyDescent="0.25"/>
    <row r="63" spans="19:23" s="81" customFormat="1" x14ac:dyDescent="0.25"/>
    <row r="64" spans="19:23" s="81" customFormat="1" x14ac:dyDescent="0.25"/>
    <row r="65" s="81" customFormat="1" x14ac:dyDescent="0.25"/>
    <row r="66" s="81" customFormat="1" x14ac:dyDescent="0.25"/>
    <row r="67" s="81" customFormat="1" x14ac:dyDescent="0.25"/>
    <row r="68" s="81" customFormat="1" x14ac:dyDescent="0.25"/>
    <row r="69" s="81" customFormat="1" x14ac:dyDescent="0.25"/>
    <row r="70" s="81" customFormat="1" x14ac:dyDescent="0.25"/>
    <row r="71" s="81" customFormat="1" x14ac:dyDescent="0.25"/>
    <row r="72" s="81" customFormat="1" x14ac:dyDescent="0.25"/>
    <row r="73" s="81" customFormat="1" x14ac:dyDescent="0.25"/>
    <row r="74" s="81" customFormat="1" x14ac:dyDescent="0.25"/>
    <row r="75" s="81" customFormat="1" x14ac:dyDescent="0.25"/>
    <row r="76" s="81" customFormat="1" x14ac:dyDescent="0.25"/>
    <row r="77" s="81" customFormat="1" x14ac:dyDescent="0.25"/>
    <row r="78" s="81" customFormat="1" x14ac:dyDescent="0.25"/>
    <row r="79" s="81" customFormat="1" x14ac:dyDescent="0.25"/>
    <row r="80" s="81" customFormat="1" x14ac:dyDescent="0.25"/>
    <row r="81" s="81" customFormat="1" x14ac:dyDescent="0.25"/>
    <row r="82" s="81" customFormat="1" x14ac:dyDescent="0.25"/>
    <row r="83" s="81" customFormat="1" x14ac:dyDescent="0.25"/>
    <row r="84" s="81" customFormat="1" x14ac:dyDescent="0.25"/>
    <row r="85" s="81" customFormat="1" x14ac:dyDescent="0.25"/>
    <row r="86" s="81" customFormat="1" x14ac:dyDescent="0.25"/>
    <row r="87" s="81" customFormat="1" x14ac:dyDescent="0.25"/>
    <row r="88" s="81" customFormat="1" x14ac:dyDescent="0.25"/>
    <row r="89" s="81" customFormat="1" x14ac:dyDescent="0.25"/>
    <row r="90" s="81" customFormat="1" x14ac:dyDescent="0.25"/>
    <row r="91" s="81" customFormat="1" x14ac:dyDescent="0.25"/>
    <row r="92" s="81" customFormat="1" x14ac:dyDescent="0.25"/>
    <row r="93" s="81" customFormat="1" x14ac:dyDescent="0.25"/>
    <row r="94" s="81" customFormat="1" x14ac:dyDescent="0.25"/>
    <row r="95" s="81" customFormat="1" x14ac:dyDescent="0.25"/>
    <row r="96" s="81" customFormat="1" x14ac:dyDescent="0.25"/>
    <row r="97" s="81" customFormat="1" x14ac:dyDescent="0.25"/>
    <row r="98" s="81" customFormat="1" x14ac:dyDescent="0.25"/>
    <row r="99" s="81" customFormat="1" x14ac:dyDescent="0.25"/>
    <row r="100" s="81" customFormat="1" x14ac:dyDescent="0.25"/>
    <row r="101" s="81" customFormat="1" x14ac:dyDescent="0.25"/>
    <row r="102" s="81" customFormat="1" x14ac:dyDescent="0.25"/>
    <row r="103" s="81" customFormat="1" x14ac:dyDescent="0.25"/>
    <row r="104" s="81" customFormat="1" x14ac:dyDescent="0.25"/>
    <row r="105" s="81" customFormat="1" x14ac:dyDescent="0.25"/>
    <row r="106" s="81" customFormat="1" x14ac:dyDescent="0.25"/>
    <row r="107" s="81" customFormat="1" x14ac:dyDescent="0.25"/>
    <row r="108" s="81" customFormat="1" x14ac:dyDescent="0.25"/>
    <row r="109" s="81" customFormat="1" x14ac:dyDescent="0.25"/>
    <row r="110" s="81" customFormat="1" x14ac:dyDescent="0.25"/>
    <row r="111" s="81" customFormat="1" x14ac:dyDescent="0.25"/>
    <row r="112" s="81" customFormat="1" x14ac:dyDescent="0.25"/>
    <row r="113" s="81" customFormat="1" x14ac:dyDescent="0.25"/>
    <row r="114" s="81" customFormat="1" x14ac:dyDescent="0.25"/>
    <row r="115" s="81" customFormat="1" x14ac:dyDescent="0.25"/>
    <row r="116" s="81" customFormat="1" x14ac:dyDescent="0.25"/>
    <row r="117" s="81" customFormat="1" x14ac:dyDescent="0.25"/>
    <row r="118" s="81" customFormat="1" x14ac:dyDescent="0.25"/>
    <row r="119" s="81" customFormat="1" x14ac:dyDescent="0.25"/>
    <row r="120" s="81" customFormat="1" x14ac:dyDescent="0.25"/>
    <row r="121" s="81" customFormat="1" x14ac:dyDescent="0.25"/>
    <row r="122" s="81" customFormat="1" x14ac:dyDescent="0.25"/>
    <row r="123" s="81" customFormat="1" x14ac:dyDescent="0.25"/>
    <row r="124" s="81" customFormat="1" x14ac:dyDescent="0.25"/>
    <row r="125" s="81" customFormat="1" x14ac:dyDescent="0.25"/>
    <row r="126" s="81" customFormat="1" x14ac:dyDescent="0.25"/>
    <row r="127" s="81" customFormat="1" x14ac:dyDescent="0.25"/>
    <row r="128" s="81" customFormat="1" x14ac:dyDescent="0.25"/>
    <row r="129" s="81" customFormat="1" x14ac:dyDescent="0.25"/>
    <row r="130" s="81" customFormat="1" x14ac:dyDescent="0.25"/>
    <row r="131" s="81" customFormat="1" x14ac:dyDescent="0.25"/>
    <row r="132" s="81" customFormat="1" x14ac:dyDescent="0.25"/>
    <row r="133" s="81" customFormat="1" x14ac:dyDescent="0.25"/>
    <row r="134" s="81" customFormat="1" x14ac:dyDescent="0.25"/>
    <row r="135" s="81" customFormat="1" x14ac:dyDescent="0.25"/>
    <row r="136" s="81" customFormat="1" x14ac:dyDescent="0.25"/>
    <row r="137" s="81" customFormat="1" x14ac:dyDescent="0.25"/>
    <row r="138" s="81" customFormat="1" x14ac:dyDescent="0.25"/>
    <row r="139" s="81" customFormat="1" x14ac:dyDescent="0.25"/>
    <row r="140" s="81" customFormat="1" x14ac:dyDescent="0.25"/>
    <row r="141" s="81" customFormat="1" x14ac:dyDescent="0.25"/>
    <row r="142" s="81" customFormat="1" x14ac:dyDescent="0.25"/>
    <row r="143" s="81" customFormat="1" x14ac:dyDescent="0.25"/>
    <row r="144" s="81" customFormat="1" x14ac:dyDescent="0.25"/>
    <row r="145" s="81" customFormat="1" x14ac:dyDescent="0.25"/>
    <row r="146" s="81" customFormat="1" x14ac:dyDescent="0.25"/>
    <row r="147" s="81" customFormat="1" x14ac:dyDescent="0.25"/>
    <row r="148" s="81" customFormat="1" x14ac:dyDescent="0.25"/>
    <row r="149" s="81" customFormat="1" x14ac:dyDescent="0.25"/>
    <row r="150" s="81" customFormat="1" x14ac:dyDescent="0.25"/>
    <row r="151" s="81" customFormat="1" x14ac:dyDescent="0.25"/>
    <row r="152" s="81" customFormat="1" x14ac:dyDescent="0.25"/>
    <row r="153" s="81" customFormat="1" x14ac:dyDescent="0.25"/>
    <row r="154" s="81" customFormat="1" x14ac:dyDescent="0.25"/>
    <row r="155" s="81" customFormat="1" x14ac:dyDescent="0.25"/>
    <row r="156" s="81" customFormat="1" x14ac:dyDescent="0.25"/>
    <row r="157" s="81" customFormat="1" x14ac:dyDescent="0.25"/>
    <row r="158" s="81" customFormat="1" x14ac:dyDescent="0.25"/>
    <row r="159" s="81" customFormat="1" x14ac:dyDescent="0.25"/>
    <row r="160" s="81" customFormat="1" x14ac:dyDescent="0.25"/>
    <row r="161" spans="1:1" s="81" customFormat="1" x14ac:dyDescent="0.25"/>
    <row r="162" spans="1:1" s="81" customFormat="1" x14ac:dyDescent="0.25"/>
    <row r="163" spans="1:1" s="81" customFormat="1" x14ac:dyDescent="0.25"/>
    <row r="164" spans="1:1" s="81" customFormat="1" x14ac:dyDescent="0.25"/>
    <row r="165" spans="1:1" s="81" customFormat="1" x14ac:dyDescent="0.25"/>
    <row r="166" spans="1:1" s="81" customFormat="1" x14ac:dyDescent="0.25"/>
    <row r="167" spans="1:1" s="81" customFormat="1" x14ac:dyDescent="0.25"/>
    <row r="168" spans="1:1" s="81" customFormat="1" x14ac:dyDescent="0.25"/>
    <row r="169" spans="1:1" s="81" customFormat="1" x14ac:dyDescent="0.25"/>
    <row r="170" spans="1:1" s="77" customFormat="1" x14ac:dyDescent="0.25">
      <c r="A170" s="81"/>
    </row>
    <row r="171" spans="1:1" s="77" customFormat="1" x14ac:dyDescent="0.25">
      <c r="A171" s="81"/>
    </row>
    <row r="172" spans="1:1" s="77" customFormat="1" x14ac:dyDescent="0.25">
      <c r="A172" s="81"/>
    </row>
    <row r="173" spans="1:1" s="77" customFormat="1" x14ac:dyDescent="0.25">
      <c r="A173" s="81"/>
    </row>
    <row r="174" spans="1:1" s="77" customFormat="1" x14ac:dyDescent="0.25">
      <c r="A174" s="81"/>
    </row>
    <row r="175" spans="1:1" s="77" customFormat="1" x14ac:dyDescent="0.25">
      <c r="A175" s="81"/>
    </row>
  </sheetData>
  <pageMargins left="0.31496062992125984" right="0.31496062992125984" top="0.74803149606299213" bottom="0.74803149606299213" header="0.31496062992125984" footer="0.31496062992125984"/>
  <pageSetup paperSize="9" scale="71" orientation="landscape" r:id="rId1"/>
  <colBreaks count="1" manualBreakCount="1">
    <brk id="17" max="1048575" man="1"/>
  </colBreaks>
  <drawing r:id="rId2"/>
  <legacyDrawing r:id="rId3"/>
  <controls>
    <mc:AlternateContent xmlns:mc="http://schemas.openxmlformats.org/markup-compatibility/2006">
      <mc:Choice Requires="x14">
        <control shapeId="2049" r:id="rId4" name="ComboBox1">
          <controlPr autoLine="0" linkedCell="Q1" listFillRange="LOOKUPS!A2:A17" r:id="rId5">
            <anchor moveWithCells="1">
              <from>
                <xdr:col>3</xdr:col>
                <xdr:colOff>180975</xdr:colOff>
                <xdr:row>7</xdr:row>
                <xdr:rowOff>0</xdr:rowOff>
              </from>
              <to>
                <xdr:col>6</xdr:col>
                <xdr:colOff>600075</xdr:colOff>
                <xdr:row>8</xdr:row>
                <xdr:rowOff>38100</xdr:rowOff>
              </to>
            </anchor>
          </controlPr>
        </control>
      </mc:Choice>
      <mc:Fallback>
        <control shapeId="2049" r:id="rId4" name="ComboBox1"/>
      </mc:Fallback>
    </mc:AlternateContent>
  </control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O471"/>
  <sheetViews>
    <sheetView showGridLines="0" zoomScale="80" zoomScaleNormal="80" workbookViewId="0"/>
  </sheetViews>
  <sheetFormatPr defaultRowHeight="15" x14ac:dyDescent="0.25"/>
  <cols>
    <col min="1" max="1" width="11.5703125" bestFit="1" customWidth="1"/>
    <col min="2" max="2" width="65.85546875" bestFit="1" customWidth="1"/>
    <col min="3" max="3" width="12.7109375" bestFit="1" customWidth="1"/>
    <col min="4" max="4" width="11.85546875" customWidth="1"/>
    <col min="6" max="6" width="12.7109375" customWidth="1"/>
    <col min="8" max="8" width="11.28515625" customWidth="1"/>
    <col min="9" max="10" width="12" customWidth="1"/>
    <col min="11" max="11" width="9.85546875" customWidth="1"/>
    <col min="12" max="12" width="12.7109375" customWidth="1"/>
    <col min="15" max="15" width="10" customWidth="1"/>
    <col min="18" max="18" width="12" customWidth="1"/>
  </cols>
  <sheetData>
    <row r="1" spans="1:34" ht="18" x14ac:dyDescent="0.25">
      <c r="A1" s="1" t="s">
        <v>0</v>
      </c>
    </row>
    <row r="2" spans="1:34" ht="18.75" customHeight="1" x14ac:dyDescent="0.25">
      <c r="A2" s="6" t="str">
        <f>'Publication Table'!B2</f>
        <v>Month ending 31 October 2020</v>
      </c>
    </row>
    <row r="3" spans="1:34" x14ac:dyDescent="0.25">
      <c r="S3" s="81" t="s">
        <v>503</v>
      </c>
      <c r="T3" s="81" t="s">
        <v>489</v>
      </c>
      <c r="U3" s="81" t="s">
        <v>490</v>
      </c>
      <c r="V3" s="81" t="s">
        <v>491</v>
      </c>
      <c r="W3" s="81" t="s">
        <v>492</v>
      </c>
      <c r="X3" s="81" t="s">
        <v>493</v>
      </c>
      <c r="Y3" s="81" t="s">
        <v>494</v>
      </c>
      <c r="Z3" s="81" t="s">
        <v>495</v>
      </c>
      <c r="AA3" s="81" t="s">
        <v>496</v>
      </c>
      <c r="AB3" s="81" t="s">
        <v>497</v>
      </c>
      <c r="AC3" s="81" t="s">
        <v>498</v>
      </c>
      <c r="AD3" s="81" t="s">
        <v>499</v>
      </c>
      <c r="AE3" s="81" t="s">
        <v>500</v>
      </c>
      <c r="AF3" s="81" t="s">
        <v>501</v>
      </c>
      <c r="AG3" s="81" t="s">
        <v>502</v>
      </c>
      <c r="AH3" s="81" t="s">
        <v>103</v>
      </c>
    </row>
    <row r="26" spans="2:18" x14ac:dyDescent="0.25">
      <c r="C26" s="153"/>
    </row>
    <row r="27" spans="2:18" ht="58.5" customHeight="1" x14ac:dyDescent="0.25">
      <c r="B27" s="138"/>
      <c r="C27" s="151" t="s">
        <v>118</v>
      </c>
      <c r="D27" s="151" t="s">
        <v>121</v>
      </c>
      <c r="E27" s="151" t="s">
        <v>122</v>
      </c>
      <c r="F27" s="156" t="s">
        <v>18</v>
      </c>
      <c r="G27" s="155" t="s">
        <v>22</v>
      </c>
      <c r="H27" s="151" t="s">
        <v>27</v>
      </c>
      <c r="I27" s="151" t="s">
        <v>107</v>
      </c>
      <c r="J27" s="151" t="s">
        <v>123</v>
      </c>
      <c r="K27" s="151" t="s">
        <v>124</v>
      </c>
      <c r="L27" s="151" t="s">
        <v>125</v>
      </c>
      <c r="M27" s="151" t="s">
        <v>73</v>
      </c>
      <c r="N27" s="151" t="s">
        <v>86</v>
      </c>
      <c r="O27" s="151" t="s">
        <v>89</v>
      </c>
      <c r="P27" s="151" t="s">
        <v>93</v>
      </c>
      <c r="Q27" s="151" t="s">
        <v>100</v>
      </c>
      <c r="R27" s="151" t="s">
        <v>103</v>
      </c>
    </row>
    <row r="28" spans="2:18" x14ac:dyDescent="0.25">
      <c r="B28" s="55" t="s">
        <v>3</v>
      </c>
      <c r="C28" s="154">
        <f ca="1">VLOOKUP(CONCATENATE(C$27,"All Locations",$B28),'Publication Table'!$A$6:$BV$449,$B$61,FALSE)</f>
        <v>18142</v>
      </c>
      <c r="D28" s="154">
        <f ca="1">VLOOKUP(CONCATENATE(D$27,"All Locations",$B28),'Publication Table'!$A$6:$BV$449,$B$61,FALSE)</f>
        <v>880</v>
      </c>
      <c r="E28" s="154">
        <f ca="1">VLOOKUP(CONCATENATE(E$27,"All Locations",$B28),'Publication Table'!$A$6:$BV$449,$B$61,FALSE)</f>
        <v>159</v>
      </c>
      <c r="F28" s="154">
        <f ca="1">VLOOKUP(CONCATENATE(F$27,"All Locations",$B28),'Publication Table'!$A$6:$BV$449,$B$61,FALSE)</f>
        <v>1144</v>
      </c>
      <c r="G28" s="154">
        <f ca="1">VLOOKUP(CONCATENATE(G$27,"All Locations",$B28),'Publication Table'!$A$6:$BV$449,$B$61,FALSE)</f>
        <v>1117</v>
      </c>
      <c r="H28" s="154">
        <f ca="1">VLOOKUP(CONCATENATE(H$27,"All Locations",$B28),'Publication Table'!$A$6:$BV$449,$B$61,FALSE)</f>
        <v>567</v>
      </c>
      <c r="I28" s="154">
        <f ca="1">VLOOKUP(CONCATENATE(I$27,"All Locations",$B28),'Publication Table'!$A$6:$BV$449,$B$61,FALSE)</f>
        <v>1752</v>
      </c>
      <c r="J28" s="154">
        <f ca="1">VLOOKUP(CONCATENATE(J$27,"All Locations",$B28),'Publication Table'!$A$6:$BV$449,$B$61,FALSE)</f>
        <v>4343</v>
      </c>
      <c r="K28" s="154">
        <f ca="1">VLOOKUP(CONCATENATE(K$27,"All Locations",$B28),'Publication Table'!$A$6:$BV$449,$B$61,FALSE)</f>
        <v>847</v>
      </c>
      <c r="L28" s="154">
        <f ca="1">VLOOKUP(CONCATENATE(L$27,"All Locations",$B28),'Publication Table'!$A$6:$BV$449,$B$61,FALSE)</f>
        <v>1231</v>
      </c>
      <c r="M28" s="154">
        <f ca="1">VLOOKUP(CONCATENATE(M$27,"All Locations",$B28),'Publication Table'!$A$6:$BV$449,$B$61,FALSE)</f>
        <v>3150</v>
      </c>
      <c r="N28" s="154">
        <f ca="1">VLOOKUP(CONCATENATE(N$27,"All Locations",$B28),'Publication Table'!$A$6:$BV$449,$B$61,FALSE)</f>
        <v>239</v>
      </c>
      <c r="O28" s="154">
        <f ca="1">VLOOKUP(CONCATENATE(O$27,"All Locations",$B28),'Publication Table'!$A$6:$BV$449,$B$61,FALSE)</f>
        <v>109</v>
      </c>
      <c r="P28" s="154">
        <f ca="1">VLOOKUP(CONCATENATE(P$27,"All Locations",$B28),'Publication Table'!$A$6:$BV$449,$B$61,FALSE)</f>
        <v>1475</v>
      </c>
      <c r="Q28" s="154">
        <f ca="1">VLOOKUP(CONCATENATE(Q$27,"All Locations",$B28),'Publication Table'!$A$6:$BV$449,$B$61,FALSE)</f>
        <v>92</v>
      </c>
      <c r="R28" s="154">
        <f ca="1">VLOOKUP(CONCATENATE(R$27,"All Locations",$B28),'Publication Table'!$A$6:$BV$449,$B$61,FALSE)</f>
        <v>1037</v>
      </c>
    </row>
    <row r="29" spans="2:18" x14ac:dyDescent="0.25">
      <c r="B29" s="56" t="s">
        <v>120</v>
      </c>
      <c r="C29" s="149">
        <f ca="1">VLOOKUP(CONCATENATE(C$27,"All Locations",$B29),'Publication Table'!$A$6:$BV$449,$B$61,FALSE)</f>
        <v>1370</v>
      </c>
      <c r="D29" s="149">
        <f ca="1">VLOOKUP(CONCATENATE(D$27,"All Locations",$B29),'Publication Table'!$A$6:$BV$449,$B$61,FALSE)</f>
        <v>86</v>
      </c>
      <c r="E29" s="149">
        <f ca="1">VLOOKUP(CONCATENATE(E$27,"All Locations",$B29),'Publication Table'!$A$6:$BV$449,$B$61,FALSE)</f>
        <v>10</v>
      </c>
      <c r="F29" s="149">
        <f ca="1">VLOOKUP(CONCATENATE(F$27,"All Locations",$B29),'Publication Table'!$A$6:$BV$449,$B$61,FALSE)</f>
        <v>95</v>
      </c>
      <c r="G29" s="149">
        <f ca="1">VLOOKUP(CONCATENATE(G$27,"All Locations",$B29),'Publication Table'!$A$6:$BV$449,$B$61,FALSE)</f>
        <v>53</v>
      </c>
      <c r="H29" s="149">
        <f ca="1">VLOOKUP(CONCATENATE(H$27,"All Locations",$B29),'Publication Table'!$A$6:$BV$449,$B$61,FALSE)</f>
        <v>46</v>
      </c>
      <c r="I29" s="149">
        <f ca="1">VLOOKUP(CONCATENATE(I$27,"All Locations",$B29),'Publication Table'!$A$6:$BV$449,$B$61,FALSE)</f>
        <v>145</v>
      </c>
      <c r="J29" s="149">
        <f ca="1">VLOOKUP(CONCATENATE(J$27,"All Locations",$B29),'Publication Table'!$A$6:$BV$449,$B$61,FALSE)</f>
        <v>313</v>
      </c>
      <c r="K29" s="149">
        <f ca="1">VLOOKUP(CONCATENATE(K$27,"All Locations",$B29),'Publication Table'!$A$6:$BV$449,$B$61,FALSE)</f>
        <v>66</v>
      </c>
      <c r="L29" s="149">
        <f ca="1">VLOOKUP(CONCATENATE(L$27,"All Locations",$B29),'Publication Table'!$A$6:$BV$449,$B$61,FALSE)</f>
        <v>107</v>
      </c>
      <c r="M29" s="149">
        <f ca="1">VLOOKUP(CONCATENATE(M$27,"All Locations",$B29),'Publication Table'!$A$6:$BV$449,$B$61,FALSE)</f>
        <v>300</v>
      </c>
      <c r="N29" s="149">
        <f ca="1">VLOOKUP(CONCATENATE(N$27,"All Locations",$B29),'Publication Table'!$A$6:$BV$449,$B$61,FALSE)</f>
        <v>14</v>
      </c>
      <c r="O29" s="149">
        <f ca="1">VLOOKUP(CONCATENATE(O$27,"All Locations",$B29),'Publication Table'!$A$6:$BV$449,$B$61,FALSE)</f>
        <v>2</v>
      </c>
      <c r="P29" s="149">
        <f ca="1">VLOOKUP(CONCATENATE(P$27,"All Locations",$B29),'Publication Table'!$A$6:$BV$449,$B$61,FALSE)</f>
        <v>76</v>
      </c>
      <c r="Q29" s="149">
        <f ca="1">VLOOKUP(CONCATENATE(Q$27,"All Locations",$B29),'Publication Table'!$A$6:$BV$449,$B$61,FALSE)</f>
        <v>7</v>
      </c>
      <c r="R29" s="149">
        <f ca="1">VLOOKUP(CONCATENATE(R$27,"All Locations",$B29),'Publication Table'!$A$6:$BV$449,$B$61,FALSE)</f>
        <v>50</v>
      </c>
    </row>
    <row r="30" spans="2:18" x14ac:dyDescent="0.25">
      <c r="B30" s="55" t="s">
        <v>5</v>
      </c>
      <c r="C30" s="149">
        <f ca="1">VLOOKUP(CONCATENATE(C$27,"All Locations",$B30),'Publication Table'!$A$6:$BV$449,$B$61,FALSE)</f>
        <v>611</v>
      </c>
      <c r="D30" s="149">
        <f ca="1">VLOOKUP(CONCATENATE(D$27,"All Locations",$B30),'Publication Table'!$A$6:$BV$449,$B$61,FALSE)</f>
        <v>47</v>
      </c>
      <c r="E30" s="149">
        <f ca="1">VLOOKUP(CONCATENATE(E$27,"All Locations",$B30),'Publication Table'!$A$6:$BV$449,$B$61,FALSE)</f>
        <v>5</v>
      </c>
      <c r="F30" s="149">
        <f ca="1">VLOOKUP(CONCATENATE(F$27,"All Locations",$B30),'Publication Table'!$A$6:$BV$449,$B$61,FALSE)</f>
        <v>52</v>
      </c>
      <c r="G30" s="149">
        <f ca="1">VLOOKUP(CONCATENATE(G$27,"All Locations",$B30),'Publication Table'!$A$6:$BV$449,$B$61,FALSE)</f>
        <v>35</v>
      </c>
      <c r="H30" s="149">
        <f ca="1">VLOOKUP(CONCATENATE(H$27,"All Locations",$B30),'Publication Table'!$A$6:$BV$449,$B$61,FALSE)</f>
        <v>27</v>
      </c>
      <c r="I30" s="149">
        <f ca="1">VLOOKUP(CONCATENATE(I$27,"All Locations",$B30),'Publication Table'!$A$6:$BV$449,$B$61,FALSE)</f>
        <v>52</v>
      </c>
      <c r="J30" s="149">
        <f ca="1">VLOOKUP(CONCATENATE(J$27,"All Locations",$B30),'Publication Table'!$A$6:$BV$449,$B$61,FALSE)</f>
        <v>152</v>
      </c>
      <c r="K30" s="149">
        <f ca="1">VLOOKUP(CONCATENATE(K$27,"All Locations",$B30),'Publication Table'!$A$6:$BV$449,$B$61,FALSE)</f>
        <v>32</v>
      </c>
      <c r="L30" s="149">
        <f ca="1">VLOOKUP(CONCATENATE(L$27,"All Locations",$B30),'Publication Table'!$A$6:$BV$449,$B$61,FALSE)</f>
        <v>44</v>
      </c>
      <c r="M30" s="149">
        <f ca="1">VLOOKUP(CONCATENATE(M$27,"All Locations",$B30),'Publication Table'!$A$6:$BV$449,$B$61,FALSE)</f>
        <v>104</v>
      </c>
      <c r="N30" s="149">
        <f ca="1">VLOOKUP(CONCATENATE(N$27,"All Locations",$B30),'Publication Table'!$A$6:$BV$449,$B$61,FALSE)</f>
        <v>4</v>
      </c>
      <c r="O30" s="149">
        <f ca="1">VLOOKUP(CONCATENATE(O$27,"All Locations",$B30),'Publication Table'!$A$6:$BV$449,$B$61,FALSE)</f>
        <v>1</v>
      </c>
      <c r="P30" s="149">
        <f ca="1">VLOOKUP(CONCATENATE(P$27,"All Locations",$B30),'Publication Table'!$A$6:$BV$449,$B$61,FALSE)</f>
        <v>36</v>
      </c>
      <c r="Q30" s="149">
        <f ca="1">VLOOKUP(CONCATENATE(Q$27,"All Locations",$B30),'Publication Table'!$A$6:$BV$449,$B$61,FALSE)</f>
        <v>4</v>
      </c>
      <c r="R30" s="149">
        <f ca="1">VLOOKUP(CONCATENATE(R$27,"All Locations",$B30),'Publication Table'!$A$6:$BV$449,$B$61,FALSE)</f>
        <v>16</v>
      </c>
    </row>
    <row r="31" spans="2:18" x14ac:dyDescent="0.25">
      <c r="B31" s="55" t="s">
        <v>6</v>
      </c>
      <c r="C31" s="149">
        <f ca="1">VLOOKUP(CONCATENATE(C$27,"All Locations",$B31),'Publication Table'!$A$6:$BV$449,$B$61,FALSE)</f>
        <v>366</v>
      </c>
      <c r="D31" s="149">
        <f ca="1">VLOOKUP(CONCATENATE(D$27,"All Locations",$B31),'Publication Table'!$A$6:$BV$449,$B$61,FALSE)</f>
        <v>20</v>
      </c>
      <c r="E31" s="149">
        <f ca="1">VLOOKUP(CONCATENATE(E$27,"All Locations",$B31),'Publication Table'!$A$6:$BV$449,$B$61,FALSE)</f>
        <v>1</v>
      </c>
      <c r="F31" s="149">
        <f ca="1">VLOOKUP(CONCATENATE(F$27,"All Locations",$B31),'Publication Table'!$A$6:$BV$449,$B$61,FALSE)</f>
        <v>19</v>
      </c>
      <c r="G31" s="149">
        <f ca="1">VLOOKUP(CONCATENATE(G$27,"All Locations",$B31),'Publication Table'!$A$6:$BV$449,$B$61,FALSE)</f>
        <v>7</v>
      </c>
      <c r="H31" s="149">
        <f ca="1">VLOOKUP(CONCATENATE(H$27,"All Locations",$B31),'Publication Table'!$A$6:$BV$449,$B$61,FALSE)</f>
        <v>8</v>
      </c>
      <c r="I31" s="149">
        <f ca="1">VLOOKUP(CONCATENATE(I$27,"All Locations",$B31),'Publication Table'!$A$6:$BV$449,$B$61,FALSE)</f>
        <v>52</v>
      </c>
      <c r="J31" s="149">
        <f ca="1">VLOOKUP(CONCATENATE(J$27,"All Locations",$B31),'Publication Table'!$A$6:$BV$449,$B$61,FALSE)</f>
        <v>75</v>
      </c>
      <c r="K31" s="149">
        <f ca="1">VLOOKUP(CONCATENATE(K$27,"All Locations",$B31),'Publication Table'!$A$6:$BV$449,$B$61,FALSE)</f>
        <v>13</v>
      </c>
      <c r="L31" s="149">
        <f ca="1">VLOOKUP(CONCATENATE(L$27,"All Locations",$B31),'Publication Table'!$A$6:$BV$449,$B$61,FALSE)</f>
        <v>34</v>
      </c>
      <c r="M31" s="149">
        <f ca="1">VLOOKUP(CONCATENATE(M$27,"All Locations",$B31),'Publication Table'!$A$6:$BV$449,$B$61,FALSE)</f>
        <v>82</v>
      </c>
      <c r="N31" s="149">
        <f ca="1">VLOOKUP(CONCATENATE(N$27,"All Locations",$B31),'Publication Table'!$A$6:$BV$449,$B$61,FALSE)</f>
        <v>6</v>
      </c>
      <c r="O31" s="149">
        <f ca="1">VLOOKUP(CONCATENATE(O$27,"All Locations",$B31),'Publication Table'!$A$6:$BV$449,$B$61,FALSE)</f>
        <v>1</v>
      </c>
      <c r="P31" s="149">
        <f ca="1">VLOOKUP(CONCATENATE(P$27,"All Locations",$B31),'Publication Table'!$A$6:$BV$449,$B$61,FALSE)</f>
        <v>21</v>
      </c>
      <c r="Q31" s="149">
        <f ca="1">VLOOKUP(CONCATENATE(Q$27,"All Locations",$B31),'Publication Table'!$A$6:$BV$449,$B$61,FALSE)</f>
        <v>2</v>
      </c>
      <c r="R31" s="149">
        <f ca="1">VLOOKUP(CONCATENATE(R$27,"All Locations",$B31),'Publication Table'!$A$6:$BV$449,$B$61,FALSE)</f>
        <v>25</v>
      </c>
    </row>
    <row r="32" spans="2:18" x14ac:dyDescent="0.25">
      <c r="B32" s="55" t="s">
        <v>7</v>
      </c>
      <c r="C32" s="149">
        <f ca="1">VLOOKUP(CONCATENATE(C$27,"All Locations",$B32),'Publication Table'!$A$6:$BV$449,$B$61,FALSE)</f>
        <v>341</v>
      </c>
      <c r="D32" s="149">
        <f ca="1">VLOOKUP(CONCATENATE(D$27,"All Locations",$B32),'Publication Table'!$A$6:$BV$449,$B$61,FALSE)</f>
        <v>19</v>
      </c>
      <c r="E32" s="149">
        <f ca="1">VLOOKUP(CONCATENATE(E$27,"All Locations",$B32),'Publication Table'!$A$6:$BV$449,$B$61,FALSE)</f>
        <v>4</v>
      </c>
      <c r="F32" s="149">
        <f ca="1">VLOOKUP(CONCATENATE(F$27,"All Locations",$B32),'Publication Table'!$A$6:$BV$449,$B$61,FALSE)</f>
        <v>18</v>
      </c>
      <c r="G32" s="149">
        <f ca="1">VLOOKUP(CONCATENATE(G$27,"All Locations",$B32),'Publication Table'!$A$6:$BV$449,$B$61,FALSE)</f>
        <v>11</v>
      </c>
      <c r="H32" s="149">
        <f ca="1">VLOOKUP(CONCATENATE(H$27,"All Locations",$B32),'Publication Table'!$A$6:$BV$449,$B$61,FALSE)</f>
        <v>11</v>
      </c>
      <c r="I32" s="149">
        <f ca="1">VLOOKUP(CONCATENATE(I$27,"All Locations",$B32),'Publication Table'!$A$6:$BV$449,$B$61,FALSE)</f>
        <v>35</v>
      </c>
      <c r="J32" s="149">
        <f ca="1">VLOOKUP(CONCATENATE(J$27,"All Locations",$B32),'Publication Table'!$A$6:$BV$449,$B$61,FALSE)</f>
        <v>76</v>
      </c>
      <c r="K32" s="149">
        <f ca="1">VLOOKUP(CONCATENATE(K$27,"All Locations",$B32),'Publication Table'!$A$6:$BV$449,$B$61,FALSE)</f>
        <v>21</v>
      </c>
      <c r="L32" s="149">
        <f ca="1">VLOOKUP(CONCATENATE(L$27,"All Locations",$B32),'Publication Table'!$A$6:$BV$449,$B$61,FALSE)</f>
        <v>25</v>
      </c>
      <c r="M32" s="149">
        <f ca="1">VLOOKUP(CONCATENATE(M$27,"All Locations",$B32),'Publication Table'!$A$6:$BV$449,$B$61,FALSE)</f>
        <v>91</v>
      </c>
      <c r="N32" s="149">
        <f ca="1">VLOOKUP(CONCATENATE(N$27,"All Locations",$B32),'Publication Table'!$A$6:$BV$449,$B$61,FALSE)</f>
        <v>4</v>
      </c>
      <c r="O32" s="149">
        <f ca="1">VLOOKUP(CONCATENATE(O$27,"All Locations",$B32),'Publication Table'!$A$6:$BV$449,$B$61,FALSE)</f>
        <v>0</v>
      </c>
      <c r="P32" s="149">
        <f ca="1">VLOOKUP(CONCATENATE(P$27,"All Locations",$B32),'Publication Table'!$A$6:$BV$449,$B$61,FALSE)</f>
        <v>16</v>
      </c>
      <c r="Q32" s="149">
        <f ca="1">VLOOKUP(CONCATENATE(Q$27,"All Locations",$B32),'Publication Table'!$A$6:$BV$449,$B$61,FALSE)</f>
        <v>1</v>
      </c>
      <c r="R32" s="149">
        <f ca="1">VLOOKUP(CONCATENATE(R$27,"All Locations",$B32),'Publication Table'!$A$6:$BV$449,$B$61,FALSE)</f>
        <v>9</v>
      </c>
    </row>
    <row r="33" spans="1:41" x14ac:dyDescent="0.25">
      <c r="B33" s="58" t="s">
        <v>8</v>
      </c>
      <c r="C33" s="150">
        <f ca="1">VLOOKUP(CONCATENATE(C$27,"All Locations",$B33),'Publication Table'!$A$6:$BV$449,$B$61,FALSE)</f>
        <v>52</v>
      </c>
      <c r="D33" s="150">
        <f ca="1">VLOOKUP(CONCATENATE(D$27,"All Locations",$B33),'Publication Table'!$A$6:$BV$449,$B$61,FALSE)</f>
        <v>0</v>
      </c>
      <c r="E33" s="150">
        <f ca="1">VLOOKUP(CONCATENATE(E$27,"All Locations",$B33),'Publication Table'!$A$6:$BV$449,$B$61,FALSE)</f>
        <v>0</v>
      </c>
      <c r="F33" s="150">
        <f ca="1">VLOOKUP(CONCATENATE(F$27,"All Locations",$B33),'Publication Table'!$A$6:$BV$449,$B$61,FALSE)</f>
        <v>6</v>
      </c>
      <c r="G33" s="150">
        <f ca="1">VLOOKUP(CONCATENATE(G$27,"All Locations",$B33),'Publication Table'!$A$6:$BV$449,$B$61,FALSE)</f>
        <v>0</v>
      </c>
      <c r="H33" s="150">
        <f ca="1">VLOOKUP(CONCATENATE(H$27,"All Locations",$B33),'Publication Table'!$A$6:$BV$449,$B$61,FALSE)</f>
        <v>0</v>
      </c>
      <c r="I33" s="150">
        <f ca="1">VLOOKUP(CONCATENATE(I$27,"All Locations",$B33),'Publication Table'!$A$6:$BV$449,$B$61,FALSE)</f>
        <v>6</v>
      </c>
      <c r="J33" s="150">
        <f ca="1">VLOOKUP(CONCATENATE(J$27,"All Locations",$B33),'Publication Table'!$A$6:$BV$449,$B$61,FALSE)</f>
        <v>10</v>
      </c>
      <c r="K33" s="150">
        <f ca="1">VLOOKUP(CONCATENATE(K$27,"All Locations",$B33),'Publication Table'!$A$6:$BV$449,$B$61,FALSE)</f>
        <v>0</v>
      </c>
      <c r="L33" s="150">
        <f ca="1">VLOOKUP(CONCATENATE(L$27,"All Locations",$B33),'Publication Table'!$A$6:$BV$449,$B$61,FALSE)</f>
        <v>4</v>
      </c>
      <c r="M33" s="150">
        <f ca="1">VLOOKUP(CONCATENATE(M$27,"All Locations",$B33),'Publication Table'!$A$6:$BV$449,$B$61,FALSE)</f>
        <v>23</v>
      </c>
      <c r="N33" s="150">
        <f ca="1">VLOOKUP(CONCATENATE(N$27,"All Locations",$B33),'Publication Table'!$A$6:$BV$449,$B$61,FALSE)</f>
        <v>0</v>
      </c>
      <c r="O33" s="150">
        <f ca="1">VLOOKUP(CONCATENATE(O$27,"All Locations",$B33),'Publication Table'!$A$6:$BV$449,$B$61,FALSE)</f>
        <v>0</v>
      </c>
      <c r="P33" s="150">
        <f ca="1">VLOOKUP(CONCATENATE(P$27,"All Locations",$B33),'Publication Table'!$A$6:$BV$449,$B$61,FALSE)</f>
        <v>3</v>
      </c>
      <c r="Q33" s="150">
        <f ca="1">VLOOKUP(CONCATENATE(Q$27,"All Locations",$B33),'Publication Table'!$A$6:$BV$449,$B$61,FALSE)</f>
        <v>0</v>
      </c>
      <c r="R33" s="150">
        <f ca="1">VLOOKUP(CONCATENATE(R$27,"All Locations",$B33),'Publication Table'!$A$6:$BV$449,$B$61,FALSE)</f>
        <v>0</v>
      </c>
    </row>
    <row r="34" spans="1:41" x14ac:dyDescent="0.25">
      <c r="B34" s="105"/>
    </row>
    <row r="35" spans="1:41" ht="60" x14ac:dyDescent="0.25">
      <c r="B35" s="133" t="s">
        <v>485</v>
      </c>
      <c r="C35" s="139" t="s">
        <v>118</v>
      </c>
      <c r="D35" s="139" t="s">
        <v>121</v>
      </c>
      <c r="E35" s="139" t="s">
        <v>122</v>
      </c>
      <c r="F35" s="139" t="s">
        <v>18</v>
      </c>
      <c r="G35" s="139" t="s">
        <v>22</v>
      </c>
      <c r="H35" s="139" t="s">
        <v>27</v>
      </c>
      <c r="I35" s="139" t="s">
        <v>107</v>
      </c>
      <c r="J35" s="139" t="s">
        <v>123</v>
      </c>
      <c r="K35" s="139" t="s">
        <v>124</v>
      </c>
      <c r="L35" s="139" t="s">
        <v>125</v>
      </c>
      <c r="M35" s="139" t="s">
        <v>73</v>
      </c>
      <c r="N35" s="139" t="s">
        <v>86</v>
      </c>
      <c r="O35" s="139" t="s">
        <v>89</v>
      </c>
      <c r="P35" s="139" t="s">
        <v>93</v>
      </c>
      <c r="Q35" s="139" t="s">
        <v>100</v>
      </c>
      <c r="R35" s="139" t="s">
        <v>103</v>
      </c>
    </row>
    <row r="36" spans="1:41" x14ac:dyDescent="0.25">
      <c r="B36" s="132" t="s">
        <v>487</v>
      </c>
      <c r="C36" s="143">
        <f ca="1">C29/C$28</f>
        <v>7.5515378679307688E-2</v>
      </c>
      <c r="D36" s="144">
        <f t="shared" ref="D36:R36" ca="1" si="0">D29/D$28</f>
        <v>9.7727272727272732E-2</v>
      </c>
      <c r="E36" s="144">
        <f t="shared" ca="1" si="0"/>
        <v>6.2893081761006289E-2</v>
      </c>
      <c r="F36" s="144">
        <f t="shared" ca="1" si="0"/>
        <v>8.3041958041958047E-2</v>
      </c>
      <c r="G36" s="144">
        <f t="shared" ca="1" si="0"/>
        <v>4.7448522829006266E-2</v>
      </c>
      <c r="H36" s="144">
        <f t="shared" ca="1" si="0"/>
        <v>8.1128747795414458E-2</v>
      </c>
      <c r="I36" s="144">
        <f t="shared" ca="1" si="0"/>
        <v>8.2762557077625573E-2</v>
      </c>
      <c r="J36" s="144">
        <f t="shared" ca="1" si="0"/>
        <v>7.2069997697444169E-2</v>
      </c>
      <c r="K36" s="144">
        <f t="shared" ca="1" si="0"/>
        <v>7.792207792207792E-2</v>
      </c>
      <c r="L36" s="144">
        <f t="shared" ca="1" si="0"/>
        <v>8.692120227457352E-2</v>
      </c>
      <c r="M36" s="144">
        <f t="shared" ca="1" si="0"/>
        <v>9.5238095238095233E-2</v>
      </c>
      <c r="N36" s="144">
        <f t="shared" ca="1" si="0"/>
        <v>5.8577405857740586E-2</v>
      </c>
      <c r="O36" s="144">
        <f t="shared" ca="1" si="0"/>
        <v>1.834862385321101E-2</v>
      </c>
      <c r="P36" s="144">
        <f t="shared" ca="1" si="0"/>
        <v>5.1525423728813559E-2</v>
      </c>
      <c r="Q36" s="144">
        <f t="shared" ca="1" si="0"/>
        <v>7.6086956521739135E-2</v>
      </c>
      <c r="R36" s="140">
        <f t="shared" ca="1" si="0"/>
        <v>4.8216007714561235E-2</v>
      </c>
    </row>
    <row r="37" spans="1:41" x14ac:dyDescent="0.25">
      <c r="B37" s="55" t="s">
        <v>5</v>
      </c>
      <c r="C37" s="145">
        <f t="shared" ref="C37:R40" ca="1" si="1">C30/C$28</f>
        <v>3.367875647668394E-2</v>
      </c>
      <c r="D37" s="146">
        <f t="shared" ca="1" si="1"/>
        <v>5.3409090909090906E-2</v>
      </c>
      <c r="E37" s="146">
        <f t="shared" ca="1" si="1"/>
        <v>3.1446540880503145E-2</v>
      </c>
      <c r="F37" s="146">
        <f t="shared" ca="1" si="1"/>
        <v>4.5454545454545456E-2</v>
      </c>
      <c r="G37" s="146">
        <f t="shared" ca="1" si="1"/>
        <v>3.133393017009848E-2</v>
      </c>
      <c r="H37" s="146">
        <f t="shared" ca="1" si="1"/>
        <v>4.7619047619047616E-2</v>
      </c>
      <c r="I37" s="146">
        <f t="shared" ca="1" si="1"/>
        <v>2.9680365296803651E-2</v>
      </c>
      <c r="J37" s="146">
        <f ca="1">J30/J$28</f>
        <v>3.4998848722081512E-2</v>
      </c>
      <c r="K37" s="146">
        <f t="shared" ca="1" si="1"/>
        <v>3.7780401416765051E-2</v>
      </c>
      <c r="L37" s="146">
        <f t="shared" ca="1" si="1"/>
        <v>3.5743298131600328E-2</v>
      </c>
      <c r="M37" s="146">
        <f t="shared" ca="1" si="1"/>
        <v>3.3015873015873019E-2</v>
      </c>
      <c r="N37" s="146">
        <f t="shared" ca="1" si="1"/>
        <v>1.6736401673640166E-2</v>
      </c>
      <c r="O37" s="146">
        <f t="shared" ca="1" si="1"/>
        <v>9.1743119266055051E-3</v>
      </c>
      <c r="P37" s="146">
        <f t="shared" ca="1" si="1"/>
        <v>2.4406779661016949E-2</v>
      </c>
      <c r="Q37" s="146">
        <f t="shared" ca="1" si="1"/>
        <v>4.3478260869565216E-2</v>
      </c>
      <c r="R37" s="141">
        <f t="shared" ca="1" si="1"/>
        <v>1.5429122468659595E-2</v>
      </c>
    </row>
    <row r="38" spans="1:41" x14ac:dyDescent="0.25">
      <c r="B38" s="55" t="s">
        <v>6</v>
      </c>
      <c r="C38" s="145">
        <f t="shared" ca="1" si="1"/>
        <v>2.0174181457391686E-2</v>
      </c>
      <c r="D38" s="146">
        <f t="shared" ca="1" si="1"/>
        <v>2.2727272727272728E-2</v>
      </c>
      <c r="E38" s="146">
        <f t="shared" ca="1" si="1"/>
        <v>6.2893081761006293E-3</v>
      </c>
      <c r="F38" s="146">
        <f t="shared" ca="1" si="1"/>
        <v>1.6608391608391608E-2</v>
      </c>
      <c r="G38" s="146">
        <f t="shared" ca="1" si="1"/>
        <v>6.2667860340196958E-3</v>
      </c>
      <c r="H38" s="146">
        <f t="shared" ca="1" si="1"/>
        <v>1.4109347442680775E-2</v>
      </c>
      <c r="I38" s="146">
        <f t="shared" ca="1" si="1"/>
        <v>2.9680365296803651E-2</v>
      </c>
      <c r="J38" s="146">
        <f t="shared" ca="1" si="1"/>
        <v>1.7269168777342851E-2</v>
      </c>
      <c r="K38" s="146">
        <f t="shared" ca="1" si="1"/>
        <v>1.5348288075560802E-2</v>
      </c>
      <c r="L38" s="146">
        <f t="shared" ca="1" si="1"/>
        <v>2.761982128350934E-2</v>
      </c>
      <c r="M38" s="146">
        <f t="shared" ca="1" si="1"/>
        <v>2.6031746031746031E-2</v>
      </c>
      <c r="N38" s="146">
        <f t="shared" ca="1" si="1"/>
        <v>2.5104602510460251E-2</v>
      </c>
      <c r="O38" s="146">
        <f t="shared" ca="1" si="1"/>
        <v>9.1743119266055051E-3</v>
      </c>
      <c r="P38" s="146">
        <f t="shared" ca="1" si="1"/>
        <v>1.423728813559322E-2</v>
      </c>
      <c r="Q38" s="146">
        <f t="shared" ca="1" si="1"/>
        <v>2.1739130434782608E-2</v>
      </c>
      <c r="R38" s="141">
        <f t="shared" ca="1" si="1"/>
        <v>2.4108003857280617E-2</v>
      </c>
    </row>
    <row r="39" spans="1:41" x14ac:dyDescent="0.25">
      <c r="B39" s="55" t="s">
        <v>7</v>
      </c>
      <c r="C39" s="145">
        <f t="shared" ca="1" si="1"/>
        <v>1.8796163598280232E-2</v>
      </c>
      <c r="D39" s="146">
        <f t="shared" ca="1" si="1"/>
        <v>2.1590909090909091E-2</v>
      </c>
      <c r="E39" s="146">
        <f t="shared" ca="1" si="1"/>
        <v>2.5157232704402517E-2</v>
      </c>
      <c r="F39" s="146">
        <f t="shared" ca="1" si="1"/>
        <v>1.5734265734265736E-2</v>
      </c>
      <c r="G39" s="146">
        <f t="shared" ca="1" si="1"/>
        <v>9.8478066248880933E-3</v>
      </c>
      <c r="H39" s="146">
        <f t="shared" ca="1" si="1"/>
        <v>1.9400352733686066E-2</v>
      </c>
      <c r="I39" s="146">
        <f t="shared" ca="1" si="1"/>
        <v>1.9977168949771688E-2</v>
      </c>
      <c r="J39" s="146">
        <f t="shared" ca="1" si="1"/>
        <v>1.7499424361040756E-2</v>
      </c>
      <c r="K39" s="146">
        <f t="shared" ca="1" si="1"/>
        <v>2.4793388429752067E-2</v>
      </c>
      <c r="L39" s="146">
        <f t="shared" ca="1" si="1"/>
        <v>2.0308692120227456E-2</v>
      </c>
      <c r="M39" s="146">
        <f t="shared" ca="1" si="1"/>
        <v>2.8888888888888888E-2</v>
      </c>
      <c r="N39" s="146">
        <f t="shared" ca="1" si="1"/>
        <v>1.6736401673640166E-2</v>
      </c>
      <c r="O39" s="146">
        <f t="shared" ca="1" si="1"/>
        <v>0</v>
      </c>
      <c r="P39" s="146">
        <f t="shared" ca="1" si="1"/>
        <v>1.0847457627118645E-2</v>
      </c>
      <c r="Q39" s="146">
        <f t="shared" ca="1" si="1"/>
        <v>1.0869565217391304E-2</v>
      </c>
      <c r="R39" s="141">
        <f t="shared" ca="1" si="1"/>
        <v>8.6788813886210219E-3</v>
      </c>
    </row>
    <row r="40" spans="1:41" x14ac:dyDescent="0.25">
      <c r="B40" s="58" t="s">
        <v>8</v>
      </c>
      <c r="C40" s="147">
        <f t="shared" ca="1" si="1"/>
        <v>2.8662771469518244E-3</v>
      </c>
      <c r="D40" s="148">
        <f t="shared" ca="1" si="1"/>
        <v>0</v>
      </c>
      <c r="E40" s="148">
        <f t="shared" ca="1" si="1"/>
        <v>0</v>
      </c>
      <c r="F40" s="148">
        <f t="shared" ca="1" si="1"/>
        <v>5.244755244755245E-3</v>
      </c>
      <c r="G40" s="148">
        <f t="shared" ca="1" si="1"/>
        <v>0</v>
      </c>
      <c r="H40" s="148">
        <f t="shared" ca="1" si="1"/>
        <v>0</v>
      </c>
      <c r="I40" s="148">
        <f t="shared" ca="1" si="1"/>
        <v>3.4246575342465752E-3</v>
      </c>
      <c r="J40" s="148">
        <f t="shared" ca="1" si="1"/>
        <v>2.3025558369790468E-3</v>
      </c>
      <c r="K40" s="148">
        <f t="shared" ca="1" si="1"/>
        <v>0</v>
      </c>
      <c r="L40" s="148">
        <f t="shared" ca="1" si="1"/>
        <v>3.249390739236393E-3</v>
      </c>
      <c r="M40" s="148">
        <f t="shared" ca="1" si="1"/>
        <v>7.301587301587302E-3</v>
      </c>
      <c r="N40" s="148">
        <f t="shared" ca="1" si="1"/>
        <v>0</v>
      </c>
      <c r="O40" s="148">
        <f t="shared" ca="1" si="1"/>
        <v>0</v>
      </c>
      <c r="P40" s="148">
        <f t="shared" ca="1" si="1"/>
        <v>2.0338983050847458E-3</v>
      </c>
      <c r="Q40" s="148">
        <f t="shared" ca="1" si="1"/>
        <v>0</v>
      </c>
      <c r="R40" s="142">
        <f t="shared" ca="1" si="1"/>
        <v>0</v>
      </c>
    </row>
    <row r="41" spans="1:41" x14ac:dyDescent="0.25">
      <c r="A41" s="96"/>
      <c r="B41" s="96"/>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row>
    <row r="42" spans="1:41" x14ac:dyDescent="0.25">
      <c r="A42" s="96"/>
      <c r="B42" s="96"/>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row>
    <row r="43" spans="1:41" x14ac:dyDescent="0.25">
      <c r="A43" s="96"/>
      <c r="B43" s="96"/>
      <c r="C43" s="96"/>
      <c r="D43" s="96"/>
      <c r="E43" s="96"/>
      <c r="F43" s="96"/>
      <c r="G43" s="96"/>
      <c r="H43" s="96"/>
      <c r="I43" s="96"/>
      <c r="J43" s="96"/>
      <c r="K43" s="96"/>
      <c r="L43" s="96"/>
      <c r="M43" s="96"/>
      <c r="N43" s="96"/>
      <c r="O43" s="9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row>
    <row r="44" spans="1:41" x14ac:dyDescent="0.25">
      <c r="A44" s="96"/>
      <c r="B44" s="96"/>
      <c r="C44" s="96"/>
      <c r="D44" s="96"/>
      <c r="E44" s="96"/>
      <c r="F44" s="96"/>
      <c r="G44" s="96"/>
      <c r="H44" s="96"/>
      <c r="I44" s="96"/>
      <c r="J44" s="96"/>
      <c r="K44" s="96"/>
      <c r="L44" s="96"/>
      <c r="M44" s="96"/>
      <c r="N44" s="96"/>
      <c r="O44" s="9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row>
    <row r="45" spans="1:4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c r="AM45" s="96"/>
      <c r="AN45" s="96"/>
      <c r="AO45" s="96"/>
    </row>
    <row r="46" spans="1:41" x14ac:dyDescent="0.25">
      <c r="A46" s="96"/>
      <c r="B46" s="96"/>
      <c r="C46" s="96"/>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row>
    <row r="47" spans="1:41" x14ac:dyDescent="0.25">
      <c r="A47" s="96"/>
      <c r="B47" s="96"/>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row>
    <row r="48" spans="1:41" x14ac:dyDescent="0.25">
      <c r="A48" s="96"/>
      <c r="B48" s="96"/>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row>
    <row r="49" spans="1:41" x14ac:dyDescent="0.25">
      <c r="A49" s="96"/>
      <c r="B49" s="96"/>
      <c r="C49" s="96"/>
      <c r="D49" s="96"/>
      <c r="E49" s="96"/>
      <c r="F49" s="96"/>
      <c r="G49" s="96"/>
      <c r="H49" s="96"/>
      <c r="I49" s="96"/>
      <c r="J49" s="96"/>
      <c r="K49" s="96"/>
      <c r="L49" s="96"/>
      <c r="M49" s="96"/>
      <c r="N49" s="96"/>
      <c r="O49" s="96"/>
      <c r="P49" s="96"/>
      <c r="Q49" s="96"/>
      <c r="R49" s="96"/>
      <c r="S49" s="96"/>
      <c r="T49" s="96"/>
      <c r="U49" s="96"/>
      <c r="V49" s="96"/>
      <c r="W49" s="96"/>
      <c r="X49" s="96"/>
      <c r="Y49" s="96"/>
      <c r="Z49" s="96"/>
      <c r="AA49" s="96"/>
      <c r="AB49" s="96"/>
      <c r="AC49" s="96"/>
      <c r="AD49" s="96"/>
      <c r="AE49" s="96"/>
      <c r="AF49" s="96"/>
      <c r="AG49" s="96"/>
      <c r="AH49" s="96"/>
      <c r="AI49" s="96"/>
      <c r="AJ49" s="96"/>
      <c r="AK49" s="96"/>
      <c r="AL49" s="96"/>
      <c r="AM49" s="96"/>
      <c r="AN49" s="96"/>
      <c r="AO49" s="96"/>
    </row>
    <row r="50" spans="1:41" x14ac:dyDescent="0.25">
      <c r="A50" s="96"/>
      <c r="B50" s="96"/>
      <c r="C50" s="96"/>
      <c r="D50" s="96"/>
      <c r="E50" s="96"/>
      <c r="F50" s="96"/>
      <c r="G50" s="96"/>
      <c r="H50" s="96"/>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row>
    <row r="51" spans="1:41" x14ac:dyDescent="0.25">
      <c r="A51" s="96"/>
      <c r="B51" s="96"/>
      <c r="C51" s="96"/>
      <c r="D51" s="96"/>
      <c r="E51" s="96"/>
      <c r="F51" s="96"/>
      <c r="G51" s="96"/>
      <c r="H51" s="96"/>
      <c r="I51" s="96"/>
      <c r="J51" s="96"/>
      <c r="K51" s="96"/>
      <c r="L51" s="96"/>
      <c r="M51" s="96"/>
      <c r="N51" s="96"/>
      <c r="O51" s="96"/>
      <c r="P51" s="96"/>
      <c r="Q51" s="96"/>
      <c r="R51" s="96"/>
      <c r="S51" s="96"/>
      <c r="T51" s="96"/>
      <c r="U51" s="96"/>
      <c r="V51" s="96"/>
      <c r="W51" s="96"/>
      <c r="X51" s="96"/>
      <c r="Y51" s="96"/>
      <c r="Z51" s="96"/>
      <c r="AA51" s="96"/>
      <c r="AB51" s="96"/>
      <c r="AC51" s="96"/>
      <c r="AD51" s="96"/>
      <c r="AE51" s="96"/>
      <c r="AF51" s="96"/>
      <c r="AG51" s="96"/>
      <c r="AH51" s="96"/>
      <c r="AI51" s="96"/>
      <c r="AJ51" s="96"/>
      <c r="AK51" s="96"/>
      <c r="AL51" s="96"/>
      <c r="AM51" s="96"/>
      <c r="AN51" s="96"/>
      <c r="AO51" s="96"/>
    </row>
    <row r="52" spans="1:41" x14ac:dyDescent="0.25">
      <c r="A52" s="96"/>
      <c r="B52" s="96"/>
      <c r="C52" s="96"/>
      <c r="D52" s="96"/>
      <c r="E52" s="96"/>
      <c r="F52" s="96"/>
      <c r="G52" s="96"/>
      <c r="H52" s="96"/>
      <c r="I52" s="96"/>
      <c r="J52" s="96"/>
      <c r="K52" s="96"/>
      <c r="L52" s="96"/>
      <c r="M52" s="96"/>
      <c r="N52" s="96"/>
      <c r="O52" s="96"/>
      <c r="P52" s="96"/>
      <c r="Q52" s="96"/>
      <c r="R52" s="96"/>
      <c r="S52" s="96"/>
      <c r="T52" s="96"/>
      <c r="U52" s="96"/>
      <c r="V52" s="96"/>
      <c r="W52" s="96"/>
      <c r="X52" s="96"/>
      <c r="Y52" s="96"/>
      <c r="Z52" s="96"/>
      <c r="AA52" s="96"/>
      <c r="AB52" s="96"/>
      <c r="AC52" s="96"/>
      <c r="AD52" s="96"/>
      <c r="AE52" s="96"/>
      <c r="AF52" s="96"/>
      <c r="AG52" s="96"/>
      <c r="AH52" s="96"/>
      <c r="AI52" s="96"/>
      <c r="AJ52" s="96"/>
      <c r="AK52" s="96"/>
      <c r="AL52" s="96"/>
      <c r="AM52" s="96"/>
      <c r="AN52" s="96"/>
      <c r="AO52" s="96"/>
    </row>
    <row r="53" spans="1:41" x14ac:dyDescent="0.25">
      <c r="A53" s="96"/>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row>
    <row r="54" spans="1:41" x14ac:dyDescent="0.25">
      <c r="A54" s="96"/>
      <c r="B54" s="96"/>
      <c r="C54" s="96"/>
      <c r="D54" s="96"/>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row>
    <row r="55" spans="1:41" x14ac:dyDescent="0.25">
      <c r="A55" s="96"/>
      <c r="B55" s="96"/>
      <c r="C55" s="96"/>
      <c r="D55" s="9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96"/>
      <c r="AK55" s="96"/>
      <c r="AL55" s="96"/>
      <c r="AM55" s="96"/>
      <c r="AN55" s="96"/>
      <c r="AO55" s="96"/>
    </row>
    <row r="56" spans="1:4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6"/>
      <c r="AE56" s="96"/>
      <c r="AF56" s="96"/>
      <c r="AG56" s="96"/>
      <c r="AH56" s="96"/>
      <c r="AI56" s="96"/>
      <c r="AJ56" s="96"/>
      <c r="AK56" s="96"/>
      <c r="AL56" s="96"/>
      <c r="AM56" s="96"/>
      <c r="AN56" s="96"/>
      <c r="AO56" s="96"/>
    </row>
    <row r="57" spans="1:41" x14ac:dyDescent="0.25">
      <c r="A57" s="96"/>
      <c r="B57" s="96"/>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row>
    <row r="58" spans="1:41" x14ac:dyDescent="0.25">
      <c r="A58" s="165"/>
      <c r="B58" s="165"/>
      <c r="C58" s="162"/>
      <c r="D58" s="162"/>
      <c r="E58" s="162"/>
      <c r="F58" s="162"/>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row>
    <row r="59" spans="1:41" x14ac:dyDescent="0.25">
      <c r="A59" s="165"/>
      <c r="B59" s="165"/>
      <c r="C59" s="162"/>
      <c r="D59" s="162"/>
      <c r="E59" s="162"/>
      <c r="F59" s="162"/>
      <c r="G59" s="96"/>
      <c r="H59" s="96"/>
      <c r="I59" s="96"/>
      <c r="J59" s="96"/>
      <c r="K59" s="96"/>
      <c r="L59" s="96"/>
      <c r="M59" s="96"/>
      <c r="N59" s="96"/>
      <c r="O59" s="96"/>
      <c r="P59" s="96"/>
      <c r="Q59" s="96"/>
      <c r="R59" s="96"/>
      <c r="S59" s="96"/>
      <c r="T59" s="96"/>
      <c r="U59" s="96"/>
      <c r="V59" s="96"/>
      <c r="W59" s="96"/>
      <c r="X59" s="96"/>
      <c r="Y59" s="96"/>
      <c r="Z59" s="96"/>
      <c r="AA59" s="96"/>
      <c r="AB59" s="96"/>
      <c r="AC59" s="96"/>
      <c r="AD59" s="96"/>
      <c r="AE59" s="96"/>
      <c r="AF59" s="96"/>
      <c r="AG59" s="96"/>
      <c r="AH59" s="96"/>
      <c r="AI59" s="96"/>
      <c r="AJ59" s="96"/>
      <c r="AK59" s="96"/>
      <c r="AL59" s="96"/>
      <c r="AM59" s="96"/>
      <c r="AN59" s="96"/>
      <c r="AO59" s="96"/>
    </row>
    <row r="60" spans="1:41" x14ac:dyDescent="0.25">
      <c r="A60" s="165"/>
      <c r="B60" s="165"/>
      <c r="C60" s="162"/>
      <c r="D60" s="162"/>
      <c r="E60" s="162"/>
      <c r="F60" s="162"/>
      <c r="G60" s="96"/>
      <c r="H60" s="96"/>
      <c r="I60" s="96"/>
      <c r="J60" s="96"/>
      <c r="K60" s="96"/>
      <c r="L60" s="96"/>
      <c r="M60" s="96"/>
      <c r="N60" s="96"/>
      <c r="O60" s="96"/>
      <c r="P60" s="96"/>
      <c r="Q60" s="96"/>
      <c r="R60" s="96"/>
      <c r="S60" s="96"/>
      <c r="T60" s="96"/>
      <c r="U60" s="96"/>
      <c r="V60" s="96"/>
      <c r="W60" s="96"/>
      <c r="X60" s="96"/>
      <c r="Y60" s="96"/>
      <c r="Z60" s="96"/>
      <c r="AA60" s="96"/>
      <c r="AB60" s="96"/>
      <c r="AC60" s="96"/>
      <c r="AD60" s="96"/>
      <c r="AE60" s="96"/>
      <c r="AF60" s="96"/>
      <c r="AG60" s="96"/>
      <c r="AH60" s="96"/>
      <c r="AI60" s="96"/>
      <c r="AJ60" s="96"/>
      <c r="AK60" s="96"/>
      <c r="AL60" s="96"/>
      <c r="AM60" s="96"/>
      <c r="AN60" s="96"/>
      <c r="AO60" s="96"/>
    </row>
    <row r="61" spans="1:41" s="303" customFormat="1" x14ac:dyDescent="0.25">
      <c r="A61" s="301">
        <f>DATEVALUE(MID('Publication Table'!$B$2,13,30))</f>
        <v>44135</v>
      </c>
      <c r="B61" s="302">
        <f>MATCH(DATE(YEAR(A61),MONTH(A61),DAY(1)),'Publication Table'!6:6,0)</f>
        <v>69</v>
      </c>
    </row>
    <row r="62" spans="1:41" x14ac:dyDescent="0.25">
      <c r="A62" s="165"/>
      <c r="B62" s="165"/>
      <c r="C62" s="162"/>
      <c r="D62" s="162"/>
      <c r="E62" s="162"/>
      <c r="F62" s="162"/>
      <c r="G62" s="96"/>
      <c r="H62" s="96"/>
      <c r="I62" s="96"/>
      <c r="J62" s="96"/>
      <c r="K62" s="96"/>
      <c r="L62" s="96"/>
      <c r="M62" s="96"/>
      <c r="N62" s="96"/>
      <c r="O62" s="96"/>
      <c r="P62" s="96"/>
      <c r="Q62" s="96"/>
      <c r="R62" s="96"/>
      <c r="S62" s="96"/>
      <c r="T62" s="96"/>
      <c r="U62" s="96"/>
      <c r="V62" s="96"/>
      <c r="W62" s="96"/>
      <c r="X62" s="96"/>
      <c r="Y62" s="96"/>
      <c r="Z62" s="96"/>
      <c r="AA62" s="96"/>
      <c r="AB62" s="96"/>
      <c r="AC62" s="96"/>
      <c r="AD62" s="96"/>
      <c r="AE62" s="96"/>
      <c r="AF62" s="96"/>
      <c r="AG62" s="96"/>
      <c r="AH62" s="96"/>
      <c r="AI62" s="96"/>
      <c r="AJ62" s="96"/>
      <c r="AK62" s="96"/>
      <c r="AL62" s="96"/>
      <c r="AM62" s="96"/>
      <c r="AN62" s="96"/>
      <c r="AO62" s="96"/>
    </row>
    <row r="63" spans="1:41" x14ac:dyDescent="0.25">
      <c r="A63" s="165"/>
      <c r="B63" s="165"/>
      <c r="C63" s="162"/>
      <c r="D63" s="162"/>
      <c r="E63" s="162"/>
      <c r="F63" s="162"/>
      <c r="G63" s="96"/>
      <c r="H63" s="96"/>
      <c r="I63" s="96"/>
      <c r="J63" s="96"/>
      <c r="K63" s="96"/>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row>
    <row r="64" spans="1:41" x14ac:dyDescent="0.25">
      <c r="A64" s="165"/>
      <c r="B64" s="165"/>
      <c r="C64" s="162"/>
      <c r="D64" s="162"/>
      <c r="E64" s="162"/>
      <c r="F64" s="162"/>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row>
    <row r="65" spans="1:41" x14ac:dyDescent="0.25">
      <c r="A65" s="165"/>
      <c r="B65" s="165"/>
      <c r="C65" s="162"/>
      <c r="D65" s="162"/>
      <c r="E65" s="162"/>
      <c r="F65" s="162"/>
      <c r="G65" s="96"/>
      <c r="H65" s="96"/>
      <c r="I65" s="96"/>
      <c r="J65" s="96"/>
      <c r="K65" s="96"/>
      <c r="L65" s="96"/>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96"/>
      <c r="AN65" s="96"/>
      <c r="AO65" s="96"/>
    </row>
    <row r="66" spans="1:41" x14ac:dyDescent="0.25">
      <c r="A66" s="165"/>
      <c r="B66" s="165"/>
      <c r="C66" s="162"/>
      <c r="D66" s="162"/>
      <c r="E66" s="162"/>
      <c r="F66" s="162"/>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row>
    <row r="67" spans="1:41" x14ac:dyDescent="0.25">
      <c r="A67" s="165"/>
      <c r="B67" s="165"/>
      <c r="C67" s="162"/>
      <c r="D67" s="162"/>
      <c r="E67" s="162"/>
      <c r="F67" s="162"/>
      <c r="G67" s="96"/>
      <c r="H67" s="96"/>
      <c r="I67" s="96"/>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96"/>
      <c r="AN67" s="96"/>
      <c r="AO67" s="96"/>
    </row>
    <row r="68" spans="1:41" x14ac:dyDescent="0.25">
      <c r="A68" s="165"/>
      <c r="B68" s="165"/>
      <c r="C68" s="162"/>
      <c r="D68" s="162"/>
      <c r="E68" s="162"/>
      <c r="F68" s="162"/>
      <c r="G68" s="96"/>
      <c r="H68" s="96"/>
      <c r="I68" s="96"/>
      <c r="J68" s="96"/>
      <c r="K68" s="96"/>
      <c r="L68" s="96"/>
      <c r="M68" s="96"/>
      <c r="N68" s="96"/>
      <c r="O68" s="96"/>
      <c r="P68" s="96"/>
      <c r="Q68" s="96"/>
      <c r="R68" s="96"/>
      <c r="S68" s="96"/>
      <c r="T68" s="96"/>
      <c r="U68" s="96"/>
      <c r="V68" s="96"/>
      <c r="W68" s="96"/>
      <c r="X68" s="96"/>
      <c r="Y68" s="96"/>
      <c r="Z68" s="96"/>
      <c r="AA68" s="96"/>
      <c r="AB68" s="96"/>
      <c r="AC68" s="96"/>
      <c r="AD68" s="96"/>
      <c r="AE68" s="96"/>
      <c r="AF68" s="96"/>
      <c r="AG68" s="96"/>
      <c r="AH68" s="96"/>
      <c r="AI68" s="96"/>
      <c r="AJ68" s="96"/>
      <c r="AK68" s="96"/>
      <c r="AL68" s="96"/>
      <c r="AM68" s="96"/>
      <c r="AN68" s="96"/>
      <c r="AO68" s="96"/>
    </row>
    <row r="69" spans="1:41" x14ac:dyDescent="0.25">
      <c r="A69" s="291"/>
      <c r="B69" s="291"/>
      <c r="C69" s="96"/>
      <c r="D69" s="96"/>
      <c r="E69" s="96"/>
      <c r="F69" s="96"/>
      <c r="G69" s="96"/>
      <c r="H69" s="96"/>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96"/>
      <c r="AN69" s="96"/>
      <c r="AO69" s="96"/>
    </row>
    <row r="70" spans="1:41" x14ac:dyDescent="0.25">
      <c r="A70" s="291"/>
      <c r="B70" s="291"/>
      <c r="C70" s="96"/>
      <c r="D70" s="96"/>
      <c r="E70" s="96"/>
      <c r="F70" s="96"/>
      <c r="G70" s="96"/>
      <c r="H70" s="96"/>
      <c r="I70" s="96"/>
      <c r="J70" s="96"/>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6"/>
      <c r="AJ70" s="96"/>
      <c r="AK70" s="96"/>
      <c r="AL70" s="96"/>
      <c r="AM70" s="96"/>
      <c r="AN70" s="96"/>
      <c r="AO70" s="96"/>
    </row>
    <row r="71" spans="1:41" x14ac:dyDescent="0.25">
      <c r="A71" s="291"/>
      <c r="B71" s="291"/>
      <c r="C71" s="96"/>
      <c r="D71" s="96"/>
      <c r="E71" s="96"/>
      <c r="F71" s="96"/>
      <c r="G71" s="96"/>
      <c r="H71" s="96"/>
      <c r="I71" s="96"/>
      <c r="J71" s="96"/>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6"/>
      <c r="AJ71" s="96"/>
      <c r="AK71" s="96"/>
      <c r="AL71" s="96"/>
      <c r="AM71" s="96"/>
      <c r="AN71" s="96"/>
      <c r="AO71" s="96"/>
    </row>
    <row r="72" spans="1:41" x14ac:dyDescent="0.25">
      <c r="A72" s="291"/>
      <c r="B72" s="291"/>
      <c r="C72" s="96"/>
      <c r="D72" s="96"/>
      <c r="E72" s="96"/>
      <c r="F72" s="96"/>
      <c r="G72" s="96"/>
      <c r="H72" s="96"/>
      <c r="I72" s="96"/>
      <c r="J72" s="96"/>
      <c r="K72" s="96"/>
      <c r="L72" s="96"/>
      <c r="M72" s="96"/>
      <c r="N72" s="96"/>
      <c r="O72" s="96"/>
      <c r="P72" s="96"/>
      <c r="Q72" s="96"/>
      <c r="R72" s="96"/>
      <c r="S72" s="96"/>
      <c r="T72" s="96"/>
      <c r="U72" s="96"/>
      <c r="V72" s="96"/>
      <c r="W72" s="96"/>
      <c r="X72" s="96"/>
      <c r="Y72" s="96"/>
      <c r="Z72" s="96"/>
      <c r="AA72" s="96"/>
      <c r="AB72" s="96"/>
      <c r="AC72" s="96"/>
      <c r="AD72" s="96"/>
      <c r="AE72" s="96"/>
      <c r="AF72" s="96"/>
      <c r="AG72" s="96"/>
      <c r="AH72" s="96"/>
      <c r="AI72" s="96"/>
      <c r="AJ72" s="96"/>
      <c r="AK72" s="96"/>
      <c r="AL72" s="96"/>
      <c r="AM72" s="96"/>
      <c r="AN72" s="96"/>
      <c r="AO72" s="96"/>
    </row>
    <row r="73" spans="1:41" x14ac:dyDescent="0.25">
      <c r="A73" s="291"/>
      <c r="B73" s="291"/>
      <c r="C73" s="96"/>
      <c r="D73" s="96"/>
      <c r="E73" s="96"/>
      <c r="F73" s="96"/>
      <c r="G73" s="96"/>
      <c r="H73" s="96"/>
      <c r="I73" s="96"/>
      <c r="J73" s="96"/>
      <c r="K73" s="96"/>
      <c r="L73" s="96"/>
      <c r="M73" s="96"/>
      <c r="N73" s="96"/>
      <c r="O73" s="96"/>
      <c r="P73" s="96"/>
      <c r="Q73" s="96"/>
      <c r="R73" s="96"/>
      <c r="S73" s="96"/>
      <c r="T73" s="96"/>
      <c r="U73" s="96"/>
      <c r="V73" s="96"/>
      <c r="W73" s="96"/>
      <c r="X73" s="96"/>
      <c r="Y73" s="96"/>
      <c r="Z73" s="96"/>
      <c r="AA73" s="96"/>
      <c r="AB73" s="96"/>
      <c r="AC73" s="96"/>
      <c r="AD73" s="96"/>
      <c r="AE73" s="96"/>
      <c r="AF73" s="96"/>
      <c r="AG73" s="96"/>
      <c r="AH73" s="96"/>
      <c r="AI73" s="96"/>
      <c r="AJ73" s="96"/>
      <c r="AK73" s="96"/>
      <c r="AL73" s="96"/>
      <c r="AM73" s="96"/>
      <c r="AN73" s="96"/>
      <c r="AO73" s="96"/>
    </row>
    <row r="74" spans="1:41" x14ac:dyDescent="0.25">
      <c r="A74" s="291"/>
      <c r="B74" s="291"/>
      <c r="C74" s="96"/>
      <c r="D74" s="96"/>
      <c r="E74" s="96"/>
      <c r="F74" s="96"/>
      <c r="G74" s="96"/>
      <c r="H74" s="96"/>
      <c r="I74" s="96"/>
      <c r="J74" s="96"/>
      <c r="K74" s="96"/>
      <c r="L74" s="96"/>
      <c r="M74" s="96"/>
      <c r="N74" s="96"/>
      <c r="O74" s="96"/>
      <c r="P74" s="96"/>
      <c r="Q74" s="96"/>
      <c r="R74" s="96"/>
      <c r="S74" s="96"/>
      <c r="T74" s="96"/>
      <c r="U74" s="96"/>
      <c r="V74" s="96"/>
      <c r="W74" s="96"/>
      <c r="X74" s="96"/>
      <c r="Y74" s="96"/>
      <c r="Z74" s="96"/>
      <c r="AA74" s="96"/>
      <c r="AB74" s="96"/>
      <c r="AC74" s="96"/>
      <c r="AD74" s="96"/>
      <c r="AE74" s="96"/>
      <c r="AF74" s="96"/>
      <c r="AG74" s="96"/>
      <c r="AH74" s="96"/>
      <c r="AI74" s="96"/>
      <c r="AJ74" s="96"/>
      <c r="AK74" s="96"/>
      <c r="AL74" s="96"/>
      <c r="AM74" s="96"/>
      <c r="AN74" s="96"/>
      <c r="AO74" s="96"/>
    </row>
    <row r="75" spans="1:41" x14ac:dyDescent="0.25">
      <c r="A75" s="291"/>
      <c r="B75" s="291"/>
      <c r="C75" s="96"/>
      <c r="D75" s="96"/>
      <c r="E75" s="96"/>
      <c r="F75" s="96"/>
      <c r="G75" s="96"/>
      <c r="H75" s="96"/>
      <c r="I75" s="96"/>
      <c r="J75" s="96"/>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6"/>
      <c r="AJ75" s="96"/>
      <c r="AK75" s="96"/>
      <c r="AL75" s="96"/>
      <c r="AM75" s="96"/>
      <c r="AN75" s="96"/>
      <c r="AO75" s="96"/>
    </row>
    <row r="76" spans="1:41" x14ac:dyDescent="0.25">
      <c r="A76" s="291"/>
      <c r="B76" s="291"/>
      <c r="C76" s="9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row>
    <row r="77" spans="1:41" x14ac:dyDescent="0.25">
      <c r="A77" s="291"/>
      <c r="B77" s="291"/>
      <c r="C77" s="96"/>
      <c r="D77" s="96"/>
      <c r="E77" s="96"/>
      <c r="F77" s="96"/>
      <c r="G77" s="96"/>
      <c r="H77" s="96"/>
      <c r="I77" s="96"/>
      <c r="J77" s="96"/>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6"/>
      <c r="AJ77" s="96"/>
      <c r="AK77" s="96"/>
      <c r="AL77" s="96"/>
      <c r="AM77" s="96"/>
      <c r="AN77" s="96"/>
      <c r="AO77" s="96"/>
    </row>
    <row r="78" spans="1:41" x14ac:dyDescent="0.25">
      <c r="A78" s="291"/>
      <c r="B78" s="291"/>
      <c r="C78" s="96"/>
      <c r="D78" s="96"/>
      <c r="E78" s="96"/>
      <c r="F78" s="96"/>
      <c r="G78" s="96"/>
      <c r="H78" s="96"/>
      <c r="I78" s="96"/>
      <c r="J78" s="96"/>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6"/>
      <c r="AJ78" s="96"/>
      <c r="AK78" s="96"/>
      <c r="AL78" s="96"/>
      <c r="AM78" s="96"/>
      <c r="AN78" s="96"/>
      <c r="AO78" s="96"/>
    </row>
    <row r="79" spans="1:41" x14ac:dyDescent="0.25">
      <c r="A79" s="291"/>
      <c r="B79" s="291"/>
      <c r="C79" s="96"/>
      <c r="D79" s="96"/>
      <c r="E79" s="96"/>
      <c r="F79" s="96"/>
      <c r="G79" s="96"/>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row>
    <row r="80" spans="1:41" x14ac:dyDescent="0.25">
      <c r="A80" s="291"/>
      <c r="B80" s="291"/>
      <c r="C80" s="96"/>
      <c r="D80" s="96"/>
      <c r="E80" s="96"/>
      <c r="F80" s="96"/>
      <c r="G80" s="96"/>
      <c r="H80" s="96"/>
      <c r="I80" s="96"/>
      <c r="J80" s="96"/>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6"/>
      <c r="AJ80" s="96"/>
      <c r="AK80" s="96"/>
      <c r="AL80" s="96"/>
      <c r="AM80" s="96"/>
      <c r="AN80" s="96"/>
      <c r="AO80" s="96"/>
    </row>
    <row r="81" spans="1:41" x14ac:dyDescent="0.25">
      <c r="A81" s="291"/>
      <c r="B81" s="291"/>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row>
    <row r="82" spans="1:41" x14ac:dyDescent="0.25">
      <c r="A82" s="291"/>
      <c r="B82" s="291"/>
      <c r="C82" s="96"/>
      <c r="D82" s="96"/>
      <c r="E82" s="96"/>
      <c r="F82" s="96"/>
      <c r="G82" s="96"/>
      <c r="H82" s="96"/>
      <c r="I82" s="96"/>
      <c r="J82" s="96"/>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6"/>
      <c r="AJ82" s="96"/>
      <c r="AK82" s="96"/>
      <c r="AL82" s="96"/>
      <c r="AM82" s="96"/>
      <c r="AN82" s="96"/>
      <c r="AO82" s="96"/>
    </row>
    <row r="83" spans="1:41" x14ac:dyDescent="0.25">
      <c r="A83" s="291"/>
      <c r="B83" s="291"/>
      <c r="C83" s="96"/>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row>
    <row r="84" spans="1:41" x14ac:dyDescent="0.25">
      <c r="A84" s="96"/>
      <c r="B84" s="96"/>
      <c r="C84" s="96"/>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row>
    <row r="85" spans="1:41" x14ac:dyDescent="0.25">
      <c r="A85" s="96"/>
      <c r="B85" s="96"/>
      <c r="C85" s="96"/>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row>
    <row r="86" spans="1:41" x14ac:dyDescent="0.25">
      <c r="A86" s="96"/>
      <c r="B86" s="96"/>
      <c r="C86" s="96"/>
      <c r="D86" s="96"/>
      <c r="E86" s="96"/>
      <c r="F86" s="96"/>
      <c r="G86" s="96"/>
      <c r="H86" s="96"/>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6"/>
      <c r="AL86" s="96"/>
      <c r="AM86" s="96"/>
      <c r="AN86" s="96"/>
      <c r="AO86" s="96"/>
    </row>
    <row r="87" spans="1:41" x14ac:dyDescent="0.25">
      <c r="A87" s="96"/>
      <c r="B87" s="96"/>
      <c r="C87" s="96"/>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row>
    <row r="88" spans="1:41" x14ac:dyDescent="0.25">
      <c r="A88" s="96"/>
      <c r="B88" s="96"/>
      <c r="C88" s="96"/>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row>
    <row r="89" spans="1:41" x14ac:dyDescent="0.25">
      <c r="A89" s="96"/>
      <c r="B89" s="96"/>
      <c r="C89" s="96"/>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row>
    <row r="90" spans="1:41" x14ac:dyDescent="0.25">
      <c r="A90" s="96"/>
      <c r="B90" s="96"/>
      <c r="C90" s="96"/>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row>
    <row r="91" spans="1:41" x14ac:dyDescent="0.25">
      <c r="A91" s="96"/>
      <c r="B91" s="96"/>
      <c r="C91" s="96"/>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row>
    <row r="92" spans="1:41" x14ac:dyDescent="0.25">
      <c r="A92" s="96"/>
      <c r="B92" s="96"/>
      <c r="C92" s="96"/>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row>
    <row r="93" spans="1:41" x14ac:dyDescent="0.25">
      <c r="A93" s="96"/>
      <c r="B93" s="96"/>
      <c r="C93" s="96"/>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row>
    <row r="94" spans="1:41" x14ac:dyDescent="0.25">
      <c r="A94" s="96"/>
      <c r="B94" s="96"/>
      <c r="C94" s="96"/>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row>
    <row r="95" spans="1:41" x14ac:dyDescent="0.25">
      <c r="A95" s="96"/>
      <c r="B95" s="96"/>
      <c r="C95" s="96"/>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row>
    <row r="96" spans="1:41" x14ac:dyDescent="0.25">
      <c r="A96" s="96"/>
      <c r="B96" s="96"/>
      <c r="C96" s="96"/>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6"/>
      <c r="AK96" s="96"/>
      <c r="AL96" s="96"/>
      <c r="AM96" s="96"/>
      <c r="AN96" s="96"/>
      <c r="AO96" s="96"/>
    </row>
    <row r="97" spans="1:41" x14ac:dyDescent="0.25">
      <c r="A97" s="96"/>
      <c r="B97" s="96"/>
      <c r="C97" s="96"/>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row>
    <row r="98" spans="1:41" x14ac:dyDescent="0.25">
      <c r="A98" s="96"/>
      <c r="B98" s="96"/>
      <c r="C98" s="96"/>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row>
    <row r="99" spans="1:41" x14ac:dyDescent="0.25">
      <c r="A99" s="96"/>
      <c r="B99" s="96"/>
      <c r="C99" s="96"/>
      <c r="D99" s="96"/>
      <c r="E99" s="96"/>
      <c r="F99" s="96"/>
      <c r="G99" s="96"/>
      <c r="H99" s="96"/>
      <c r="I99" s="96"/>
      <c r="J99" s="96"/>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6"/>
      <c r="AJ99" s="96"/>
      <c r="AK99" s="96"/>
      <c r="AL99" s="96"/>
      <c r="AM99" s="96"/>
      <c r="AN99" s="96"/>
      <c r="AO99" s="96"/>
    </row>
    <row r="100" spans="1:41" x14ac:dyDescent="0.25">
      <c r="A100" s="96"/>
      <c r="B100" s="96"/>
      <c r="C100" s="96"/>
      <c r="D100" s="96"/>
      <c r="E100" s="96"/>
      <c r="F100" s="96"/>
      <c r="G100" s="96"/>
      <c r="H100" s="96"/>
      <c r="I100" s="96"/>
      <c r="J100" s="96"/>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6"/>
      <c r="AJ100" s="96"/>
      <c r="AK100" s="96"/>
      <c r="AL100" s="96"/>
      <c r="AM100" s="96"/>
      <c r="AN100" s="96"/>
      <c r="AO100" s="96"/>
    </row>
    <row r="101" spans="1:41" x14ac:dyDescent="0.25">
      <c r="A101" s="96"/>
      <c r="B101" s="96"/>
      <c r="C101" s="96"/>
      <c r="D101" s="96"/>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row>
    <row r="102" spans="1:41" x14ac:dyDescent="0.25">
      <c r="A102" s="96"/>
      <c r="B102" s="96"/>
      <c r="C102" s="96"/>
      <c r="D102" s="96"/>
      <c r="E102" s="96"/>
      <c r="F102" s="96"/>
      <c r="G102" s="96"/>
      <c r="H102" s="96"/>
      <c r="I102" s="96"/>
      <c r="J102" s="96"/>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6"/>
      <c r="AJ102" s="96"/>
      <c r="AK102" s="96"/>
      <c r="AL102" s="96"/>
      <c r="AM102" s="96"/>
      <c r="AN102" s="96"/>
      <c r="AO102" s="96"/>
    </row>
    <row r="103" spans="1:41" x14ac:dyDescent="0.25">
      <c r="A103" s="96"/>
      <c r="B103" s="96"/>
      <c r="C103" s="96"/>
      <c r="D103" s="96"/>
      <c r="E103" s="96"/>
      <c r="F103" s="96"/>
      <c r="G103" s="96"/>
      <c r="H103" s="96"/>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6"/>
      <c r="AL103" s="96"/>
      <c r="AM103" s="96"/>
      <c r="AN103" s="96"/>
      <c r="AO103" s="96"/>
    </row>
    <row r="104" spans="1:41" x14ac:dyDescent="0.25">
      <c r="A104" s="96"/>
      <c r="B104" s="96"/>
      <c r="C104" s="96"/>
      <c r="D104" s="96"/>
      <c r="E104" s="96"/>
      <c r="F104" s="96"/>
      <c r="G104" s="96"/>
      <c r="H104" s="96"/>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6"/>
      <c r="AJ104" s="96"/>
      <c r="AK104" s="96"/>
      <c r="AL104" s="96"/>
      <c r="AM104" s="96"/>
      <c r="AN104" s="96"/>
      <c r="AO104" s="96"/>
    </row>
    <row r="105" spans="1:41" x14ac:dyDescent="0.25">
      <c r="A105" s="96"/>
      <c r="B105" s="96"/>
      <c r="C105" s="96"/>
      <c r="D105" s="96"/>
      <c r="E105" s="96"/>
      <c r="F105" s="96"/>
      <c r="G105" s="96"/>
      <c r="H105" s="96"/>
      <c r="I105" s="96"/>
      <c r="J105" s="96"/>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c r="AH105" s="96"/>
      <c r="AI105" s="96"/>
      <c r="AJ105" s="96"/>
      <c r="AK105" s="96"/>
      <c r="AL105" s="96"/>
      <c r="AM105" s="96"/>
      <c r="AN105" s="96"/>
      <c r="AO105" s="96"/>
    </row>
    <row r="106" spans="1:41" x14ac:dyDescent="0.25">
      <c r="A106" s="96"/>
      <c r="B106" s="96"/>
      <c r="C106" s="96"/>
      <c r="D106" s="96"/>
      <c r="E106" s="96"/>
      <c r="F106" s="96"/>
      <c r="G106" s="96"/>
      <c r="H106" s="96"/>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6"/>
      <c r="AL106" s="96"/>
      <c r="AM106" s="96"/>
      <c r="AN106" s="96"/>
      <c r="AO106" s="96"/>
    </row>
    <row r="107" spans="1:41" x14ac:dyDescent="0.25">
      <c r="A107" s="96"/>
      <c r="B107" s="96"/>
      <c r="C107" s="96"/>
      <c r="D107" s="96"/>
      <c r="E107" s="96"/>
      <c r="F107" s="96"/>
      <c r="G107" s="96"/>
      <c r="H107" s="96"/>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row>
    <row r="108" spans="1:41" x14ac:dyDescent="0.25">
      <c r="A108" s="96"/>
      <c r="B108" s="96"/>
      <c r="C108" s="96"/>
      <c r="D108" s="96"/>
      <c r="E108" s="96"/>
      <c r="F108" s="96"/>
      <c r="G108" s="96"/>
      <c r="H108" s="96"/>
      <c r="I108" s="96"/>
      <c r="J108" s="96"/>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c r="AH108" s="96"/>
      <c r="AI108" s="96"/>
      <c r="AJ108" s="96"/>
      <c r="AK108" s="96"/>
      <c r="AL108" s="96"/>
      <c r="AM108" s="96"/>
      <c r="AN108" s="96"/>
      <c r="AO108" s="96"/>
    </row>
    <row r="109" spans="1:41" x14ac:dyDescent="0.25">
      <c r="A109" s="96"/>
      <c r="B109" s="96"/>
      <c r="C109" s="96"/>
      <c r="D109" s="96"/>
      <c r="E109" s="96"/>
      <c r="F109" s="96"/>
      <c r="G109" s="96"/>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row>
    <row r="110" spans="1:41" x14ac:dyDescent="0.25">
      <c r="A110" s="96"/>
      <c r="B110" s="96"/>
      <c r="C110" s="96"/>
      <c r="D110" s="96"/>
      <c r="E110" s="96"/>
      <c r="F110" s="96"/>
      <c r="G110" s="96"/>
      <c r="H110" s="96"/>
      <c r="I110" s="96"/>
      <c r="J110" s="96"/>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c r="AH110" s="96"/>
      <c r="AI110" s="96"/>
      <c r="AJ110" s="96"/>
      <c r="AK110" s="96"/>
      <c r="AL110" s="96"/>
      <c r="AM110" s="96"/>
      <c r="AN110" s="96"/>
      <c r="AO110" s="96"/>
    </row>
    <row r="111" spans="1:41" x14ac:dyDescent="0.25">
      <c r="A111" s="96"/>
      <c r="B111" s="96"/>
      <c r="C111" s="96"/>
      <c r="D111" s="96"/>
      <c r="E111" s="96"/>
      <c r="F111" s="96"/>
      <c r="G111" s="96"/>
      <c r="H111" s="96"/>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6"/>
      <c r="AJ111" s="96"/>
      <c r="AK111" s="96"/>
      <c r="AL111" s="96"/>
      <c r="AM111" s="96"/>
      <c r="AN111" s="96"/>
      <c r="AO111" s="96"/>
    </row>
    <row r="112" spans="1:41" x14ac:dyDescent="0.25">
      <c r="A112" s="96"/>
      <c r="B112" s="96"/>
      <c r="C112" s="96"/>
      <c r="D112" s="96"/>
      <c r="E112" s="96"/>
      <c r="F112" s="96"/>
      <c r="G112" s="96"/>
      <c r="H112" s="96"/>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6"/>
      <c r="AJ112" s="96"/>
      <c r="AK112" s="96"/>
      <c r="AL112" s="96"/>
      <c r="AM112" s="96"/>
      <c r="AN112" s="96"/>
      <c r="AO112" s="96"/>
    </row>
    <row r="113" spans="1:41" x14ac:dyDescent="0.25">
      <c r="A113" s="96"/>
      <c r="B113" s="96"/>
      <c r="C113" s="96"/>
      <c r="D113" s="96"/>
      <c r="E113" s="96"/>
      <c r="F113" s="96"/>
      <c r="G113" s="96"/>
      <c r="H113" s="96"/>
      <c r="I113" s="96"/>
      <c r="J113" s="96"/>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c r="AH113" s="96"/>
      <c r="AI113" s="96"/>
      <c r="AJ113" s="96"/>
      <c r="AK113" s="96"/>
      <c r="AL113" s="96"/>
      <c r="AM113" s="96"/>
      <c r="AN113" s="96"/>
      <c r="AO113" s="96"/>
    </row>
    <row r="114" spans="1:41" x14ac:dyDescent="0.25">
      <c r="A114" s="96"/>
      <c r="B114" s="96"/>
      <c r="C114" s="96"/>
      <c r="D114" s="96"/>
      <c r="E114" s="96"/>
      <c r="F114" s="96"/>
      <c r="G114" s="96"/>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row>
    <row r="115" spans="1:41" x14ac:dyDescent="0.25">
      <c r="A115" s="96"/>
      <c r="B115" s="96"/>
      <c r="C115" s="96"/>
      <c r="D115" s="96"/>
      <c r="E115" s="96"/>
      <c r="F115" s="96"/>
      <c r="G115" s="96"/>
      <c r="H115" s="96"/>
      <c r="I115" s="96"/>
      <c r="J115" s="96"/>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c r="AH115" s="96"/>
      <c r="AI115" s="96"/>
      <c r="AJ115" s="96"/>
      <c r="AK115" s="96"/>
      <c r="AL115" s="96"/>
      <c r="AM115" s="96"/>
      <c r="AN115" s="96"/>
      <c r="AO115" s="96"/>
    </row>
    <row r="116" spans="1:41" x14ac:dyDescent="0.25">
      <c r="A116" s="96"/>
      <c r="B116" s="96"/>
      <c r="C116" s="96"/>
      <c r="D116" s="96"/>
      <c r="E116" s="96"/>
      <c r="F116" s="96"/>
      <c r="G116" s="96"/>
      <c r="H116" s="96"/>
      <c r="I116" s="96"/>
      <c r="J116" s="96"/>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c r="AH116" s="96"/>
      <c r="AI116" s="96"/>
      <c r="AJ116" s="96"/>
      <c r="AK116" s="96"/>
      <c r="AL116" s="96"/>
      <c r="AM116" s="96"/>
      <c r="AN116" s="96"/>
      <c r="AO116" s="96"/>
    </row>
    <row r="117" spans="1:41" x14ac:dyDescent="0.25">
      <c r="A117" s="96"/>
      <c r="B117" s="96"/>
      <c r="C117" s="96"/>
      <c r="D117" s="96"/>
      <c r="E117" s="96"/>
      <c r="F117" s="96"/>
      <c r="G117" s="96"/>
      <c r="H117" s="96"/>
      <c r="I117" s="96"/>
      <c r="J117" s="96"/>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c r="AH117" s="96"/>
      <c r="AI117" s="96"/>
      <c r="AJ117" s="96"/>
      <c r="AK117" s="96"/>
      <c r="AL117" s="96"/>
      <c r="AM117" s="96"/>
      <c r="AN117" s="96"/>
      <c r="AO117" s="96"/>
    </row>
    <row r="118" spans="1:41" x14ac:dyDescent="0.25">
      <c r="A118" s="96"/>
      <c r="B118" s="96"/>
      <c r="C118" s="96"/>
      <c r="D118" s="96"/>
      <c r="E118" s="96"/>
      <c r="F118" s="96"/>
      <c r="G118" s="96"/>
      <c r="H118" s="96"/>
      <c r="I118" s="96"/>
      <c r="J118" s="96"/>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c r="AH118" s="96"/>
      <c r="AI118" s="96"/>
      <c r="AJ118" s="96"/>
      <c r="AK118" s="96"/>
      <c r="AL118" s="96"/>
      <c r="AM118" s="96"/>
      <c r="AN118" s="96"/>
      <c r="AO118" s="96"/>
    </row>
    <row r="119" spans="1:41" x14ac:dyDescent="0.25">
      <c r="A119" s="96"/>
      <c r="B119" s="96"/>
      <c r="C119" s="96"/>
      <c r="D119" s="96"/>
      <c r="E119" s="96"/>
      <c r="F119" s="96"/>
      <c r="G119" s="96"/>
      <c r="H119" s="96"/>
      <c r="I119" s="96"/>
      <c r="J119" s="96"/>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c r="AH119" s="96"/>
      <c r="AI119" s="96"/>
      <c r="AJ119" s="96"/>
      <c r="AK119" s="96"/>
      <c r="AL119" s="96"/>
      <c r="AM119" s="96"/>
      <c r="AN119" s="96"/>
      <c r="AO119" s="96"/>
    </row>
    <row r="120" spans="1:41" x14ac:dyDescent="0.25">
      <c r="A120" s="96"/>
      <c r="B120" s="96"/>
      <c r="C120" s="96"/>
      <c r="D120" s="96"/>
      <c r="E120" s="96"/>
      <c r="F120" s="96"/>
      <c r="G120" s="96"/>
      <c r="H120" s="96"/>
      <c r="I120" s="96"/>
      <c r="J120" s="96"/>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c r="AH120" s="96"/>
      <c r="AI120" s="96"/>
      <c r="AJ120" s="96"/>
      <c r="AK120" s="96"/>
      <c r="AL120" s="96"/>
      <c r="AM120" s="96"/>
      <c r="AN120" s="96"/>
      <c r="AO120" s="96"/>
    </row>
    <row r="121" spans="1:41" x14ac:dyDescent="0.25">
      <c r="A121" s="96"/>
      <c r="B121" s="96"/>
      <c r="C121" s="96"/>
      <c r="D121" s="96"/>
      <c r="E121" s="96"/>
      <c r="F121" s="96"/>
      <c r="G121" s="96"/>
      <c r="H121" s="96"/>
      <c r="I121" s="96"/>
      <c r="J121" s="96"/>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c r="AH121" s="96"/>
      <c r="AI121" s="96"/>
      <c r="AJ121" s="96"/>
      <c r="AK121" s="96"/>
      <c r="AL121" s="96"/>
      <c r="AM121" s="96"/>
      <c r="AN121" s="96"/>
      <c r="AO121" s="96"/>
    </row>
    <row r="122" spans="1:41" x14ac:dyDescent="0.25">
      <c r="A122" s="96"/>
      <c r="B122" s="96"/>
      <c r="C122" s="96"/>
      <c r="D122" s="96"/>
      <c r="E122" s="96"/>
      <c r="F122" s="96"/>
      <c r="G122" s="96"/>
      <c r="H122" s="96"/>
      <c r="I122" s="96"/>
      <c r="J122" s="96"/>
      <c r="K122" s="96"/>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6"/>
      <c r="AJ122" s="96"/>
      <c r="AK122" s="96"/>
      <c r="AL122" s="96"/>
      <c r="AM122" s="96"/>
      <c r="AN122" s="96"/>
      <c r="AO122" s="96"/>
    </row>
    <row r="123" spans="1:41" x14ac:dyDescent="0.25">
      <c r="A123" s="96"/>
      <c r="B123" s="96"/>
      <c r="C123" s="96"/>
      <c r="D123" s="96"/>
      <c r="E123" s="96"/>
      <c r="F123" s="96"/>
      <c r="G123" s="96"/>
      <c r="H123" s="96"/>
      <c r="I123" s="96"/>
      <c r="J123" s="96"/>
      <c r="K123" s="96"/>
      <c r="L123" s="96"/>
      <c r="M123" s="96"/>
      <c r="N123" s="96"/>
      <c r="O123" s="96"/>
      <c r="P123" s="96"/>
      <c r="Q123" s="96"/>
      <c r="R123" s="96"/>
      <c r="S123" s="96"/>
      <c r="T123" s="96"/>
      <c r="U123" s="96"/>
      <c r="V123" s="96"/>
      <c r="W123" s="96"/>
      <c r="X123" s="96"/>
      <c r="Y123" s="96"/>
      <c r="Z123" s="96"/>
      <c r="AA123" s="96"/>
      <c r="AB123" s="96"/>
      <c r="AC123" s="96"/>
      <c r="AD123" s="96"/>
      <c r="AE123" s="96"/>
      <c r="AF123" s="96"/>
      <c r="AG123" s="96"/>
      <c r="AH123" s="96"/>
      <c r="AI123" s="96"/>
      <c r="AJ123" s="96"/>
      <c r="AK123" s="96"/>
      <c r="AL123" s="96"/>
      <c r="AM123" s="96"/>
      <c r="AN123" s="96"/>
      <c r="AO123" s="96"/>
    </row>
    <row r="124" spans="1:41" x14ac:dyDescent="0.25">
      <c r="A124" s="96"/>
      <c r="B124" s="96"/>
      <c r="C124" s="96"/>
      <c r="D124" s="96"/>
      <c r="E124" s="96"/>
      <c r="F124" s="96"/>
      <c r="G124" s="96"/>
      <c r="H124" s="96"/>
      <c r="I124" s="96"/>
      <c r="J124" s="96"/>
      <c r="K124" s="96"/>
      <c r="L124" s="96"/>
      <c r="M124" s="96"/>
      <c r="N124" s="96"/>
      <c r="O124" s="96"/>
      <c r="P124" s="96"/>
      <c r="Q124" s="96"/>
      <c r="R124" s="96"/>
      <c r="S124" s="96"/>
      <c r="T124" s="96"/>
      <c r="U124" s="96"/>
      <c r="V124" s="96"/>
      <c r="W124" s="96"/>
      <c r="X124" s="96"/>
      <c r="Y124" s="96"/>
      <c r="Z124" s="96"/>
      <c r="AA124" s="96"/>
      <c r="AB124" s="96"/>
      <c r="AC124" s="96"/>
      <c r="AD124" s="96"/>
      <c r="AE124" s="96"/>
      <c r="AF124" s="96"/>
      <c r="AG124" s="96"/>
      <c r="AH124" s="96"/>
      <c r="AI124" s="96"/>
      <c r="AJ124" s="96"/>
      <c r="AK124" s="96"/>
      <c r="AL124" s="96"/>
      <c r="AM124" s="96"/>
      <c r="AN124" s="96"/>
      <c r="AO124" s="96"/>
    </row>
    <row r="125" spans="1:41" x14ac:dyDescent="0.25">
      <c r="A125" s="96"/>
      <c r="B125" s="96"/>
      <c r="C125" s="96"/>
      <c r="D125" s="96"/>
      <c r="E125" s="96"/>
      <c r="F125" s="96"/>
      <c r="G125" s="96"/>
      <c r="H125" s="96"/>
      <c r="I125" s="96"/>
      <c r="J125" s="96"/>
      <c r="K125" s="96"/>
      <c r="L125" s="96"/>
      <c r="M125" s="96"/>
      <c r="N125" s="96"/>
      <c r="O125" s="96"/>
      <c r="P125" s="96"/>
      <c r="Q125" s="96"/>
      <c r="R125" s="96"/>
      <c r="S125" s="96"/>
      <c r="T125" s="96"/>
      <c r="U125" s="96"/>
      <c r="V125" s="96"/>
      <c r="W125" s="96"/>
      <c r="X125" s="96"/>
      <c r="Y125" s="96"/>
      <c r="Z125" s="96"/>
      <c r="AA125" s="96"/>
      <c r="AB125" s="96"/>
      <c r="AC125" s="96"/>
      <c r="AD125" s="96"/>
      <c r="AE125" s="96"/>
      <c r="AF125" s="96"/>
      <c r="AG125" s="96"/>
      <c r="AH125" s="96"/>
      <c r="AI125" s="96"/>
      <c r="AJ125" s="96"/>
      <c r="AK125" s="96"/>
      <c r="AL125" s="96"/>
      <c r="AM125" s="96"/>
      <c r="AN125" s="96"/>
      <c r="AO125" s="96"/>
    </row>
    <row r="126" spans="1:41" x14ac:dyDescent="0.25">
      <c r="A126" s="96"/>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row>
    <row r="127" spans="1:41" x14ac:dyDescent="0.25">
      <c r="A127" s="96"/>
      <c r="B127" s="96"/>
      <c r="C127" s="96"/>
      <c r="D127" s="96"/>
      <c r="E127" s="96"/>
      <c r="F127" s="96"/>
      <c r="G127" s="96"/>
      <c r="H127" s="96"/>
      <c r="I127" s="96"/>
      <c r="J127" s="96"/>
      <c r="K127" s="96"/>
      <c r="L127" s="96"/>
      <c r="M127" s="96"/>
      <c r="N127" s="96"/>
      <c r="O127" s="96"/>
      <c r="P127" s="96"/>
      <c r="Q127" s="96"/>
      <c r="R127" s="96"/>
      <c r="S127" s="96"/>
      <c r="T127" s="96"/>
      <c r="U127" s="96"/>
      <c r="V127" s="96"/>
      <c r="W127" s="96"/>
      <c r="X127" s="96"/>
      <c r="Y127" s="96"/>
      <c r="Z127" s="96"/>
      <c r="AA127" s="96"/>
      <c r="AB127" s="96"/>
      <c r="AC127" s="96"/>
      <c r="AD127" s="96"/>
      <c r="AE127" s="96"/>
      <c r="AF127" s="96"/>
      <c r="AG127" s="96"/>
      <c r="AH127" s="96"/>
      <c r="AI127" s="96"/>
      <c r="AJ127" s="96"/>
      <c r="AK127" s="96"/>
      <c r="AL127" s="96"/>
      <c r="AM127" s="96"/>
      <c r="AN127" s="96"/>
      <c r="AO127" s="96"/>
    </row>
    <row r="128" spans="1:41" x14ac:dyDescent="0.25">
      <c r="A128" s="96"/>
      <c r="B128" s="96"/>
      <c r="C128" s="96"/>
      <c r="D128" s="96"/>
      <c r="E128" s="96"/>
      <c r="F128" s="96"/>
      <c r="G128" s="96"/>
      <c r="H128" s="96"/>
      <c r="I128" s="96"/>
      <c r="J128" s="96"/>
      <c r="K128" s="96"/>
      <c r="L128" s="96"/>
      <c r="M128" s="96"/>
      <c r="N128" s="96"/>
      <c r="O128" s="96"/>
      <c r="P128" s="96"/>
      <c r="Q128" s="96"/>
      <c r="R128" s="96"/>
      <c r="S128" s="96"/>
      <c r="T128" s="96"/>
      <c r="U128" s="96"/>
      <c r="V128" s="96"/>
      <c r="W128" s="96"/>
      <c r="X128" s="96"/>
      <c r="Y128" s="96"/>
      <c r="Z128" s="96"/>
      <c r="AA128" s="96"/>
      <c r="AB128" s="96"/>
      <c r="AC128" s="96"/>
      <c r="AD128" s="96"/>
      <c r="AE128" s="96"/>
      <c r="AF128" s="96"/>
      <c r="AG128" s="96"/>
      <c r="AH128" s="96"/>
      <c r="AI128" s="96"/>
      <c r="AJ128" s="96"/>
      <c r="AK128" s="96"/>
      <c r="AL128" s="96"/>
      <c r="AM128" s="96"/>
      <c r="AN128" s="96"/>
      <c r="AO128" s="96"/>
    </row>
    <row r="129" spans="1:41" x14ac:dyDescent="0.25">
      <c r="A129" s="96"/>
      <c r="B129" s="96"/>
      <c r="C129" s="96"/>
      <c r="D129" s="96"/>
      <c r="E129" s="96"/>
      <c r="F129" s="96"/>
      <c r="G129" s="96"/>
      <c r="H129" s="96"/>
      <c r="I129" s="96"/>
      <c r="J129" s="96"/>
      <c r="K129" s="96"/>
      <c r="L129" s="96"/>
      <c r="M129" s="96"/>
      <c r="N129" s="96"/>
      <c r="O129" s="96"/>
      <c r="P129" s="96"/>
      <c r="Q129" s="96"/>
      <c r="R129" s="96"/>
      <c r="S129" s="96"/>
      <c r="T129" s="96"/>
      <c r="U129" s="96"/>
      <c r="V129" s="96"/>
      <c r="W129" s="96"/>
      <c r="X129" s="96"/>
      <c r="Y129" s="96"/>
      <c r="Z129" s="96"/>
      <c r="AA129" s="96"/>
      <c r="AB129" s="96"/>
      <c r="AC129" s="96"/>
      <c r="AD129" s="96"/>
      <c r="AE129" s="96"/>
      <c r="AF129" s="96"/>
      <c r="AG129" s="96"/>
      <c r="AH129" s="96"/>
      <c r="AI129" s="96"/>
      <c r="AJ129" s="96"/>
      <c r="AK129" s="96"/>
      <c r="AL129" s="96"/>
      <c r="AM129" s="96"/>
      <c r="AN129" s="96"/>
      <c r="AO129" s="96"/>
    </row>
    <row r="130" spans="1:41" x14ac:dyDescent="0.25">
      <c r="A130" s="96"/>
      <c r="B130" s="96"/>
      <c r="C130" s="96"/>
      <c r="D130" s="96"/>
      <c r="E130" s="96"/>
      <c r="F130" s="96"/>
      <c r="G130" s="96"/>
      <c r="H130" s="96"/>
      <c r="I130" s="96"/>
      <c r="J130" s="96"/>
      <c r="K130" s="96"/>
      <c r="L130" s="96"/>
      <c r="M130" s="96"/>
      <c r="N130" s="96"/>
      <c r="O130" s="96"/>
      <c r="P130" s="96"/>
      <c r="Q130" s="96"/>
      <c r="R130" s="96"/>
      <c r="S130" s="96"/>
      <c r="T130" s="96"/>
      <c r="U130" s="96"/>
      <c r="V130" s="96"/>
      <c r="W130" s="96"/>
      <c r="X130" s="96"/>
      <c r="Y130" s="96"/>
      <c r="Z130" s="96"/>
      <c r="AA130" s="96"/>
      <c r="AB130" s="96"/>
      <c r="AC130" s="96"/>
      <c r="AD130" s="96"/>
      <c r="AE130" s="96"/>
      <c r="AF130" s="96"/>
      <c r="AG130" s="96"/>
      <c r="AH130" s="96"/>
      <c r="AI130" s="96"/>
      <c r="AJ130" s="96"/>
      <c r="AK130" s="96"/>
      <c r="AL130" s="96"/>
      <c r="AM130" s="96"/>
      <c r="AN130" s="96"/>
      <c r="AO130" s="96"/>
    </row>
    <row r="131" spans="1:41" x14ac:dyDescent="0.25">
      <c r="A131" s="96"/>
      <c r="B131" s="96"/>
      <c r="C131" s="96"/>
      <c r="D131" s="96"/>
      <c r="E131" s="96"/>
      <c r="F131" s="96"/>
      <c r="G131" s="96"/>
      <c r="H131" s="96"/>
      <c r="I131" s="96"/>
      <c r="J131" s="96"/>
      <c r="K131" s="96"/>
      <c r="L131" s="96"/>
      <c r="M131" s="96"/>
      <c r="N131" s="96"/>
      <c r="O131" s="96"/>
      <c r="P131" s="96"/>
      <c r="Q131" s="96"/>
      <c r="R131" s="96"/>
      <c r="S131" s="96"/>
      <c r="T131" s="96"/>
      <c r="U131" s="96"/>
      <c r="V131" s="96"/>
      <c r="W131" s="96"/>
      <c r="X131" s="96"/>
      <c r="Y131" s="96"/>
      <c r="Z131" s="96"/>
      <c r="AA131" s="96"/>
      <c r="AB131" s="96"/>
      <c r="AC131" s="96"/>
      <c r="AD131" s="96"/>
      <c r="AE131" s="96"/>
      <c r="AF131" s="96"/>
      <c r="AG131" s="96"/>
      <c r="AH131" s="96"/>
      <c r="AI131" s="96"/>
      <c r="AJ131" s="96"/>
      <c r="AK131" s="96"/>
      <c r="AL131" s="96"/>
      <c r="AM131" s="96"/>
      <c r="AN131" s="96"/>
      <c r="AO131" s="96"/>
    </row>
    <row r="132" spans="1:41" x14ac:dyDescent="0.25">
      <c r="A132" s="96"/>
      <c r="B132" s="96"/>
      <c r="C132" s="96"/>
      <c r="D132" s="96"/>
      <c r="E132" s="96"/>
      <c r="F132" s="96"/>
      <c r="G132" s="96"/>
      <c r="H132" s="96"/>
      <c r="I132" s="96"/>
      <c r="J132" s="96"/>
      <c r="K132" s="96"/>
      <c r="L132" s="96"/>
      <c r="M132" s="96"/>
      <c r="N132" s="96"/>
      <c r="O132" s="96"/>
      <c r="P132" s="96"/>
      <c r="Q132" s="96"/>
      <c r="R132" s="96"/>
      <c r="S132" s="96"/>
      <c r="T132" s="96"/>
      <c r="U132" s="96"/>
      <c r="V132" s="96"/>
      <c r="W132" s="96"/>
      <c r="X132" s="96"/>
      <c r="Y132" s="96"/>
      <c r="Z132" s="96"/>
      <c r="AA132" s="96"/>
      <c r="AB132" s="96"/>
      <c r="AC132" s="96"/>
      <c r="AD132" s="96"/>
      <c r="AE132" s="96"/>
      <c r="AF132" s="96"/>
      <c r="AG132" s="96"/>
      <c r="AH132" s="96"/>
      <c r="AI132" s="96"/>
      <c r="AJ132" s="96"/>
      <c r="AK132" s="96"/>
      <c r="AL132" s="96"/>
      <c r="AM132" s="96"/>
      <c r="AN132" s="96"/>
      <c r="AO132" s="96"/>
    </row>
    <row r="133" spans="1:41" x14ac:dyDescent="0.25">
      <c r="A133" s="96"/>
      <c r="B133" s="96"/>
      <c r="C133" s="96"/>
      <c r="D133" s="96"/>
      <c r="E133" s="96"/>
      <c r="F133" s="96"/>
      <c r="G133" s="96"/>
      <c r="H133" s="96"/>
      <c r="I133" s="96"/>
      <c r="J133" s="96"/>
      <c r="K133" s="96"/>
      <c r="L133" s="96"/>
      <c r="M133" s="96"/>
      <c r="N133" s="96"/>
      <c r="O133" s="96"/>
      <c r="P133" s="96"/>
      <c r="Q133" s="96"/>
      <c r="R133" s="96"/>
      <c r="S133" s="96"/>
      <c r="T133" s="96"/>
      <c r="U133" s="96"/>
      <c r="V133" s="96"/>
      <c r="W133" s="96"/>
      <c r="X133" s="96"/>
      <c r="Y133" s="96"/>
      <c r="Z133" s="96"/>
      <c r="AA133" s="96"/>
      <c r="AB133" s="96"/>
      <c r="AC133" s="96"/>
      <c r="AD133" s="96"/>
      <c r="AE133" s="96"/>
      <c r="AF133" s="96"/>
      <c r="AG133" s="96"/>
      <c r="AH133" s="96"/>
      <c r="AI133" s="96"/>
      <c r="AJ133" s="96"/>
      <c r="AK133" s="96"/>
      <c r="AL133" s="96"/>
      <c r="AM133" s="96"/>
      <c r="AN133" s="96"/>
      <c r="AO133" s="96"/>
    </row>
    <row r="134" spans="1:41" x14ac:dyDescent="0.25">
      <c r="A134" s="96"/>
      <c r="B134" s="96"/>
      <c r="C134" s="96"/>
      <c r="D134" s="96"/>
      <c r="E134" s="96"/>
      <c r="F134" s="96"/>
      <c r="G134" s="96"/>
      <c r="H134" s="96"/>
      <c r="I134" s="96"/>
      <c r="J134" s="96"/>
      <c r="K134" s="96"/>
      <c r="L134" s="96"/>
      <c r="M134" s="96"/>
      <c r="N134" s="96"/>
      <c r="O134" s="96"/>
      <c r="P134" s="96"/>
      <c r="Q134" s="96"/>
      <c r="R134" s="96"/>
      <c r="S134" s="96"/>
      <c r="T134" s="96"/>
      <c r="U134" s="96"/>
      <c r="V134" s="96"/>
      <c r="W134" s="96"/>
      <c r="X134" s="96"/>
      <c r="Y134" s="96"/>
      <c r="Z134" s="96"/>
      <c r="AA134" s="96"/>
      <c r="AB134" s="96"/>
      <c r="AC134" s="96"/>
      <c r="AD134" s="96"/>
      <c r="AE134" s="96"/>
      <c r="AF134" s="96"/>
      <c r="AG134" s="96"/>
      <c r="AH134" s="96"/>
      <c r="AI134" s="96"/>
      <c r="AJ134" s="96"/>
      <c r="AK134" s="96"/>
      <c r="AL134" s="96"/>
      <c r="AM134" s="96"/>
      <c r="AN134" s="96"/>
      <c r="AO134" s="96"/>
    </row>
    <row r="135" spans="1:41" x14ac:dyDescent="0.25">
      <c r="A135" s="96"/>
      <c r="B135" s="96"/>
      <c r="C135" s="96"/>
      <c r="D135" s="96"/>
      <c r="E135" s="96"/>
      <c r="F135" s="96"/>
      <c r="G135" s="96"/>
      <c r="H135" s="96"/>
      <c r="I135" s="96"/>
      <c r="J135" s="96"/>
      <c r="K135" s="96"/>
      <c r="L135" s="96"/>
      <c r="M135" s="96"/>
      <c r="N135" s="96"/>
      <c r="O135" s="96"/>
      <c r="P135" s="96"/>
      <c r="Q135" s="96"/>
      <c r="R135" s="96"/>
      <c r="S135" s="96"/>
      <c r="T135" s="96"/>
      <c r="U135" s="96"/>
      <c r="V135" s="96"/>
      <c r="W135" s="96"/>
      <c r="X135" s="96"/>
      <c r="Y135" s="96"/>
      <c r="Z135" s="96"/>
      <c r="AA135" s="96"/>
      <c r="AB135" s="96"/>
      <c r="AC135" s="96"/>
      <c r="AD135" s="96"/>
      <c r="AE135" s="96"/>
      <c r="AF135" s="96"/>
      <c r="AG135" s="96"/>
      <c r="AH135" s="96"/>
      <c r="AI135" s="96"/>
      <c r="AJ135" s="96"/>
      <c r="AK135" s="96"/>
      <c r="AL135" s="96"/>
      <c r="AM135" s="96"/>
      <c r="AN135" s="96"/>
      <c r="AO135" s="96"/>
    </row>
    <row r="136" spans="1:41" x14ac:dyDescent="0.25">
      <c r="A136" s="96"/>
      <c r="B136" s="96"/>
      <c r="C136" s="96"/>
      <c r="D136" s="96"/>
      <c r="E136" s="96"/>
      <c r="F136" s="96"/>
      <c r="G136" s="96"/>
      <c r="H136" s="96"/>
      <c r="I136" s="96"/>
      <c r="J136" s="96"/>
      <c r="K136" s="96"/>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6"/>
      <c r="AJ136" s="96"/>
      <c r="AK136" s="96"/>
      <c r="AL136" s="96"/>
      <c r="AM136" s="96"/>
      <c r="AN136" s="96"/>
      <c r="AO136" s="96"/>
    </row>
    <row r="137" spans="1:41" x14ac:dyDescent="0.25">
      <c r="A137" s="96"/>
      <c r="B137" s="96"/>
      <c r="C137" s="96"/>
      <c r="D137" s="96"/>
      <c r="E137" s="96"/>
      <c r="F137" s="96"/>
      <c r="G137" s="96"/>
      <c r="H137" s="96"/>
      <c r="I137" s="96"/>
      <c r="J137" s="96"/>
      <c r="K137" s="96"/>
      <c r="L137" s="96"/>
      <c r="M137" s="96"/>
      <c r="N137" s="96"/>
      <c r="O137" s="96"/>
      <c r="P137" s="96"/>
      <c r="Q137" s="96"/>
      <c r="R137" s="96"/>
      <c r="S137" s="96"/>
      <c r="T137" s="96"/>
      <c r="U137" s="96"/>
      <c r="V137" s="96"/>
      <c r="W137" s="96"/>
      <c r="X137" s="96"/>
      <c r="Y137" s="96"/>
      <c r="Z137" s="96"/>
      <c r="AA137" s="96"/>
      <c r="AB137" s="96"/>
      <c r="AC137" s="96"/>
      <c r="AD137" s="96"/>
      <c r="AE137" s="96"/>
      <c r="AF137" s="96"/>
      <c r="AG137" s="96"/>
      <c r="AH137" s="96"/>
      <c r="AI137" s="96"/>
      <c r="AJ137" s="96"/>
      <c r="AK137" s="96"/>
      <c r="AL137" s="96"/>
      <c r="AM137" s="96"/>
      <c r="AN137" s="96"/>
      <c r="AO137" s="96"/>
    </row>
    <row r="138" spans="1:41" x14ac:dyDescent="0.25">
      <c r="A138" s="96"/>
      <c r="B138" s="96"/>
      <c r="C138" s="96"/>
      <c r="D138" s="96"/>
      <c r="E138" s="96"/>
      <c r="F138" s="96"/>
      <c r="G138" s="96"/>
      <c r="H138" s="96"/>
      <c r="I138" s="96"/>
      <c r="J138" s="96"/>
      <c r="K138" s="96"/>
      <c r="L138" s="96"/>
      <c r="M138" s="96"/>
      <c r="N138" s="96"/>
      <c r="O138" s="96"/>
      <c r="P138" s="96"/>
      <c r="Q138" s="96"/>
      <c r="R138" s="96"/>
      <c r="S138" s="96"/>
      <c r="T138" s="96"/>
      <c r="U138" s="96"/>
      <c r="V138" s="96"/>
      <c r="W138" s="96"/>
      <c r="X138" s="96"/>
      <c r="Y138" s="96"/>
      <c r="Z138" s="96"/>
      <c r="AA138" s="96"/>
      <c r="AB138" s="96"/>
      <c r="AC138" s="96"/>
      <c r="AD138" s="96"/>
      <c r="AE138" s="96"/>
      <c r="AF138" s="96"/>
      <c r="AG138" s="96"/>
      <c r="AH138" s="96"/>
      <c r="AI138" s="96"/>
      <c r="AJ138" s="96"/>
      <c r="AK138" s="96"/>
      <c r="AL138" s="96"/>
      <c r="AM138" s="96"/>
      <c r="AN138" s="96"/>
      <c r="AO138" s="96"/>
    </row>
    <row r="139" spans="1:41" x14ac:dyDescent="0.25">
      <c r="A139" s="96"/>
      <c r="B139" s="96"/>
      <c r="C139" s="96"/>
      <c r="D139" s="96"/>
      <c r="E139" s="96"/>
      <c r="F139" s="96"/>
      <c r="G139" s="96"/>
      <c r="H139" s="96"/>
      <c r="I139" s="96"/>
      <c r="J139" s="96"/>
      <c r="K139" s="96"/>
      <c r="L139" s="96"/>
      <c r="M139" s="96"/>
      <c r="N139" s="96"/>
      <c r="O139" s="96"/>
      <c r="P139" s="96"/>
      <c r="Q139" s="96"/>
      <c r="R139" s="96"/>
      <c r="S139" s="96"/>
      <c r="T139" s="96"/>
      <c r="U139" s="96"/>
      <c r="V139" s="96"/>
      <c r="W139" s="96"/>
      <c r="X139" s="96"/>
      <c r="Y139" s="96"/>
      <c r="Z139" s="96"/>
      <c r="AA139" s="96"/>
      <c r="AB139" s="96"/>
      <c r="AC139" s="96"/>
      <c r="AD139" s="96"/>
      <c r="AE139" s="96"/>
      <c r="AF139" s="96"/>
      <c r="AG139" s="96"/>
      <c r="AH139" s="96"/>
      <c r="AI139" s="96"/>
      <c r="AJ139" s="96"/>
      <c r="AK139" s="96"/>
      <c r="AL139" s="96"/>
      <c r="AM139" s="96"/>
      <c r="AN139" s="96"/>
      <c r="AO139" s="96"/>
    </row>
    <row r="140" spans="1:41" x14ac:dyDescent="0.25">
      <c r="A140" s="96"/>
      <c r="B140" s="96"/>
      <c r="C140" s="96"/>
      <c r="D140" s="96"/>
      <c r="E140" s="96"/>
      <c r="F140" s="96"/>
      <c r="G140" s="96"/>
      <c r="H140" s="96"/>
      <c r="I140" s="96"/>
      <c r="J140" s="96"/>
      <c r="K140" s="96"/>
      <c r="L140" s="96"/>
      <c r="M140" s="96"/>
      <c r="N140" s="96"/>
      <c r="O140" s="96"/>
      <c r="P140" s="96"/>
      <c r="Q140" s="96"/>
      <c r="R140" s="96"/>
      <c r="S140" s="96"/>
      <c r="T140" s="96"/>
      <c r="U140" s="96"/>
      <c r="V140" s="96"/>
      <c r="W140" s="96"/>
      <c r="X140" s="96"/>
      <c r="Y140" s="96"/>
      <c r="Z140" s="96"/>
      <c r="AA140" s="96"/>
      <c r="AB140" s="96"/>
      <c r="AC140" s="96"/>
      <c r="AD140" s="96"/>
      <c r="AE140" s="96"/>
      <c r="AF140" s="96"/>
      <c r="AG140" s="96"/>
      <c r="AH140" s="96"/>
      <c r="AI140" s="96"/>
      <c r="AJ140" s="96"/>
      <c r="AK140" s="96"/>
      <c r="AL140" s="96"/>
      <c r="AM140" s="96"/>
      <c r="AN140" s="96"/>
      <c r="AO140" s="96"/>
    </row>
    <row r="141" spans="1:41" x14ac:dyDescent="0.25">
      <c r="A141" s="96"/>
      <c r="B141" s="96"/>
      <c r="C141" s="96"/>
      <c r="D141" s="96"/>
      <c r="E141" s="96"/>
      <c r="F141" s="96"/>
      <c r="G141" s="96"/>
      <c r="H141" s="96"/>
      <c r="I141" s="96"/>
      <c r="J141" s="96"/>
      <c r="K141" s="96"/>
      <c r="L141" s="96"/>
      <c r="M141" s="96"/>
      <c r="N141" s="96"/>
      <c r="O141" s="96"/>
      <c r="P141" s="96"/>
      <c r="Q141" s="96"/>
      <c r="R141" s="96"/>
      <c r="S141" s="96"/>
      <c r="T141" s="96"/>
      <c r="U141" s="96"/>
      <c r="V141" s="96"/>
      <c r="W141" s="96"/>
      <c r="X141" s="96"/>
      <c r="Y141" s="96"/>
      <c r="Z141" s="96"/>
      <c r="AA141" s="96"/>
      <c r="AB141" s="96"/>
      <c r="AC141" s="96"/>
      <c r="AD141" s="96"/>
      <c r="AE141" s="96"/>
      <c r="AF141" s="96"/>
      <c r="AG141" s="96"/>
      <c r="AH141" s="96"/>
      <c r="AI141" s="96"/>
      <c r="AJ141" s="96"/>
      <c r="AK141" s="96"/>
      <c r="AL141" s="96"/>
      <c r="AM141" s="96"/>
      <c r="AN141" s="96"/>
      <c r="AO141" s="96"/>
    </row>
    <row r="142" spans="1:41" x14ac:dyDescent="0.25">
      <c r="A142" s="96"/>
      <c r="B142" s="96"/>
      <c r="C142" s="96"/>
      <c r="D142" s="96"/>
      <c r="E142" s="96"/>
      <c r="F142" s="96"/>
      <c r="G142" s="96"/>
      <c r="H142" s="96"/>
      <c r="I142" s="96"/>
      <c r="J142" s="96"/>
      <c r="K142" s="96"/>
      <c r="L142" s="96"/>
      <c r="M142" s="96"/>
      <c r="N142" s="96"/>
      <c r="O142" s="96"/>
      <c r="P142" s="96"/>
      <c r="Q142" s="96"/>
      <c r="R142" s="96"/>
      <c r="S142" s="96"/>
      <c r="T142" s="96"/>
      <c r="U142" s="96"/>
      <c r="V142" s="96"/>
      <c r="W142" s="96"/>
      <c r="X142" s="96"/>
      <c r="Y142" s="96"/>
      <c r="Z142" s="96"/>
      <c r="AA142" s="96"/>
      <c r="AB142" s="96"/>
      <c r="AC142" s="96"/>
      <c r="AD142" s="96"/>
      <c r="AE142" s="96"/>
      <c r="AF142" s="96"/>
      <c r="AG142" s="96"/>
      <c r="AH142" s="96"/>
      <c r="AI142" s="96"/>
      <c r="AJ142" s="96"/>
      <c r="AK142" s="96"/>
      <c r="AL142" s="96"/>
      <c r="AM142" s="96"/>
      <c r="AN142" s="96"/>
      <c r="AO142" s="96"/>
    </row>
    <row r="143" spans="1:41" x14ac:dyDescent="0.25">
      <c r="A143" s="96"/>
      <c r="B143" s="96"/>
      <c r="C143" s="96"/>
      <c r="D143" s="96"/>
      <c r="E143" s="96"/>
      <c r="F143" s="96"/>
      <c r="G143" s="96"/>
      <c r="H143" s="96"/>
      <c r="I143" s="96"/>
      <c r="J143" s="96"/>
      <c r="K143" s="96"/>
      <c r="L143" s="96"/>
      <c r="M143" s="96"/>
      <c r="N143" s="96"/>
      <c r="O143" s="96"/>
      <c r="P143" s="96"/>
      <c r="Q143" s="96"/>
      <c r="R143" s="96"/>
      <c r="S143" s="96"/>
      <c r="T143" s="96"/>
      <c r="U143" s="96"/>
      <c r="V143" s="96"/>
      <c r="W143" s="96"/>
      <c r="X143" s="96"/>
      <c r="Y143" s="96"/>
      <c r="Z143" s="96"/>
      <c r="AA143" s="96"/>
      <c r="AB143" s="96"/>
      <c r="AC143" s="96"/>
      <c r="AD143" s="96"/>
      <c r="AE143" s="96"/>
      <c r="AF143" s="96"/>
      <c r="AG143" s="96"/>
      <c r="AH143" s="96"/>
      <c r="AI143" s="96"/>
      <c r="AJ143" s="96"/>
      <c r="AK143" s="96"/>
      <c r="AL143" s="96"/>
      <c r="AM143" s="96"/>
      <c r="AN143" s="96"/>
      <c r="AO143" s="96"/>
    </row>
    <row r="144" spans="1:41" x14ac:dyDescent="0.25">
      <c r="A144" s="96"/>
      <c r="B144" s="96"/>
      <c r="C144" s="96"/>
      <c r="D144" s="96"/>
      <c r="E144" s="96"/>
      <c r="F144" s="96"/>
      <c r="G144" s="96"/>
      <c r="H144" s="96"/>
      <c r="I144" s="96"/>
      <c r="J144" s="96"/>
      <c r="K144" s="96"/>
      <c r="L144" s="96"/>
      <c r="M144" s="96"/>
      <c r="N144" s="96"/>
      <c r="O144" s="96"/>
      <c r="P144" s="96"/>
      <c r="Q144" s="96"/>
      <c r="R144" s="96"/>
      <c r="S144" s="96"/>
      <c r="T144" s="96"/>
      <c r="U144" s="96"/>
      <c r="V144" s="96"/>
      <c r="W144" s="96"/>
      <c r="X144" s="96"/>
      <c r="Y144" s="96"/>
      <c r="Z144" s="96"/>
      <c r="AA144" s="96"/>
      <c r="AB144" s="96"/>
      <c r="AC144" s="96"/>
      <c r="AD144" s="96"/>
      <c r="AE144" s="96"/>
      <c r="AF144" s="96"/>
      <c r="AG144" s="96"/>
      <c r="AH144" s="96"/>
      <c r="AI144" s="96"/>
      <c r="AJ144" s="96"/>
      <c r="AK144" s="96"/>
      <c r="AL144" s="96"/>
      <c r="AM144" s="96"/>
      <c r="AN144" s="96"/>
      <c r="AO144" s="96"/>
    </row>
    <row r="145" spans="1:41" x14ac:dyDescent="0.25">
      <c r="A145" s="96"/>
      <c r="B145" s="96"/>
      <c r="C145" s="96"/>
      <c r="D145" s="96"/>
      <c r="E145" s="96"/>
      <c r="F145" s="96"/>
      <c r="G145" s="96"/>
      <c r="H145" s="96"/>
      <c r="I145" s="96"/>
      <c r="J145" s="96"/>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6"/>
      <c r="AJ145" s="96"/>
      <c r="AK145" s="96"/>
      <c r="AL145" s="96"/>
      <c r="AM145" s="96"/>
      <c r="AN145" s="96"/>
      <c r="AO145" s="96"/>
    </row>
    <row r="146" spans="1:41" x14ac:dyDescent="0.25">
      <c r="A146" s="96"/>
      <c r="B146" s="96"/>
      <c r="C146" s="96"/>
      <c r="D146" s="96"/>
      <c r="E146" s="96"/>
      <c r="F146" s="96"/>
      <c r="G146" s="96"/>
      <c r="H146" s="96"/>
      <c r="I146" s="96"/>
      <c r="J146" s="96"/>
      <c r="K146" s="96"/>
      <c r="L146" s="96"/>
      <c r="M146" s="96"/>
      <c r="N146" s="96"/>
      <c r="O146" s="96"/>
      <c r="P146" s="96"/>
      <c r="Q146" s="96"/>
      <c r="R146" s="96"/>
      <c r="S146" s="96"/>
      <c r="T146" s="96"/>
      <c r="U146" s="96"/>
      <c r="V146" s="96"/>
      <c r="W146" s="96"/>
      <c r="X146" s="96"/>
      <c r="Y146" s="96"/>
      <c r="Z146" s="96"/>
      <c r="AA146" s="96"/>
      <c r="AB146" s="96"/>
      <c r="AC146" s="96"/>
      <c r="AD146" s="96"/>
      <c r="AE146" s="96"/>
      <c r="AF146" s="96"/>
      <c r="AG146" s="96"/>
      <c r="AH146" s="96"/>
      <c r="AI146" s="96"/>
      <c r="AJ146" s="96"/>
      <c r="AK146" s="96"/>
      <c r="AL146" s="96"/>
      <c r="AM146" s="96"/>
      <c r="AN146" s="96"/>
      <c r="AO146" s="96"/>
    </row>
    <row r="147" spans="1:41" x14ac:dyDescent="0.25">
      <c r="A147" s="96"/>
      <c r="B147" s="96"/>
      <c r="C147" s="96"/>
      <c r="D147" s="96"/>
      <c r="E147" s="96"/>
      <c r="F147" s="96"/>
      <c r="G147" s="96"/>
      <c r="H147" s="96"/>
      <c r="I147" s="96"/>
      <c r="J147" s="96"/>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6"/>
      <c r="AJ147" s="96"/>
      <c r="AK147" s="96"/>
      <c r="AL147" s="96"/>
      <c r="AM147" s="96"/>
      <c r="AN147" s="96"/>
      <c r="AO147" s="96"/>
    </row>
    <row r="148" spans="1:41" x14ac:dyDescent="0.25">
      <c r="A148" s="96"/>
      <c r="B148" s="96"/>
      <c r="C148" s="96"/>
      <c r="D148" s="96"/>
      <c r="E148" s="96"/>
      <c r="F148" s="96"/>
      <c r="G148" s="96"/>
      <c r="H148" s="96"/>
      <c r="I148" s="96"/>
      <c r="J148" s="96"/>
      <c r="K148" s="96"/>
      <c r="L148" s="96"/>
      <c r="M148" s="96"/>
      <c r="N148" s="96"/>
      <c r="O148" s="96"/>
      <c r="P148" s="96"/>
      <c r="Q148" s="96"/>
      <c r="R148" s="96"/>
      <c r="S148" s="96"/>
      <c r="T148" s="96"/>
      <c r="U148" s="96"/>
      <c r="V148" s="96"/>
      <c r="W148" s="96"/>
      <c r="X148" s="96"/>
      <c r="Y148" s="96"/>
      <c r="Z148" s="96"/>
      <c r="AA148" s="96"/>
      <c r="AB148" s="96"/>
      <c r="AC148" s="96"/>
      <c r="AD148" s="96"/>
      <c r="AE148" s="96"/>
      <c r="AF148" s="96"/>
      <c r="AG148" s="96"/>
      <c r="AH148" s="96"/>
      <c r="AI148" s="96"/>
      <c r="AJ148" s="96"/>
      <c r="AK148" s="96"/>
      <c r="AL148" s="96"/>
      <c r="AM148" s="96"/>
      <c r="AN148" s="96"/>
      <c r="AO148" s="96"/>
    </row>
    <row r="149" spans="1:41" x14ac:dyDescent="0.25">
      <c r="A149" s="96"/>
      <c r="B149" s="96"/>
      <c r="C149" s="96"/>
      <c r="D149" s="96"/>
      <c r="E149" s="96"/>
      <c r="F149" s="96"/>
      <c r="G149" s="96"/>
      <c r="H149" s="96"/>
      <c r="I149" s="96"/>
      <c r="J149" s="96"/>
      <c r="K149" s="96"/>
      <c r="L149" s="96"/>
      <c r="M149" s="96"/>
      <c r="N149" s="96"/>
      <c r="O149" s="96"/>
      <c r="P149" s="96"/>
      <c r="Q149" s="96"/>
      <c r="R149" s="96"/>
      <c r="S149" s="96"/>
      <c r="T149" s="96"/>
      <c r="U149" s="96"/>
      <c r="V149" s="96"/>
      <c r="W149" s="96"/>
      <c r="X149" s="96"/>
      <c r="Y149" s="96"/>
      <c r="Z149" s="96"/>
      <c r="AA149" s="96"/>
      <c r="AB149" s="96"/>
      <c r="AC149" s="96"/>
      <c r="AD149" s="96"/>
      <c r="AE149" s="96"/>
      <c r="AF149" s="96"/>
      <c r="AG149" s="96"/>
      <c r="AH149" s="96"/>
      <c r="AI149" s="96"/>
      <c r="AJ149" s="96"/>
      <c r="AK149" s="96"/>
      <c r="AL149" s="96"/>
      <c r="AM149" s="96"/>
      <c r="AN149" s="96"/>
      <c r="AO149" s="96"/>
    </row>
    <row r="150" spans="1:41" x14ac:dyDescent="0.25">
      <c r="A150" s="96"/>
      <c r="B150" s="96"/>
      <c r="C150" s="96"/>
      <c r="D150" s="96"/>
      <c r="E150" s="96"/>
      <c r="F150" s="96"/>
      <c r="G150" s="96"/>
      <c r="H150" s="96"/>
      <c r="I150" s="96"/>
      <c r="J150" s="96"/>
      <c r="K150" s="96"/>
      <c r="L150" s="96"/>
      <c r="M150" s="96"/>
      <c r="N150" s="96"/>
      <c r="O150" s="96"/>
      <c r="P150" s="96"/>
      <c r="Q150" s="96"/>
      <c r="R150" s="96"/>
      <c r="S150" s="96"/>
      <c r="T150" s="96"/>
      <c r="U150" s="96"/>
      <c r="V150" s="96"/>
      <c r="W150" s="96"/>
      <c r="X150" s="96"/>
      <c r="Y150" s="96"/>
      <c r="Z150" s="96"/>
      <c r="AA150" s="96"/>
      <c r="AB150" s="96"/>
      <c r="AC150" s="96"/>
      <c r="AD150" s="96"/>
      <c r="AE150" s="96"/>
      <c r="AF150" s="96"/>
      <c r="AG150" s="96"/>
      <c r="AH150" s="96"/>
      <c r="AI150" s="96"/>
      <c r="AJ150" s="96"/>
      <c r="AK150" s="96"/>
      <c r="AL150" s="96"/>
      <c r="AM150" s="96"/>
      <c r="AN150" s="96"/>
      <c r="AO150" s="96"/>
    </row>
    <row r="151" spans="1:4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c r="Z151" s="96"/>
      <c r="AA151" s="96"/>
      <c r="AB151" s="96"/>
      <c r="AC151" s="96"/>
      <c r="AD151" s="96"/>
      <c r="AE151" s="96"/>
      <c r="AF151" s="96"/>
      <c r="AG151" s="96"/>
      <c r="AH151" s="96"/>
      <c r="AI151" s="96"/>
      <c r="AJ151" s="96"/>
      <c r="AK151" s="96"/>
      <c r="AL151" s="96"/>
      <c r="AM151" s="96"/>
      <c r="AN151" s="96"/>
      <c r="AO151" s="96"/>
    </row>
    <row r="152" spans="1:41" x14ac:dyDescent="0.25">
      <c r="A152" s="96"/>
      <c r="B152" s="96"/>
      <c r="C152" s="96"/>
      <c r="D152" s="96"/>
      <c r="E152" s="96"/>
      <c r="F152" s="96"/>
      <c r="G152" s="96"/>
      <c r="H152" s="96"/>
      <c r="I152" s="96"/>
      <c r="J152" s="96"/>
      <c r="K152" s="96"/>
      <c r="L152" s="96"/>
      <c r="M152" s="96"/>
      <c r="N152" s="96"/>
      <c r="O152" s="96"/>
      <c r="P152" s="96"/>
      <c r="Q152" s="96"/>
      <c r="R152" s="96"/>
      <c r="S152" s="96"/>
      <c r="T152" s="96"/>
      <c r="U152" s="96"/>
      <c r="V152" s="96"/>
      <c r="W152" s="96"/>
      <c r="X152" s="96"/>
      <c r="Y152" s="96"/>
      <c r="Z152" s="96"/>
      <c r="AA152" s="96"/>
      <c r="AB152" s="96"/>
      <c r="AC152" s="96"/>
      <c r="AD152" s="96"/>
      <c r="AE152" s="96"/>
      <c r="AF152" s="96"/>
      <c r="AG152" s="96"/>
      <c r="AH152" s="96"/>
      <c r="AI152" s="96"/>
      <c r="AJ152" s="96"/>
      <c r="AK152" s="96"/>
      <c r="AL152" s="96"/>
      <c r="AM152" s="96"/>
      <c r="AN152" s="96"/>
      <c r="AO152" s="96"/>
    </row>
    <row r="153" spans="1:41" x14ac:dyDescent="0.25">
      <c r="A153" s="96"/>
      <c r="B153" s="96"/>
      <c r="C153" s="96"/>
      <c r="D153" s="96"/>
      <c r="E153" s="96"/>
      <c r="F153" s="96"/>
      <c r="G153" s="96"/>
      <c r="H153" s="96"/>
      <c r="I153" s="96"/>
      <c r="J153" s="96"/>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6"/>
      <c r="AJ153" s="96"/>
      <c r="AK153" s="96"/>
      <c r="AL153" s="96"/>
      <c r="AM153" s="96"/>
      <c r="AN153" s="96"/>
      <c r="AO153" s="96"/>
    </row>
    <row r="154" spans="1:41" x14ac:dyDescent="0.25">
      <c r="A154" s="96"/>
      <c r="B154" s="96"/>
      <c r="C154" s="96"/>
      <c r="D154" s="96"/>
      <c r="E154" s="96"/>
      <c r="F154" s="96"/>
      <c r="G154" s="96"/>
      <c r="H154" s="96"/>
      <c r="I154" s="96"/>
      <c r="J154" s="96"/>
      <c r="K154" s="96"/>
      <c r="L154" s="96"/>
      <c r="M154" s="96"/>
      <c r="N154" s="96"/>
      <c r="O154" s="96"/>
      <c r="P154" s="96"/>
      <c r="Q154" s="96"/>
      <c r="R154" s="96"/>
      <c r="S154" s="96"/>
      <c r="T154" s="96"/>
      <c r="U154" s="96"/>
      <c r="V154" s="96"/>
      <c r="W154" s="96"/>
      <c r="X154" s="96"/>
      <c r="Y154" s="96"/>
      <c r="Z154" s="96"/>
      <c r="AA154" s="96"/>
      <c r="AB154" s="96"/>
      <c r="AC154" s="96"/>
      <c r="AD154" s="96"/>
      <c r="AE154" s="96"/>
      <c r="AF154" s="96"/>
      <c r="AG154" s="96"/>
      <c r="AH154" s="96"/>
      <c r="AI154" s="96"/>
      <c r="AJ154" s="96"/>
      <c r="AK154" s="96"/>
      <c r="AL154" s="96"/>
      <c r="AM154" s="96"/>
      <c r="AN154" s="96"/>
      <c r="AO154" s="96"/>
    </row>
    <row r="155" spans="1:41" x14ac:dyDescent="0.25">
      <c r="A155" s="96"/>
      <c r="B155" s="96"/>
      <c r="C155" s="96"/>
      <c r="D155" s="96"/>
      <c r="E155" s="96"/>
      <c r="F155" s="96"/>
      <c r="G155" s="96"/>
      <c r="H155" s="96"/>
      <c r="I155" s="96"/>
      <c r="J155" s="96"/>
      <c r="K155" s="96"/>
      <c r="L155" s="96"/>
      <c r="M155" s="96"/>
      <c r="N155" s="96"/>
      <c r="O155" s="96"/>
      <c r="P155" s="96"/>
      <c r="Q155" s="96"/>
      <c r="R155" s="96"/>
      <c r="S155" s="96"/>
      <c r="T155" s="96"/>
      <c r="U155" s="96"/>
      <c r="V155" s="96"/>
      <c r="W155" s="96"/>
      <c r="X155" s="96"/>
      <c r="Y155" s="96"/>
      <c r="Z155" s="96"/>
      <c r="AA155" s="96"/>
      <c r="AB155" s="96"/>
      <c r="AC155" s="96"/>
      <c r="AD155" s="96"/>
      <c r="AE155" s="96"/>
      <c r="AF155" s="96"/>
      <c r="AG155" s="96"/>
      <c r="AH155" s="96"/>
      <c r="AI155" s="96"/>
      <c r="AJ155" s="96"/>
      <c r="AK155" s="96"/>
      <c r="AL155" s="96"/>
      <c r="AM155" s="96"/>
      <c r="AN155" s="96"/>
      <c r="AO155" s="96"/>
    </row>
    <row r="156" spans="1:41" x14ac:dyDescent="0.25">
      <c r="A156" s="96"/>
      <c r="B156" s="96"/>
      <c r="C156" s="96"/>
      <c r="D156" s="96"/>
      <c r="E156" s="96"/>
      <c r="F156" s="96"/>
      <c r="G156" s="96"/>
      <c r="H156" s="96"/>
      <c r="I156" s="96"/>
      <c r="J156" s="96"/>
      <c r="K156" s="96"/>
      <c r="L156" s="96"/>
      <c r="M156" s="96"/>
      <c r="N156" s="96"/>
      <c r="O156" s="96"/>
      <c r="P156" s="96"/>
      <c r="Q156" s="96"/>
      <c r="R156" s="96"/>
      <c r="S156" s="96"/>
      <c r="T156" s="96"/>
      <c r="U156" s="96"/>
      <c r="V156" s="96"/>
      <c r="W156" s="96"/>
      <c r="X156" s="96"/>
      <c r="Y156" s="96"/>
      <c r="Z156" s="96"/>
      <c r="AA156" s="96"/>
      <c r="AB156" s="96"/>
      <c r="AC156" s="96"/>
      <c r="AD156" s="96"/>
      <c r="AE156" s="96"/>
      <c r="AF156" s="96"/>
      <c r="AG156" s="96"/>
      <c r="AH156" s="96"/>
      <c r="AI156" s="96"/>
      <c r="AJ156" s="96"/>
      <c r="AK156" s="96"/>
      <c r="AL156" s="96"/>
      <c r="AM156" s="96"/>
      <c r="AN156" s="96"/>
      <c r="AO156" s="96"/>
    </row>
    <row r="157" spans="1:41" x14ac:dyDescent="0.25">
      <c r="A157" s="96"/>
      <c r="B157" s="96"/>
      <c r="C157" s="96"/>
      <c r="D157" s="96"/>
      <c r="E157" s="96"/>
      <c r="F157" s="96"/>
      <c r="G157" s="96"/>
      <c r="H157" s="96"/>
      <c r="I157" s="96"/>
      <c r="J157" s="96"/>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c r="AL157" s="96"/>
      <c r="AM157" s="96"/>
      <c r="AN157" s="96"/>
      <c r="AO157" s="96"/>
    </row>
    <row r="158" spans="1:41" x14ac:dyDescent="0.25">
      <c r="A158" s="96"/>
      <c r="B158" s="96"/>
      <c r="C158" s="96"/>
      <c r="D158" s="96"/>
      <c r="E158" s="96"/>
      <c r="F158" s="96"/>
      <c r="G158" s="96"/>
      <c r="H158" s="96"/>
      <c r="I158" s="96"/>
      <c r="J158" s="96"/>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6"/>
      <c r="AJ158" s="96"/>
      <c r="AK158" s="96"/>
      <c r="AL158" s="96"/>
      <c r="AM158" s="96"/>
      <c r="AN158" s="96"/>
      <c r="AO158" s="96"/>
    </row>
    <row r="159" spans="1:4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6"/>
      <c r="AJ159" s="96"/>
      <c r="AK159" s="96"/>
      <c r="AL159" s="96"/>
      <c r="AM159" s="96"/>
      <c r="AN159" s="96"/>
      <c r="AO159" s="96"/>
    </row>
    <row r="160" spans="1:41" x14ac:dyDescent="0.25">
      <c r="A160" s="96"/>
      <c r="B160" s="96"/>
      <c r="C160" s="96"/>
      <c r="D160" s="96"/>
      <c r="E160" s="96"/>
      <c r="F160" s="96"/>
      <c r="G160" s="96"/>
      <c r="H160" s="96"/>
      <c r="I160" s="96"/>
      <c r="J160" s="96"/>
      <c r="K160" s="96"/>
      <c r="L160" s="96"/>
      <c r="M160" s="96"/>
      <c r="N160" s="96"/>
      <c r="O160" s="96"/>
      <c r="P160" s="96"/>
      <c r="Q160" s="96"/>
      <c r="R160" s="96"/>
      <c r="S160" s="96"/>
      <c r="T160" s="96"/>
      <c r="U160" s="96"/>
      <c r="V160" s="96"/>
      <c r="W160" s="96"/>
      <c r="X160" s="96"/>
      <c r="Y160" s="96"/>
      <c r="Z160" s="96"/>
      <c r="AA160" s="96"/>
      <c r="AB160" s="96"/>
      <c r="AC160" s="96"/>
      <c r="AD160" s="96"/>
      <c r="AE160" s="96"/>
      <c r="AF160" s="96"/>
      <c r="AG160" s="96"/>
      <c r="AH160" s="96"/>
      <c r="AI160" s="96"/>
      <c r="AJ160" s="96"/>
      <c r="AK160" s="96"/>
      <c r="AL160" s="96"/>
      <c r="AM160" s="96"/>
      <c r="AN160" s="96"/>
      <c r="AO160" s="96"/>
    </row>
    <row r="161" spans="1:41" x14ac:dyDescent="0.25">
      <c r="A161" s="96"/>
      <c r="B161" s="96"/>
      <c r="C161" s="96"/>
      <c r="D161" s="96"/>
      <c r="E161" s="96"/>
      <c r="F161" s="96"/>
      <c r="G161" s="96"/>
      <c r="H161" s="96"/>
      <c r="I161" s="96"/>
      <c r="J161" s="96"/>
      <c r="K161" s="96"/>
      <c r="L161" s="96"/>
      <c r="M161" s="96"/>
      <c r="N161" s="96"/>
      <c r="O161" s="96"/>
      <c r="P161" s="96"/>
      <c r="Q161" s="96"/>
      <c r="R161" s="96"/>
      <c r="S161" s="96"/>
      <c r="T161" s="96"/>
      <c r="U161" s="96"/>
      <c r="V161" s="96"/>
      <c r="W161" s="96"/>
      <c r="X161" s="96"/>
      <c r="Y161" s="96"/>
      <c r="Z161" s="96"/>
      <c r="AA161" s="96"/>
      <c r="AB161" s="96"/>
      <c r="AC161" s="96"/>
      <c r="AD161" s="96"/>
      <c r="AE161" s="96"/>
      <c r="AF161" s="96"/>
      <c r="AG161" s="96"/>
      <c r="AH161" s="96"/>
      <c r="AI161" s="96"/>
      <c r="AJ161" s="96"/>
      <c r="AK161" s="96"/>
      <c r="AL161" s="96"/>
      <c r="AM161" s="96"/>
      <c r="AN161" s="96"/>
      <c r="AO161" s="96"/>
    </row>
    <row r="162" spans="1:41" x14ac:dyDescent="0.25">
      <c r="A162" s="96"/>
      <c r="B162" s="96"/>
      <c r="C162" s="96"/>
      <c r="D162" s="96"/>
      <c r="E162" s="96"/>
      <c r="F162" s="96"/>
      <c r="G162" s="96"/>
      <c r="H162" s="96"/>
      <c r="I162" s="96"/>
      <c r="J162" s="96"/>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6"/>
      <c r="AJ162" s="96"/>
      <c r="AK162" s="96"/>
      <c r="AL162" s="96"/>
      <c r="AM162" s="96"/>
      <c r="AN162" s="96"/>
      <c r="AO162" s="96"/>
    </row>
    <row r="163" spans="1:41" x14ac:dyDescent="0.25">
      <c r="A163" s="96"/>
      <c r="B163" s="96"/>
      <c r="C163" s="96"/>
      <c r="D163" s="96"/>
      <c r="E163" s="96"/>
      <c r="F163" s="96"/>
      <c r="G163" s="96"/>
      <c r="H163" s="96"/>
      <c r="I163" s="96"/>
      <c r="J163" s="96"/>
      <c r="K163" s="96"/>
      <c r="L163" s="96"/>
      <c r="M163" s="96"/>
      <c r="N163" s="96"/>
      <c r="O163" s="96"/>
      <c r="P163" s="96"/>
      <c r="Q163" s="96"/>
      <c r="R163" s="96"/>
      <c r="S163" s="96"/>
      <c r="T163" s="96"/>
      <c r="U163" s="96"/>
      <c r="V163" s="96"/>
      <c r="W163" s="96"/>
      <c r="X163" s="96"/>
      <c r="Y163" s="96"/>
      <c r="Z163" s="96"/>
      <c r="AA163" s="96"/>
      <c r="AB163" s="96"/>
      <c r="AC163" s="96"/>
      <c r="AD163" s="96"/>
      <c r="AE163" s="96"/>
      <c r="AF163" s="96"/>
      <c r="AG163" s="96"/>
      <c r="AH163" s="96"/>
      <c r="AI163" s="96"/>
      <c r="AJ163" s="96"/>
      <c r="AK163" s="96"/>
      <c r="AL163" s="96"/>
      <c r="AM163" s="96"/>
      <c r="AN163" s="96"/>
      <c r="AO163" s="96"/>
    </row>
    <row r="164" spans="1:41" x14ac:dyDescent="0.25">
      <c r="A164" s="96"/>
      <c r="B164" s="96"/>
      <c r="C164" s="96"/>
      <c r="D164" s="96"/>
      <c r="E164" s="96"/>
      <c r="F164" s="96"/>
      <c r="G164" s="96"/>
      <c r="H164" s="96"/>
      <c r="I164" s="96"/>
      <c r="J164" s="96"/>
      <c r="K164" s="96"/>
      <c r="L164" s="96"/>
      <c r="M164" s="96"/>
      <c r="N164" s="96"/>
      <c r="O164" s="96"/>
      <c r="P164" s="96"/>
      <c r="Q164" s="96"/>
      <c r="R164" s="96"/>
      <c r="S164" s="96"/>
      <c r="T164" s="96"/>
      <c r="U164" s="96"/>
      <c r="V164" s="96"/>
      <c r="W164" s="96"/>
      <c r="X164" s="96"/>
      <c r="Y164" s="96"/>
      <c r="Z164" s="96"/>
      <c r="AA164" s="96"/>
      <c r="AB164" s="96"/>
      <c r="AC164" s="96"/>
      <c r="AD164" s="96"/>
      <c r="AE164" s="96"/>
      <c r="AF164" s="96"/>
      <c r="AG164" s="96"/>
      <c r="AH164" s="96"/>
      <c r="AI164" s="96"/>
      <c r="AJ164" s="96"/>
      <c r="AK164" s="96"/>
      <c r="AL164" s="96"/>
      <c r="AM164" s="96"/>
      <c r="AN164" s="96"/>
      <c r="AO164" s="96"/>
    </row>
    <row r="165" spans="1:41" x14ac:dyDescent="0.25">
      <c r="A165" s="96"/>
      <c r="B165" s="96"/>
      <c r="C165" s="96"/>
      <c r="D165" s="96"/>
      <c r="E165" s="96"/>
      <c r="F165" s="96"/>
      <c r="G165" s="96"/>
      <c r="H165" s="96"/>
      <c r="I165" s="96"/>
      <c r="J165" s="96"/>
      <c r="K165" s="96"/>
      <c r="L165" s="96"/>
      <c r="M165" s="96"/>
      <c r="N165" s="96"/>
      <c r="O165" s="96"/>
      <c r="P165" s="96"/>
      <c r="Q165" s="96"/>
      <c r="R165" s="96"/>
      <c r="S165" s="96"/>
      <c r="T165" s="96"/>
      <c r="U165" s="96"/>
      <c r="V165" s="96"/>
      <c r="W165" s="96"/>
      <c r="X165" s="96"/>
      <c r="Y165" s="96"/>
      <c r="Z165" s="96"/>
      <c r="AA165" s="96"/>
      <c r="AB165" s="96"/>
      <c r="AC165" s="96"/>
      <c r="AD165" s="96"/>
      <c r="AE165" s="96"/>
      <c r="AF165" s="96"/>
      <c r="AG165" s="96"/>
      <c r="AH165" s="96"/>
      <c r="AI165" s="96"/>
      <c r="AJ165" s="96"/>
      <c r="AK165" s="96"/>
      <c r="AL165" s="96"/>
      <c r="AM165" s="96"/>
      <c r="AN165" s="96"/>
      <c r="AO165" s="96"/>
    </row>
    <row r="166" spans="1:41" x14ac:dyDescent="0.25">
      <c r="A166" s="96"/>
      <c r="B166" s="96"/>
      <c r="C166" s="96"/>
      <c r="D166" s="96"/>
      <c r="E166" s="96"/>
      <c r="F166" s="96"/>
      <c r="G166" s="96"/>
      <c r="H166" s="96"/>
      <c r="I166" s="96"/>
      <c r="J166" s="96"/>
      <c r="K166" s="96"/>
      <c r="L166" s="96"/>
      <c r="M166" s="96"/>
      <c r="N166" s="96"/>
      <c r="O166" s="96"/>
      <c r="P166" s="96"/>
      <c r="Q166" s="96"/>
      <c r="R166" s="96"/>
      <c r="S166" s="96"/>
      <c r="T166" s="96"/>
      <c r="U166" s="96"/>
      <c r="V166" s="96"/>
      <c r="W166" s="96"/>
      <c r="X166" s="96"/>
      <c r="Y166" s="96"/>
      <c r="Z166" s="96"/>
      <c r="AA166" s="96"/>
      <c r="AB166" s="96"/>
      <c r="AC166" s="96"/>
      <c r="AD166" s="96"/>
      <c r="AE166" s="96"/>
      <c r="AF166" s="96"/>
      <c r="AG166" s="96"/>
      <c r="AH166" s="96"/>
      <c r="AI166" s="96"/>
      <c r="AJ166" s="96"/>
      <c r="AK166" s="96"/>
      <c r="AL166" s="96"/>
      <c r="AM166" s="96"/>
      <c r="AN166" s="96"/>
      <c r="AO166" s="96"/>
    </row>
    <row r="167" spans="1:41" x14ac:dyDescent="0.25">
      <c r="A167" s="96"/>
      <c r="B167" s="96"/>
      <c r="C167" s="96"/>
      <c r="D167" s="96"/>
      <c r="E167" s="96"/>
      <c r="F167" s="96"/>
      <c r="G167" s="96"/>
      <c r="H167" s="96"/>
      <c r="I167" s="96"/>
      <c r="J167" s="96"/>
      <c r="K167" s="96"/>
      <c r="L167" s="96"/>
      <c r="M167" s="96"/>
      <c r="N167" s="96"/>
      <c r="O167" s="96"/>
      <c r="P167" s="96"/>
      <c r="Q167" s="96"/>
      <c r="R167" s="96"/>
      <c r="S167" s="96"/>
      <c r="T167" s="96"/>
      <c r="U167" s="96"/>
      <c r="V167" s="96"/>
      <c r="W167" s="96"/>
      <c r="X167" s="96"/>
      <c r="Y167" s="96"/>
      <c r="Z167" s="96"/>
      <c r="AA167" s="96"/>
      <c r="AB167" s="96"/>
      <c r="AC167" s="96"/>
      <c r="AD167" s="96"/>
      <c r="AE167" s="96"/>
      <c r="AF167" s="96"/>
      <c r="AG167" s="96"/>
      <c r="AH167" s="96"/>
      <c r="AI167" s="96"/>
      <c r="AJ167" s="96"/>
      <c r="AK167" s="96"/>
      <c r="AL167" s="96"/>
      <c r="AM167" s="96"/>
      <c r="AN167" s="96"/>
      <c r="AO167" s="96"/>
    </row>
    <row r="168" spans="1:41" x14ac:dyDescent="0.25">
      <c r="A168" s="96"/>
      <c r="B168" s="96"/>
      <c r="C168" s="96"/>
      <c r="D168" s="96"/>
      <c r="E168" s="96"/>
      <c r="F168" s="96"/>
      <c r="G168" s="96"/>
      <c r="H168" s="96"/>
      <c r="I168" s="96"/>
      <c r="J168" s="96"/>
      <c r="K168" s="96"/>
      <c r="L168" s="96"/>
      <c r="M168" s="96"/>
      <c r="N168" s="96"/>
      <c r="O168" s="96"/>
      <c r="P168" s="96"/>
      <c r="Q168" s="96"/>
      <c r="R168" s="96"/>
      <c r="S168" s="96"/>
      <c r="T168" s="96"/>
      <c r="U168" s="96"/>
      <c r="V168" s="96"/>
      <c r="W168" s="96"/>
      <c r="X168" s="96"/>
      <c r="Y168" s="96"/>
      <c r="Z168" s="96"/>
      <c r="AA168" s="96"/>
      <c r="AB168" s="96"/>
      <c r="AC168" s="96"/>
      <c r="AD168" s="96"/>
      <c r="AE168" s="96"/>
      <c r="AF168" s="96"/>
      <c r="AG168" s="96"/>
      <c r="AH168" s="96"/>
      <c r="AI168" s="96"/>
      <c r="AJ168" s="96"/>
      <c r="AK168" s="96"/>
      <c r="AL168" s="96"/>
      <c r="AM168" s="96"/>
      <c r="AN168" s="96"/>
      <c r="AO168" s="96"/>
    </row>
    <row r="169" spans="1:41" x14ac:dyDescent="0.25">
      <c r="A169" s="96"/>
      <c r="B169" s="96"/>
      <c r="C169" s="96"/>
      <c r="D169" s="96"/>
      <c r="E169" s="96"/>
      <c r="F169" s="96"/>
      <c r="G169" s="96"/>
      <c r="H169" s="96"/>
      <c r="I169" s="96"/>
      <c r="J169" s="96"/>
      <c r="K169" s="96"/>
      <c r="L169" s="96"/>
      <c r="M169" s="96"/>
      <c r="N169" s="96"/>
      <c r="O169" s="96"/>
      <c r="P169" s="96"/>
      <c r="Q169" s="96"/>
      <c r="R169" s="96"/>
      <c r="S169" s="96"/>
      <c r="T169" s="96"/>
      <c r="U169" s="96"/>
      <c r="V169" s="96"/>
      <c r="W169" s="96"/>
      <c r="X169" s="96"/>
      <c r="Y169" s="96"/>
      <c r="Z169" s="96"/>
      <c r="AA169" s="96"/>
      <c r="AB169" s="96"/>
      <c r="AC169" s="96"/>
      <c r="AD169" s="96"/>
      <c r="AE169" s="96"/>
      <c r="AF169" s="96"/>
      <c r="AG169" s="96"/>
      <c r="AH169" s="96"/>
      <c r="AI169" s="96"/>
      <c r="AJ169" s="96"/>
      <c r="AK169" s="96"/>
      <c r="AL169" s="96"/>
      <c r="AM169" s="96"/>
      <c r="AN169" s="96"/>
      <c r="AO169" s="96"/>
    </row>
    <row r="170" spans="1:41" x14ac:dyDescent="0.25">
      <c r="A170" s="96"/>
      <c r="B170" s="96"/>
      <c r="C170" s="96"/>
      <c r="D170" s="96"/>
      <c r="E170" s="96"/>
      <c r="F170" s="96"/>
      <c r="G170" s="96"/>
      <c r="H170" s="96"/>
      <c r="I170" s="96"/>
      <c r="J170" s="96"/>
      <c r="K170" s="96"/>
      <c r="L170" s="96"/>
      <c r="M170" s="96"/>
      <c r="N170" s="96"/>
      <c r="O170" s="96"/>
      <c r="P170" s="96"/>
      <c r="Q170" s="96"/>
      <c r="R170" s="96"/>
      <c r="S170" s="96"/>
      <c r="T170" s="96"/>
      <c r="U170" s="96"/>
      <c r="V170" s="96"/>
      <c r="W170" s="96"/>
      <c r="X170" s="96"/>
      <c r="Y170" s="96"/>
      <c r="Z170" s="96"/>
      <c r="AA170" s="96"/>
      <c r="AB170" s="96"/>
      <c r="AC170" s="96"/>
      <c r="AD170" s="96"/>
      <c r="AE170" s="96"/>
      <c r="AF170" s="96"/>
      <c r="AG170" s="96"/>
      <c r="AH170" s="96"/>
      <c r="AI170" s="96"/>
      <c r="AJ170" s="96"/>
      <c r="AK170" s="96"/>
      <c r="AL170" s="96"/>
      <c r="AM170" s="96"/>
      <c r="AN170" s="96"/>
      <c r="AO170" s="96"/>
    </row>
    <row r="171" spans="1:41" x14ac:dyDescent="0.25">
      <c r="A171" s="96"/>
      <c r="B171" s="96"/>
      <c r="C171" s="96"/>
      <c r="D171" s="96"/>
      <c r="E171" s="96"/>
      <c r="F171" s="96"/>
      <c r="G171" s="96"/>
      <c r="H171" s="96"/>
      <c r="I171" s="96"/>
      <c r="J171" s="96"/>
      <c r="K171" s="96"/>
      <c r="L171" s="96"/>
      <c r="M171" s="96"/>
      <c r="N171" s="96"/>
      <c r="O171" s="96"/>
      <c r="P171" s="96"/>
      <c r="Q171" s="96"/>
      <c r="R171" s="96"/>
      <c r="S171" s="96"/>
      <c r="T171" s="96"/>
      <c r="U171" s="96"/>
      <c r="V171" s="96"/>
      <c r="W171" s="96"/>
      <c r="X171" s="96"/>
      <c r="Y171" s="96"/>
      <c r="Z171" s="96"/>
      <c r="AA171" s="96"/>
      <c r="AB171" s="96"/>
      <c r="AC171" s="96"/>
      <c r="AD171" s="96"/>
      <c r="AE171" s="96"/>
      <c r="AF171" s="96"/>
      <c r="AG171" s="96"/>
      <c r="AH171" s="96"/>
      <c r="AI171" s="96"/>
      <c r="AJ171" s="96"/>
      <c r="AK171" s="96"/>
      <c r="AL171" s="96"/>
      <c r="AM171" s="96"/>
      <c r="AN171" s="96"/>
      <c r="AO171" s="96"/>
    </row>
    <row r="172" spans="1:41" x14ac:dyDescent="0.25">
      <c r="A172" s="96"/>
      <c r="B172" s="96"/>
      <c r="C172" s="96"/>
      <c r="D172" s="96"/>
      <c r="E172" s="96"/>
      <c r="F172" s="96"/>
      <c r="G172" s="96"/>
      <c r="H172" s="96"/>
      <c r="I172" s="96"/>
      <c r="J172" s="96"/>
      <c r="K172" s="96"/>
      <c r="L172" s="96"/>
      <c r="M172" s="96"/>
      <c r="N172" s="96"/>
      <c r="O172" s="96"/>
      <c r="P172" s="96"/>
      <c r="Q172" s="96"/>
      <c r="R172" s="96"/>
      <c r="S172" s="96"/>
      <c r="T172" s="96"/>
      <c r="U172" s="96"/>
      <c r="V172" s="96"/>
      <c r="W172" s="96"/>
      <c r="X172" s="96"/>
      <c r="Y172" s="96"/>
      <c r="Z172" s="96"/>
      <c r="AA172" s="96"/>
      <c r="AB172" s="96"/>
      <c r="AC172" s="96"/>
      <c r="AD172" s="96"/>
      <c r="AE172" s="96"/>
      <c r="AF172" s="96"/>
      <c r="AG172" s="96"/>
      <c r="AH172" s="96"/>
      <c r="AI172" s="96"/>
      <c r="AJ172" s="96"/>
      <c r="AK172" s="96"/>
      <c r="AL172" s="96"/>
      <c r="AM172" s="96"/>
      <c r="AN172" s="96"/>
      <c r="AO172" s="96"/>
    </row>
    <row r="173" spans="1:41" x14ac:dyDescent="0.25">
      <c r="A173" s="96"/>
      <c r="B173" s="96"/>
      <c r="C173" s="96"/>
      <c r="D173" s="96"/>
      <c r="E173" s="96"/>
      <c r="F173" s="96"/>
      <c r="G173" s="96"/>
      <c r="H173" s="96"/>
      <c r="I173" s="96"/>
      <c r="J173" s="96"/>
      <c r="K173" s="96"/>
      <c r="L173" s="96"/>
      <c r="M173" s="96"/>
      <c r="N173" s="96"/>
      <c r="O173" s="96"/>
      <c r="P173" s="96"/>
      <c r="Q173" s="96"/>
      <c r="R173" s="96"/>
      <c r="S173" s="96"/>
      <c r="T173" s="96"/>
      <c r="U173" s="96"/>
      <c r="V173" s="96"/>
      <c r="W173" s="96"/>
      <c r="X173" s="96"/>
      <c r="Y173" s="96"/>
      <c r="Z173" s="96"/>
      <c r="AA173" s="96"/>
      <c r="AB173" s="96"/>
      <c r="AC173" s="96"/>
      <c r="AD173" s="96"/>
      <c r="AE173" s="96"/>
      <c r="AF173" s="96"/>
      <c r="AG173" s="96"/>
      <c r="AH173" s="96"/>
      <c r="AI173" s="96"/>
      <c r="AJ173" s="96"/>
      <c r="AK173" s="96"/>
      <c r="AL173" s="96"/>
      <c r="AM173" s="96"/>
      <c r="AN173" s="96"/>
      <c r="AO173" s="96"/>
    </row>
    <row r="174" spans="1:41" x14ac:dyDescent="0.25">
      <c r="A174" s="96"/>
      <c r="B174" s="96"/>
      <c r="C174" s="96"/>
      <c r="D174" s="96"/>
      <c r="E174" s="96"/>
      <c r="F174" s="96"/>
      <c r="G174" s="96"/>
      <c r="H174" s="96"/>
      <c r="I174" s="96"/>
      <c r="J174" s="96"/>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row>
    <row r="175" spans="1:41" x14ac:dyDescent="0.25">
      <c r="A175" s="96"/>
      <c r="B175" s="96"/>
      <c r="C175" s="96"/>
      <c r="D175" s="96"/>
      <c r="E175" s="96"/>
      <c r="F175" s="96"/>
      <c r="G175" s="96"/>
      <c r="H175" s="96"/>
      <c r="I175" s="96"/>
      <c r="J175" s="96"/>
      <c r="K175" s="96"/>
      <c r="L175" s="96"/>
      <c r="M175" s="96"/>
      <c r="N175" s="96"/>
      <c r="O175" s="96"/>
      <c r="P175" s="96"/>
      <c r="Q175" s="96"/>
      <c r="R175" s="96"/>
      <c r="S175" s="96"/>
      <c r="T175" s="96"/>
      <c r="U175" s="96"/>
      <c r="V175" s="96"/>
      <c r="W175" s="96"/>
      <c r="X175" s="96"/>
      <c r="Y175" s="96"/>
      <c r="Z175" s="96"/>
      <c r="AA175" s="96"/>
      <c r="AB175" s="96"/>
      <c r="AC175" s="96"/>
      <c r="AD175" s="96"/>
      <c r="AE175" s="96"/>
      <c r="AF175" s="96"/>
      <c r="AG175" s="96"/>
      <c r="AH175" s="96"/>
      <c r="AI175" s="96"/>
      <c r="AJ175" s="96"/>
      <c r="AK175" s="96"/>
      <c r="AL175" s="96"/>
      <c r="AM175" s="96"/>
      <c r="AN175" s="96"/>
      <c r="AO175" s="96"/>
    </row>
    <row r="176" spans="1:41" x14ac:dyDescent="0.25">
      <c r="A176" s="96"/>
      <c r="B176" s="96"/>
      <c r="C176" s="96"/>
      <c r="D176" s="96"/>
      <c r="E176" s="96"/>
      <c r="F176" s="96"/>
      <c r="G176" s="96"/>
      <c r="H176" s="96"/>
      <c r="I176" s="96"/>
      <c r="J176" s="96"/>
      <c r="K176" s="96"/>
      <c r="L176" s="96"/>
      <c r="M176" s="96"/>
      <c r="N176" s="96"/>
      <c r="O176" s="96"/>
      <c r="P176" s="96"/>
      <c r="Q176" s="96"/>
      <c r="R176" s="96"/>
      <c r="S176" s="96"/>
      <c r="T176" s="96"/>
      <c r="U176" s="96"/>
      <c r="V176" s="96"/>
      <c r="W176" s="96"/>
      <c r="X176" s="96"/>
      <c r="Y176" s="96"/>
      <c r="Z176" s="96"/>
      <c r="AA176" s="96"/>
      <c r="AB176" s="96"/>
      <c r="AC176" s="96"/>
      <c r="AD176" s="96"/>
      <c r="AE176" s="96"/>
      <c r="AF176" s="96"/>
      <c r="AG176" s="96"/>
      <c r="AH176" s="96"/>
      <c r="AI176" s="96"/>
      <c r="AJ176" s="96"/>
      <c r="AK176" s="96"/>
      <c r="AL176" s="96"/>
      <c r="AM176" s="96"/>
      <c r="AN176" s="96"/>
      <c r="AO176" s="96"/>
    </row>
    <row r="177" spans="1:41" x14ac:dyDescent="0.25">
      <c r="A177" s="96"/>
      <c r="B177" s="96"/>
      <c r="C177" s="96"/>
      <c r="D177" s="96"/>
      <c r="E177" s="96"/>
      <c r="F177" s="96"/>
      <c r="G177" s="96"/>
      <c r="H177" s="96"/>
      <c r="I177" s="96"/>
      <c r="J177" s="96"/>
      <c r="K177" s="96"/>
      <c r="L177" s="96"/>
      <c r="M177" s="96"/>
      <c r="N177" s="96"/>
      <c r="O177" s="96"/>
      <c r="P177" s="96"/>
      <c r="Q177" s="96"/>
      <c r="R177" s="96"/>
      <c r="S177" s="96"/>
      <c r="T177" s="96"/>
      <c r="U177" s="96"/>
      <c r="V177" s="96"/>
      <c r="W177" s="96"/>
      <c r="X177" s="96"/>
      <c r="Y177" s="96"/>
      <c r="Z177" s="96"/>
      <c r="AA177" s="96"/>
      <c r="AB177" s="96"/>
      <c r="AC177" s="96"/>
      <c r="AD177" s="96"/>
      <c r="AE177" s="96"/>
      <c r="AF177" s="96"/>
      <c r="AG177" s="96"/>
      <c r="AH177" s="96"/>
      <c r="AI177" s="96"/>
      <c r="AJ177" s="96"/>
      <c r="AK177" s="96"/>
      <c r="AL177" s="96"/>
      <c r="AM177" s="96"/>
      <c r="AN177" s="96"/>
      <c r="AO177" s="96"/>
    </row>
    <row r="178" spans="1:41" x14ac:dyDescent="0.25">
      <c r="A178" s="96"/>
      <c r="B178" s="96"/>
      <c r="C178" s="96"/>
      <c r="D178" s="96"/>
      <c r="E178" s="96"/>
      <c r="F178" s="96"/>
      <c r="G178" s="96"/>
      <c r="H178" s="96"/>
      <c r="I178" s="96"/>
      <c r="J178" s="96"/>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6"/>
      <c r="AJ178" s="96"/>
      <c r="AK178" s="96"/>
      <c r="AL178" s="96"/>
      <c r="AM178" s="96"/>
      <c r="AN178" s="96"/>
      <c r="AO178" s="96"/>
    </row>
    <row r="179" spans="1:41" x14ac:dyDescent="0.25">
      <c r="A179" s="96"/>
      <c r="B179" s="96"/>
      <c r="C179" s="96"/>
      <c r="D179" s="96"/>
      <c r="E179" s="96"/>
      <c r="F179" s="96"/>
      <c r="G179" s="96"/>
      <c r="H179" s="96"/>
      <c r="I179" s="96"/>
      <c r="J179" s="96"/>
      <c r="K179" s="96"/>
      <c r="L179" s="96"/>
      <c r="M179" s="96"/>
      <c r="N179" s="96"/>
      <c r="O179" s="96"/>
      <c r="P179" s="96"/>
      <c r="Q179" s="96"/>
      <c r="R179" s="96"/>
      <c r="S179" s="96"/>
      <c r="T179" s="96"/>
      <c r="U179" s="96"/>
      <c r="V179" s="96"/>
      <c r="W179" s="96"/>
      <c r="X179" s="96"/>
      <c r="Y179" s="96"/>
      <c r="Z179" s="96"/>
      <c r="AA179" s="96"/>
      <c r="AB179" s="96"/>
      <c r="AC179" s="96"/>
      <c r="AD179" s="96"/>
      <c r="AE179" s="96"/>
      <c r="AF179" s="96"/>
      <c r="AG179" s="96"/>
      <c r="AH179" s="96"/>
      <c r="AI179" s="96"/>
      <c r="AJ179" s="96"/>
      <c r="AK179" s="96"/>
      <c r="AL179" s="96"/>
      <c r="AM179" s="96"/>
      <c r="AN179" s="96"/>
      <c r="AO179" s="96"/>
    </row>
    <row r="180" spans="1:41" x14ac:dyDescent="0.25">
      <c r="A180" s="96"/>
      <c r="B180" s="96"/>
      <c r="C180" s="96"/>
      <c r="D180" s="96"/>
      <c r="E180" s="96"/>
      <c r="F180" s="96"/>
      <c r="G180" s="96"/>
      <c r="H180" s="96"/>
      <c r="I180" s="96"/>
      <c r="J180" s="96"/>
      <c r="K180" s="96"/>
      <c r="L180" s="96"/>
      <c r="M180" s="96"/>
      <c r="N180" s="96"/>
      <c r="O180" s="96"/>
      <c r="P180" s="96"/>
      <c r="Q180" s="96"/>
      <c r="R180" s="96"/>
      <c r="S180" s="96"/>
      <c r="T180" s="96"/>
      <c r="U180" s="96"/>
      <c r="V180" s="96"/>
      <c r="W180" s="96"/>
      <c r="X180" s="96"/>
      <c r="Y180" s="96"/>
      <c r="Z180" s="96"/>
      <c r="AA180" s="96"/>
      <c r="AB180" s="96"/>
      <c r="AC180" s="96"/>
      <c r="AD180" s="96"/>
      <c r="AE180" s="96"/>
      <c r="AF180" s="96"/>
      <c r="AG180" s="96"/>
      <c r="AH180" s="96"/>
      <c r="AI180" s="96"/>
      <c r="AJ180" s="96"/>
      <c r="AK180" s="96"/>
      <c r="AL180" s="96"/>
      <c r="AM180" s="96"/>
      <c r="AN180" s="96"/>
      <c r="AO180" s="96"/>
    </row>
    <row r="181" spans="1:41" x14ac:dyDescent="0.25">
      <c r="A181" s="96"/>
      <c r="B181" s="96"/>
      <c r="C181" s="96"/>
      <c r="D181" s="96"/>
      <c r="E181" s="96"/>
      <c r="F181" s="96"/>
      <c r="G181" s="96"/>
      <c r="H181" s="96"/>
      <c r="I181" s="96"/>
      <c r="J181" s="96"/>
      <c r="K181" s="96"/>
      <c r="L181" s="96"/>
      <c r="M181" s="96"/>
      <c r="N181" s="96"/>
      <c r="O181" s="96"/>
      <c r="P181" s="96"/>
      <c r="Q181" s="96"/>
      <c r="R181" s="96"/>
      <c r="S181" s="96"/>
      <c r="T181" s="96"/>
      <c r="U181" s="96"/>
      <c r="V181" s="96"/>
      <c r="W181" s="96"/>
      <c r="X181" s="96"/>
      <c r="Y181" s="96"/>
      <c r="Z181" s="96"/>
      <c r="AA181" s="96"/>
      <c r="AB181" s="96"/>
      <c r="AC181" s="96"/>
      <c r="AD181" s="96"/>
      <c r="AE181" s="96"/>
      <c r="AF181" s="96"/>
      <c r="AG181" s="96"/>
      <c r="AH181" s="96"/>
      <c r="AI181" s="96"/>
      <c r="AJ181" s="96"/>
      <c r="AK181" s="96"/>
      <c r="AL181" s="96"/>
      <c r="AM181" s="96"/>
      <c r="AN181" s="96"/>
      <c r="AO181" s="96"/>
    </row>
    <row r="182" spans="1:41" x14ac:dyDescent="0.25">
      <c r="A182" s="96"/>
      <c r="B182" s="96"/>
      <c r="C182" s="96"/>
      <c r="D182" s="96"/>
      <c r="E182" s="96"/>
      <c r="F182" s="96"/>
      <c r="G182" s="96"/>
      <c r="H182" s="96"/>
      <c r="I182" s="96"/>
      <c r="J182" s="96"/>
      <c r="K182" s="96"/>
      <c r="L182" s="96"/>
      <c r="M182" s="96"/>
      <c r="N182" s="96"/>
      <c r="O182" s="96"/>
      <c r="P182" s="96"/>
      <c r="Q182" s="96"/>
      <c r="R182" s="96"/>
      <c r="S182" s="96"/>
      <c r="T182" s="96"/>
      <c r="U182" s="96"/>
      <c r="V182" s="96"/>
      <c r="W182" s="96"/>
      <c r="X182" s="96"/>
      <c r="Y182" s="96"/>
      <c r="Z182" s="96"/>
      <c r="AA182" s="96"/>
      <c r="AB182" s="96"/>
      <c r="AC182" s="96"/>
      <c r="AD182" s="96"/>
      <c r="AE182" s="96"/>
      <c r="AF182" s="96"/>
      <c r="AG182" s="96"/>
      <c r="AH182" s="96"/>
      <c r="AI182" s="96"/>
      <c r="AJ182" s="96"/>
      <c r="AK182" s="96"/>
      <c r="AL182" s="96"/>
      <c r="AM182" s="96"/>
      <c r="AN182" s="96"/>
      <c r="AO182" s="96"/>
    </row>
    <row r="183" spans="1:41" x14ac:dyDescent="0.25">
      <c r="A183" s="96"/>
      <c r="B183" s="96"/>
      <c r="C183" s="96"/>
      <c r="D183" s="96"/>
      <c r="E183" s="96"/>
      <c r="F183" s="96"/>
      <c r="G183" s="96"/>
      <c r="H183" s="96"/>
      <c r="I183" s="96"/>
      <c r="J183" s="96"/>
      <c r="K183" s="96"/>
      <c r="L183" s="96"/>
      <c r="M183" s="96"/>
      <c r="N183" s="96"/>
      <c r="O183" s="96"/>
      <c r="P183" s="96"/>
      <c r="Q183" s="96"/>
      <c r="R183" s="96"/>
      <c r="S183" s="96"/>
      <c r="T183" s="96"/>
      <c r="U183" s="96"/>
      <c r="V183" s="96"/>
      <c r="W183" s="96"/>
      <c r="X183" s="96"/>
      <c r="Y183" s="96"/>
      <c r="Z183" s="96"/>
      <c r="AA183" s="96"/>
      <c r="AB183" s="96"/>
      <c r="AC183" s="96"/>
      <c r="AD183" s="96"/>
      <c r="AE183" s="96"/>
      <c r="AF183" s="96"/>
      <c r="AG183" s="96"/>
      <c r="AH183" s="96"/>
      <c r="AI183" s="96"/>
      <c r="AJ183" s="96"/>
      <c r="AK183" s="96"/>
      <c r="AL183" s="96"/>
      <c r="AM183" s="96"/>
      <c r="AN183" s="96"/>
      <c r="AO183" s="96"/>
    </row>
    <row r="184" spans="1:41" x14ac:dyDescent="0.25">
      <c r="A184" s="96"/>
      <c r="B184" s="96"/>
      <c r="C184" s="96"/>
      <c r="D184" s="96"/>
      <c r="E184" s="96"/>
      <c r="F184" s="96"/>
      <c r="G184" s="96"/>
      <c r="H184" s="96"/>
      <c r="I184" s="96"/>
      <c r="J184" s="96"/>
      <c r="K184" s="96"/>
      <c r="L184" s="96"/>
      <c r="M184" s="96"/>
      <c r="N184" s="96"/>
      <c r="O184" s="96"/>
      <c r="P184" s="96"/>
      <c r="Q184" s="96"/>
      <c r="R184" s="96"/>
      <c r="S184" s="96"/>
      <c r="T184" s="96"/>
      <c r="U184" s="96"/>
      <c r="V184" s="96"/>
      <c r="W184" s="96"/>
      <c r="X184" s="96"/>
      <c r="Y184" s="96"/>
      <c r="Z184" s="96"/>
      <c r="AA184" s="96"/>
      <c r="AB184" s="96"/>
      <c r="AC184" s="96"/>
      <c r="AD184" s="96"/>
      <c r="AE184" s="96"/>
      <c r="AF184" s="96"/>
      <c r="AG184" s="96"/>
      <c r="AH184" s="96"/>
      <c r="AI184" s="96"/>
      <c r="AJ184" s="96"/>
      <c r="AK184" s="96"/>
      <c r="AL184" s="96"/>
      <c r="AM184" s="96"/>
      <c r="AN184" s="96"/>
      <c r="AO184" s="96"/>
    </row>
    <row r="185" spans="1:41" x14ac:dyDescent="0.25">
      <c r="A185" s="96"/>
      <c r="B185" s="96"/>
      <c r="C185" s="96"/>
      <c r="D185" s="96"/>
      <c r="E185" s="96"/>
      <c r="F185" s="96"/>
      <c r="G185" s="96"/>
      <c r="H185" s="96"/>
      <c r="I185" s="96"/>
      <c r="J185" s="96"/>
      <c r="K185" s="96"/>
      <c r="L185" s="96"/>
      <c r="M185" s="96"/>
      <c r="N185" s="96"/>
      <c r="O185" s="96"/>
      <c r="P185" s="96"/>
      <c r="Q185" s="96"/>
      <c r="R185" s="96"/>
      <c r="S185" s="96"/>
      <c r="T185" s="96"/>
      <c r="U185" s="96"/>
      <c r="V185" s="96"/>
      <c r="W185" s="96"/>
      <c r="X185" s="96"/>
      <c r="Y185" s="96"/>
      <c r="Z185" s="96"/>
      <c r="AA185" s="96"/>
      <c r="AB185" s="96"/>
      <c r="AC185" s="96"/>
      <c r="AD185" s="96"/>
      <c r="AE185" s="96"/>
      <c r="AF185" s="96"/>
      <c r="AG185" s="96"/>
      <c r="AH185" s="96"/>
      <c r="AI185" s="96"/>
      <c r="AJ185" s="96"/>
      <c r="AK185" s="96"/>
      <c r="AL185" s="96"/>
      <c r="AM185" s="96"/>
      <c r="AN185" s="96"/>
      <c r="AO185" s="96"/>
    </row>
    <row r="186" spans="1:41" x14ac:dyDescent="0.25">
      <c r="A186" s="96"/>
      <c r="B186" s="96"/>
      <c r="C186" s="96"/>
      <c r="D186" s="96"/>
      <c r="E186" s="96"/>
      <c r="F186" s="96"/>
      <c r="G186" s="96"/>
      <c r="H186" s="96"/>
      <c r="I186" s="96"/>
      <c r="J186" s="96"/>
      <c r="K186" s="96"/>
      <c r="L186" s="96"/>
      <c r="M186" s="96"/>
      <c r="N186" s="96"/>
      <c r="O186" s="96"/>
      <c r="P186" s="96"/>
      <c r="Q186" s="96"/>
      <c r="R186" s="96"/>
      <c r="S186" s="96"/>
      <c r="T186" s="96"/>
      <c r="U186" s="96"/>
      <c r="V186" s="96"/>
      <c r="W186" s="96"/>
      <c r="X186" s="96"/>
      <c r="Y186" s="96"/>
      <c r="Z186" s="96"/>
      <c r="AA186" s="96"/>
      <c r="AB186" s="96"/>
      <c r="AC186" s="96"/>
      <c r="AD186" s="96"/>
      <c r="AE186" s="96"/>
      <c r="AF186" s="96"/>
      <c r="AG186" s="96"/>
      <c r="AH186" s="96"/>
      <c r="AI186" s="96"/>
      <c r="AJ186" s="96"/>
      <c r="AK186" s="96"/>
      <c r="AL186" s="96"/>
      <c r="AM186" s="96"/>
      <c r="AN186" s="96"/>
      <c r="AO186" s="96"/>
    </row>
    <row r="187" spans="1:41" x14ac:dyDescent="0.25">
      <c r="A187" s="96"/>
      <c r="B187" s="96"/>
      <c r="C187" s="96"/>
      <c r="D187" s="96"/>
      <c r="E187" s="96"/>
      <c r="F187" s="96"/>
      <c r="G187" s="96"/>
      <c r="H187" s="96"/>
      <c r="I187" s="96"/>
      <c r="J187" s="96"/>
      <c r="K187" s="96"/>
      <c r="L187" s="96"/>
      <c r="M187" s="96"/>
      <c r="N187" s="96"/>
      <c r="O187" s="96"/>
      <c r="P187" s="96"/>
      <c r="Q187" s="96"/>
      <c r="R187" s="96"/>
      <c r="S187" s="96"/>
      <c r="T187" s="96"/>
      <c r="U187" s="96"/>
      <c r="V187" s="96"/>
      <c r="W187" s="96"/>
      <c r="X187" s="96"/>
      <c r="Y187" s="96"/>
      <c r="Z187" s="96"/>
      <c r="AA187" s="96"/>
      <c r="AB187" s="96"/>
      <c r="AC187" s="96"/>
      <c r="AD187" s="96"/>
      <c r="AE187" s="96"/>
      <c r="AF187" s="96"/>
      <c r="AG187" s="96"/>
      <c r="AH187" s="96"/>
      <c r="AI187" s="96"/>
      <c r="AJ187" s="96"/>
      <c r="AK187" s="96"/>
      <c r="AL187" s="96"/>
      <c r="AM187" s="96"/>
      <c r="AN187" s="96"/>
      <c r="AO187" s="96"/>
    </row>
    <row r="188" spans="1:41" x14ac:dyDescent="0.25">
      <c r="A188" s="96"/>
      <c r="B188" s="96"/>
      <c r="C188" s="96"/>
      <c r="D188" s="96"/>
      <c r="E188" s="96"/>
      <c r="F188" s="96"/>
      <c r="G188" s="96"/>
      <c r="H188" s="96"/>
      <c r="I188" s="96"/>
      <c r="J188" s="96"/>
      <c r="K188" s="96"/>
      <c r="L188" s="96"/>
      <c r="M188" s="96"/>
      <c r="N188" s="96"/>
      <c r="O188" s="96"/>
      <c r="P188" s="96"/>
      <c r="Q188" s="96"/>
      <c r="R188" s="96"/>
      <c r="S188" s="96"/>
      <c r="T188" s="96"/>
      <c r="U188" s="96"/>
      <c r="V188" s="96"/>
      <c r="W188" s="96"/>
      <c r="X188" s="96"/>
      <c r="Y188" s="96"/>
      <c r="Z188" s="96"/>
      <c r="AA188" s="96"/>
      <c r="AB188" s="96"/>
      <c r="AC188" s="96"/>
      <c r="AD188" s="96"/>
      <c r="AE188" s="96"/>
      <c r="AF188" s="96"/>
      <c r="AG188" s="96"/>
      <c r="AH188" s="96"/>
      <c r="AI188" s="96"/>
      <c r="AJ188" s="96"/>
      <c r="AK188" s="96"/>
      <c r="AL188" s="96"/>
      <c r="AM188" s="96"/>
      <c r="AN188" s="96"/>
      <c r="AO188" s="96"/>
    </row>
    <row r="189" spans="1:41" x14ac:dyDescent="0.25">
      <c r="A189" s="96"/>
      <c r="B189" s="96"/>
      <c r="C189" s="96"/>
      <c r="D189" s="96"/>
      <c r="E189" s="96"/>
      <c r="F189" s="96"/>
      <c r="G189" s="96"/>
      <c r="H189" s="96"/>
      <c r="I189" s="96"/>
      <c r="J189" s="96"/>
      <c r="K189" s="96"/>
      <c r="L189" s="96"/>
      <c r="M189" s="96"/>
      <c r="N189" s="96"/>
      <c r="O189" s="96"/>
      <c r="P189" s="96"/>
      <c r="Q189" s="96"/>
      <c r="R189" s="96"/>
      <c r="S189" s="96"/>
      <c r="T189" s="96"/>
      <c r="U189" s="96"/>
      <c r="V189" s="96"/>
      <c r="W189" s="96"/>
      <c r="X189" s="96"/>
      <c r="Y189" s="96"/>
      <c r="Z189" s="96"/>
      <c r="AA189" s="96"/>
      <c r="AB189" s="96"/>
      <c r="AC189" s="96"/>
      <c r="AD189" s="96"/>
      <c r="AE189" s="96"/>
      <c r="AF189" s="96"/>
      <c r="AG189" s="96"/>
      <c r="AH189" s="96"/>
      <c r="AI189" s="96"/>
      <c r="AJ189" s="96"/>
      <c r="AK189" s="96"/>
      <c r="AL189" s="96"/>
      <c r="AM189" s="96"/>
      <c r="AN189" s="96"/>
      <c r="AO189" s="96"/>
    </row>
    <row r="190" spans="1:41" x14ac:dyDescent="0.25">
      <c r="A190" s="96"/>
      <c r="B190" s="96"/>
      <c r="C190" s="96"/>
      <c r="D190" s="96"/>
      <c r="E190" s="96"/>
      <c r="F190" s="96"/>
      <c r="G190" s="96"/>
      <c r="H190" s="96"/>
      <c r="I190" s="96"/>
      <c r="J190" s="96"/>
      <c r="K190" s="96"/>
      <c r="L190" s="96"/>
      <c r="M190" s="96"/>
      <c r="N190" s="96"/>
      <c r="O190" s="96"/>
      <c r="P190" s="96"/>
      <c r="Q190" s="96"/>
      <c r="R190" s="96"/>
      <c r="S190" s="96"/>
      <c r="T190" s="96"/>
      <c r="U190" s="96"/>
      <c r="V190" s="96"/>
      <c r="W190" s="96"/>
      <c r="X190" s="96"/>
      <c r="Y190" s="96"/>
      <c r="Z190" s="96"/>
      <c r="AA190" s="96"/>
      <c r="AB190" s="96"/>
      <c r="AC190" s="96"/>
      <c r="AD190" s="96"/>
      <c r="AE190" s="96"/>
      <c r="AF190" s="96"/>
      <c r="AG190" s="96"/>
      <c r="AH190" s="96"/>
      <c r="AI190" s="96"/>
      <c r="AJ190" s="96"/>
      <c r="AK190" s="96"/>
      <c r="AL190" s="96"/>
      <c r="AM190" s="96"/>
      <c r="AN190" s="96"/>
      <c r="AO190" s="96"/>
    </row>
    <row r="191" spans="1:41" x14ac:dyDescent="0.25">
      <c r="A191" s="96"/>
      <c r="B191" s="96"/>
      <c r="C191" s="96"/>
      <c r="D191" s="96"/>
      <c r="E191" s="96"/>
      <c r="F191" s="96"/>
      <c r="G191" s="96"/>
      <c r="H191" s="96"/>
      <c r="I191" s="96"/>
      <c r="J191" s="96"/>
      <c r="K191" s="96"/>
      <c r="L191" s="96"/>
      <c r="M191" s="96"/>
      <c r="N191" s="96"/>
      <c r="O191" s="96"/>
      <c r="P191" s="96"/>
      <c r="Q191" s="96"/>
      <c r="R191" s="96"/>
      <c r="S191" s="96"/>
      <c r="T191" s="96"/>
      <c r="U191" s="96"/>
      <c r="V191" s="96"/>
      <c r="W191" s="96"/>
      <c r="X191" s="96"/>
      <c r="Y191" s="96"/>
      <c r="Z191" s="96"/>
      <c r="AA191" s="96"/>
      <c r="AB191" s="96"/>
      <c r="AC191" s="96"/>
      <c r="AD191" s="96"/>
      <c r="AE191" s="96"/>
      <c r="AF191" s="96"/>
      <c r="AG191" s="96"/>
      <c r="AH191" s="96"/>
      <c r="AI191" s="96"/>
      <c r="AJ191" s="96"/>
      <c r="AK191" s="96"/>
      <c r="AL191" s="96"/>
      <c r="AM191" s="96"/>
      <c r="AN191" s="96"/>
      <c r="AO191" s="96"/>
    </row>
    <row r="192" spans="1:41" x14ac:dyDescent="0.25">
      <c r="A192" s="96"/>
      <c r="B192" s="96"/>
      <c r="C192" s="96"/>
      <c r="D192" s="96"/>
      <c r="E192" s="96"/>
      <c r="F192" s="96"/>
      <c r="G192" s="96"/>
      <c r="H192" s="96"/>
      <c r="I192" s="96"/>
      <c r="J192" s="96"/>
      <c r="K192" s="96"/>
      <c r="L192" s="96"/>
      <c r="M192" s="96"/>
      <c r="N192" s="96"/>
      <c r="O192" s="96"/>
      <c r="P192" s="96"/>
      <c r="Q192" s="96"/>
      <c r="R192" s="96"/>
      <c r="S192" s="96"/>
      <c r="T192" s="96"/>
      <c r="U192" s="96"/>
      <c r="V192" s="96"/>
      <c r="W192" s="96"/>
      <c r="X192" s="96"/>
      <c r="Y192" s="96"/>
      <c r="Z192" s="96"/>
      <c r="AA192" s="96"/>
      <c r="AB192" s="96"/>
      <c r="AC192" s="96"/>
      <c r="AD192" s="96"/>
      <c r="AE192" s="96"/>
      <c r="AF192" s="96"/>
      <c r="AG192" s="96"/>
      <c r="AH192" s="96"/>
      <c r="AI192" s="96"/>
      <c r="AJ192" s="96"/>
      <c r="AK192" s="96"/>
      <c r="AL192" s="96"/>
      <c r="AM192" s="96"/>
      <c r="AN192" s="96"/>
      <c r="AO192" s="96"/>
    </row>
    <row r="193" spans="1:41" x14ac:dyDescent="0.25">
      <c r="A193" s="96"/>
      <c r="B193" s="96"/>
      <c r="C193" s="96"/>
      <c r="D193" s="96"/>
      <c r="E193" s="96"/>
      <c r="F193" s="96"/>
      <c r="G193" s="96"/>
      <c r="H193" s="96"/>
      <c r="I193" s="96"/>
      <c r="J193" s="96"/>
      <c r="K193" s="96"/>
      <c r="L193" s="96"/>
      <c r="M193" s="96"/>
      <c r="N193" s="96"/>
      <c r="O193" s="96"/>
      <c r="P193" s="96"/>
      <c r="Q193" s="96"/>
      <c r="R193" s="96"/>
      <c r="S193" s="96"/>
      <c r="T193" s="96"/>
      <c r="U193" s="96"/>
      <c r="V193" s="96"/>
      <c r="W193" s="96"/>
      <c r="X193" s="96"/>
      <c r="Y193" s="96"/>
      <c r="Z193" s="96"/>
      <c r="AA193" s="96"/>
      <c r="AB193" s="96"/>
      <c r="AC193" s="96"/>
      <c r="AD193" s="96"/>
      <c r="AE193" s="96"/>
      <c r="AF193" s="96"/>
      <c r="AG193" s="96"/>
      <c r="AH193" s="96"/>
      <c r="AI193" s="96"/>
      <c r="AJ193" s="96"/>
      <c r="AK193" s="96"/>
      <c r="AL193" s="96"/>
      <c r="AM193" s="96"/>
      <c r="AN193" s="96"/>
      <c r="AO193" s="96"/>
    </row>
    <row r="194" spans="1:41" x14ac:dyDescent="0.25">
      <c r="A194" s="96"/>
      <c r="B194" s="96"/>
      <c r="C194" s="96"/>
      <c r="D194" s="96"/>
      <c r="E194" s="96"/>
      <c r="F194" s="96"/>
      <c r="G194" s="96"/>
      <c r="H194" s="96"/>
      <c r="I194" s="96"/>
      <c r="J194" s="96"/>
      <c r="K194" s="96"/>
      <c r="L194" s="96"/>
      <c r="M194" s="96"/>
      <c r="N194" s="96"/>
      <c r="O194" s="96"/>
      <c r="P194" s="96"/>
      <c r="Q194" s="96"/>
      <c r="R194" s="96"/>
      <c r="S194" s="96"/>
      <c r="T194" s="96"/>
      <c r="U194" s="96"/>
      <c r="V194" s="96"/>
      <c r="W194" s="96"/>
      <c r="X194" s="96"/>
      <c r="Y194" s="96"/>
      <c r="Z194" s="96"/>
      <c r="AA194" s="96"/>
      <c r="AB194" s="96"/>
      <c r="AC194" s="96"/>
      <c r="AD194" s="96"/>
      <c r="AE194" s="96"/>
      <c r="AF194" s="96"/>
      <c r="AG194" s="96"/>
      <c r="AH194" s="96"/>
      <c r="AI194" s="96"/>
      <c r="AJ194" s="96"/>
      <c r="AK194" s="96"/>
      <c r="AL194" s="96"/>
      <c r="AM194" s="96"/>
      <c r="AN194" s="96"/>
      <c r="AO194" s="96"/>
    </row>
    <row r="195" spans="1:41" x14ac:dyDescent="0.25">
      <c r="A195" s="96"/>
      <c r="B195" s="96"/>
      <c r="C195" s="96"/>
      <c r="D195" s="96"/>
      <c r="E195" s="96"/>
      <c r="F195" s="96"/>
      <c r="G195" s="96"/>
      <c r="H195" s="96"/>
      <c r="I195" s="96"/>
      <c r="J195" s="96"/>
      <c r="K195" s="96"/>
      <c r="L195" s="96"/>
      <c r="M195" s="96"/>
      <c r="N195" s="96"/>
      <c r="O195" s="96"/>
      <c r="P195" s="96"/>
      <c r="Q195" s="96"/>
      <c r="R195" s="96"/>
      <c r="S195" s="96"/>
      <c r="T195" s="96"/>
      <c r="U195" s="96"/>
      <c r="V195" s="96"/>
      <c r="W195" s="96"/>
      <c r="X195" s="96"/>
      <c r="Y195" s="96"/>
      <c r="Z195" s="96"/>
      <c r="AA195" s="96"/>
      <c r="AB195" s="96"/>
      <c r="AC195" s="96"/>
      <c r="AD195" s="96"/>
      <c r="AE195" s="96"/>
      <c r="AF195" s="96"/>
      <c r="AG195" s="96"/>
      <c r="AH195" s="96"/>
      <c r="AI195" s="96"/>
      <c r="AJ195" s="96"/>
      <c r="AK195" s="96"/>
      <c r="AL195" s="96"/>
      <c r="AM195" s="96"/>
      <c r="AN195" s="96"/>
      <c r="AO195" s="96"/>
    </row>
    <row r="196" spans="1:41" x14ac:dyDescent="0.25">
      <c r="A196" s="96"/>
      <c r="B196" s="96"/>
      <c r="C196" s="96"/>
      <c r="D196" s="96"/>
      <c r="E196" s="96"/>
      <c r="F196" s="96"/>
      <c r="G196" s="96"/>
      <c r="H196" s="96"/>
      <c r="I196" s="96"/>
      <c r="J196" s="96"/>
      <c r="K196" s="96"/>
      <c r="L196" s="96"/>
      <c r="M196" s="96"/>
      <c r="N196" s="96"/>
      <c r="O196" s="96"/>
      <c r="P196" s="96"/>
      <c r="Q196" s="96"/>
      <c r="R196" s="96"/>
      <c r="S196" s="96"/>
      <c r="T196" s="96"/>
      <c r="U196" s="96"/>
      <c r="V196" s="96"/>
      <c r="W196" s="96"/>
      <c r="X196" s="96"/>
      <c r="Y196" s="96"/>
      <c r="Z196" s="96"/>
      <c r="AA196" s="96"/>
      <c r="AB196" s="96"/>
      <c r="AC196" s="96"/>
      <c r="AD196" s="96"/>
      <c r="AE196" s="96"/>
      <c r="AF196" s="96"/>
      <c r="AG196" s="96"/>
      <c r="AH196" s="96"/>
      <c r="AI196" s="96"/>
      <c r="AJ196" s="96"/>
      <c r="AK196" s="96"/>
      <c r="AL196" s="96"/>
      <c r="AM196" s="96"/>
      <c r="AN196" s="96"/>
      <c r="AO196" s="96"/>
    </row>
    <row r="197" spans="1:41" x14ac:dyDescent="0.25">
      <c r="A197" s="96"/>
      <c r="B197" s="96"/>
      <c r="C197" s="96"/>
      <c r="D197" s="96"/>
      <c r="E197" s="96"/>
      <c r="F197" s="96"/>
      <c r="G197" s="96"/>
      <c r="H197" s="96"/>
      <c r="I197" s="96"/>
      <c r="J197" s="96"/>
      <c r="K197" s="96"/>
      <c r="L197" s="96"/>
      <c r="M197" s="96"/>
      <c r="N197" s="96"/>
      <c r="O197" s="96"/>
      <c r="P197" s="96"/>
      <c r="Q197" s="96"/>
      <c r="R197" s="96"/>
      <c r="S197" s="96"/>
      <c r="T197" s="96"/>
      <c r="U197" s="96"/>
      <c r="V197" s="96"/>
      <c r="W197" s="96"/>
      <c r="X197" s="96"/>
      <c r="Y197" s="96"/>
      <c r="Z197" s="96"/>
      <c r="AA197" s="96"/>
      <c r="AB197" s="96"/>
      <c r="AC197" s="96"/>
      <c r="AD197" s="96"/>
      <c r="AE197" s="96"/>
      <c r="AF197" s="96"/>
      <c r="AG197" s="96"/>
      <c r="AH197" s="96"/>
      <c r="AI197" s="96"/>
      <c r="AJ197" s="96"/>
      <c r="AK197" s="96"/>
      <c r="AL197" s="96"/>
      <c r="AM197" s="96"/>
      <c r="AN197" s="96"/>
      <c r="AO197" s="96"/>
    </row>
    <row r="198" spans="1:41" x14ac:dyDescent="0.25">
      <c r="A198" s="96"/>
      <c r="B198" s="96"/>
      <c r="C198" s="96"/>
      <c r="D198" s="96"/>
      <c r="E198" s="96"/>
      <c r="F198" s="96"/>
      <c r="G198" s="96"/>
      <c r="H198" s="96"/>
      <c r="I198" s="96"/>
      <c r="J198" s="96"/>
      <c r="K198" s="96"/>
      <c r="L198" s="96"/>
      <c r="M198" s="96"/>
      <c r="N198" s="96"/>
      <c r="O198" s="96"/>
      <c r="P198" s="96"/>
      <c r="Q198" s="96"/>
      <c r="R198" s="96"/>
      <c r="S198" s="96"/>
      <c r="T198" s="96"/>
      <c r="U198" s="96"/>
      <c r="V198" s="96"/>
      <c r="W198" s="96"/>
      <c r="X198" s="96"/>
      <c r="Y198" s="96"/>
      <c r="Z198" s="96"/>
      <c r="AA198" s="96"/>
      <c r="AB198" s="96"/>
      <c r="AC198" s="96"/>
      <c r="AD198" s="96"/>
      <c r="AE198" s="96"/>
      <c r="AF198" s="96"/>
      <c r="AG198" s="96"/>
      <c r="AH198" s="96"/>
      <c r="AI198" s="96"/>
      <c r="AJ198" s="96"/>
      <c r="AK198" s="96"/>
      <c r="AL198" s="96"/>
      <c r="AM198" s="96"/>
      <c r="AN198" s="96"/>
      <c r="AO198" s="96"/>
    </row>
    <row r="199" spans="1:41" x14ac:dyDescent="0.25">
      <c r="A199" s="96"/>
      <c r="B199" s="96"/>
      <c r="C199" s="96"/>
      <c r="D199" s="96"/>
      <c r="E199" s="96"/>
      <c r="F199" s="96"/>
      <c r="G199" s="96"/>
      <c r="H199" s="96"/>
      <c r="I199" s="96"/>
      <c r="J199" s="96"/>
      <c r="K199" s="96"/>
      <c r="L199" s="96"/>
      <c r="M199" s="96"/>
      <c r="N199" s="96"/>
      <c r="O199" s="96"/>
      <c r="P199" s="96"/>
      <c r="Q199" s="96"/>
      <c r="R199" s="96"/>
      <c r="S199" s="96"/>
      <c r="T199" s="96"/>
      <c r="U199" s="96"/>
      <c r="V199" s="96"/>
      <c r="W199" s="96"/>
      <c r="X199" s="96"/>
      <c r="Y199" s="96"/>
      <c r="Z199" s="96"/>
      <c r="AA199" s="96"/>
      <c r="AB199" s="96"/>
      <c r="AC199" s="96"/>
      <c r="AD199" s="96"/>
      <c r="AE199" s="96"/>
      <c r="AF199" s="96"/>
      <c r="AG199" s="96"/>
      <c r="AH199" s="96"/>
      <c r="AI199" s="96"/>
      <c r="AJ199" s="96"/>
      <c r="AK199" s="96"/>
      <c r="AL199" s="96"/>
      <c r="AM199" s="96"/>
      <c r="AN199" s="96"/>
      <c r="AO199" s="96"/>
    </row>
    <row r="200" spans="1:41" x14ac:dyDescent="0.25">
      <c r="A200" s="96"/>
      <c r="B200" s="96"/>
      <c r="C200" s="96"/>
      <c r="D200" s="96"/>
      <c r="E200" s="96"/>
      <c r="F200" s="96"/>
      <c r="G200" s="96"/>
      <c r="H200" s="96"/>
      <c r="I200" s="96"/>
      <c r="J200" s="96"/>
      <c r="K200" s="96"/>
      <c r="L200" s="96"/>
      <c r="M200" s="96"/>
      <c r="N200" s="96"/>
      <c r="O200" s="96"/>
      <c r="P200" s="96"/>
      <c r="Q200" s="96"/>
      <c r="R200" s="96"/>
      <c r="S200" s="96"/>
      <c r="T200" s="96"/>
      <c r="U200" s="96"/>
      <c r="V200" s="96"/>
      <c r="W200" s="96"/>
      <c r="X200" s="96"/>
      <c r="Y200" s="96"/>
      <c r="Z200" s="96"/>
      <c r="AA200" s="96"/>
      <c r="AB200" s="96"/>
      <c r="AC200" s="96"/>
      <c r="AD200" s="96"/>
      <c r="AE200" s="96"/>
      <c r="AF200" s="96"/>
      <c r="AG200" s="96"/>
      <c r="AH200" s="96"/>
      <c r="AI200" s="96"/>
      <c r="AJ200" s="96"/>
      <c r="AK200" s="96"/>
      <c r="AL200" s="96"/>
      <c r="AM200" s="96"/>
      <c r="AN200" s="96"/>
      <c r="AO200" s="96"/>
    </row>
    <row r="201" spans="1:41" x14ac:dyDescent="0.25">
      <c r="A201" s="96"/>
      <c r="B201" s="96"/>
      <c r="C201" s="96"/>
      <c r="D201" s="96"/>
      <c r="E201" s="96"/>
      <c r="F201" s="96"/>
      <c r="G201" s="96"/>
      <c r="H201" s="96"/>
      <c r="I201" s="96"/>
      <c r="J201" s="96"/>
      <c r="K201" s="96"/>
      <c r="L201" s="96"/>
      <c r="M201" s="96"/>
      <c r="N201" s="96"/>
      <c r="O201" s="96"/>
      <c r="P201" s="96"/>
      <c r="Q201" s="96"/>
      <c r="R201" s="96"/>
      <c r="S201" s="96"/>
      <c r="T201" s="96"/>
      <c r="U201" s="96"/>
      <c r="V201" s="96"/>
      <c r="W201" s="96"/>
      <c r="X201" s="96"/>
      <c r="Y201" s="96"/>
      <c r="Z201" s="96"/>
      <c r="AA201" s="96"/>
      <c r="AB201" s="96"/>
      <c r="AC201" s="96"/>
      <c r="AD201" s="96"/>
      <c r="AE201" s="96"/>
      <c r="AF201" s="96"/>
      <c r="AG201" s="96"/>
      <c r="AH201" s="96"/>
      <c r="AI201" s="96"/>
      <c r="AJ201" s="96"/>
      <c r="AK201" s="96"/>
      <c r="AL201" s="96"/>
      <c r="AM201" s="96"/>
      <c r="AN201" s="96"/>
      <c r="AO201" s="96"/>
    </row>
    <row r="202" spans="1:41" x14ac:dyDescent="0.25">
      <c r="A202" s="96"/>
      <c r="B202" s="96"/>
      <c r="C202" s="96"/>
      <c r="D202" s="96"/>
      <c r="E202" s="96"/>
      <c r="F202" s="96"/>
      <c r="G202" s="96"/>
      <c r="H202" s="96"/>
      <c r="I202" s="96"/>
      <c r="J202" s="96"/>
      <c r="K202" s="96"/>
      <c r="L202" s="96"/>
      <c r="M202" s="96"/>
      <c r="N202" s="96"/>
      <c r="O202" s="96"/>
      <c r="P202" s="96"/>
      <c r="Q202" s="96"/>
      <c r="R202" s="96"/>
      <c r="S202" s="96"/>
      <c r="T202" s="96"/>
      <c r="U202" s="96"/>
      <c r="V202" s="96"/>
      <c r="W202" s="96"/>
      <c r="X202" s="96"/>
      <c r="Y202" s="96"/>
      <c r="Z202" s="96"/>
      <c r="AA202" s="96"/>
      <c r="AB202" s="96"/>
      <c r="AC202" s="96"/>
      <c r="AD202" s="96"/>
      <c r="AE202" s="96"/>
      <c r="AF202" s="96"/>
      <c r="AG202" s="96"/>
      <c r="AH202" s="96"/>
      <c r="AI202" s="96"/>
      <c r="AJ202" s="96"/>
      <c r="AK202" s="96"/>
      <c r="AL202" s="96"/>
      <c r="AM202" s="96"/>
      <c r="AN202" s="96"/>
      <c r="AO202" s="96"/>
    </row>
    <row r="203" spans="1:41" x14ac:dyDescent="0.25">
      <c r="A203" s="96"/>
      <c r="B203" s="96"/>
      <c r="C203" s="96"/>
      <c r="D203" s="96"/>
      <c r="E203" s="96"/>
      <c r="F203" s="96"/>
      <c r="G203" s="96"/>
      <c r="H203" s="96"/>
      <c r="I203" s="96"/>
      <c r="J203" s="96"/>
      <c r="K203" s="96"/>
      <c r="L203" s="96"/>
      <c r="M203" s="96"/>
      <c r="N203" s="96"/>
      <c r="O203" s="96"/>
      <c r="P203" s="96"/>
      <c r="Q203" s="96"/>
      <c r="R203" s="96"/>
      <c r="S203" s="96"/>
      <c r="T203" s="96"/>
      <c r="U203" s="96"/>
      <c r="V203" s="96"/>
      <c r="W203" s="96"/>
      <c r="X203" s="96"/>
      <c r="Y203" s="96"/>
      <c r="Z203" s="96"/>
      <c r="AA203" s="96"/>
      <c r="AB203" s="96"/>
      <c r="AC203" s="96"/>
      <c r="AD203" s="96"/>
      <c r="AE203" s="96"/>
      <c r="AF203" s="96"/>
      <c r="AG203" s="96"/>
      <c r="AH203" s="96"/>
      <c r="AI203" s="96"/>
      <c r="AJ203" s="96"/>
      <c r="AK203" s="96"/>
      <c r="AL203" s="96"/>
      <c r="AM203" s="96"/>
      <c r="AN203" s="96"/>
      <c r="AO203" s="96"/>
    </row>
    <row r="204" spans="1:41" x14ac:dyDescent="0.25">
      <c r="A204" s="96"/>
      <c r="B204" s="96"/>
      <c r="C204" s="96"/>
      <c r="D204" s="96"/>
      <c r="E204" s="96"/>
      <c r="F204" s="96"/>
      <c r="G204" s="96"/>
      <c r="H204" s="96"/>
      <c r="I204" s="96"/>
      <c r="J204" s="96"/>
      <c r="K204" s="96"/>
      <c r="L204" s="96"/>
      <c r="M204" s="96"/>
      <c r="N204" s="96"/>
      <c r="O204" s="96"/>
      <c r="P204" s="96"/>
      <c r="Q204" s="96"/>
      <c r="R204" s="96"/>
      <c r="S204" s="96"/>
      <c r="T204" s="96"/>
      <c r="U204" s="96"/>
      <c r="V204" s="96"/>
      <c r="W204" s="96"/>
      <c r="X204" s="96"/>
      <c r="Y204" s="96"/>
      <c r="Z204" s="96"/>
      <c r="AA204" s="96"/>
      <c r="AB204" s="96"/>
      <c r="AC204" s="96"/>
      <c r="AD204" s="96"/>
      <c r="AE204" s="96"/>
      <c r="AF204" s="96"/>
      <c r="AG204" s="96"/>
      <c r="AH204" s="96"/>
      <c r="AI204" s="96"/>
      <c r="AJ204" s="96"/>
      <c r="AK204" s="96"/>
      <c r="AL204" s="96"/>
      <c r="AM204" s="96"/>
      <c r="AN204" s="96"/>
      <c r="AO204" s="96"/>
    </row>
    <row r="205" spans="1:41" x14ac:dyDescent="0.25">
      <c r="A205" s="96"/>
      <c r="B205" s="96"/>
      <c r="C205" s="96"/>
      <c r="D205" s="96"/>
      <c r="E205" s="96"/>
      <c r="F205" s="96"/>
      <c r="G205" s="96"/>
      <c r="H205" s="96"/>
      <c r="I205" s="96"/>
      <c r="J205" s="96"/>
      <c r="K205" s="96"/>
      <c r="L205" s="96"/>
      <c r="M205" s="96"/>
      <c r="N205" s="96"/>
      <c r="O205" s="96"/>
      <c r="P205" s="96"/>
      <c r="Q205" s="96"/>
      <c r="R205" s="96"/>
      <c r="S205" s="96"/>
      <c r="T205" s="96"/>
      <c r="U205" s="96"/>
      <c r="V205" s="96"/>
      <c r="W205" s="96"/>
      <c r="X205" s="96"/>
      <c r="Y205" s="96"/>
      <c r="Z205" s="96"/>
      <c r="AA205" s="96"/>
      <c r="AB205" s="96"/>
      <c r="AC205" s="96"/>
      <c r="AD205" s="96"/>
      <c r="AE205" s="96"/>
      <c r="AF205" s="96"/>
      <c r="AG205" s="96"/>
      <c r="AH205" s="96"/>
      <c r="AI205" s="96"/>
      <c r="AJ205" s="96"/>
      <c r="AK205" s="96"/>
      <c r="AL205" s="96"/>
      <c r="AM205" s="96"/>
      <c r="AN205" s="96"/>
      <c r="AO205" s="96"/>
    </row>
    <row r="206" spans="1:41" x14ac:dyDescent="0.25">
      <c r="A206" s="96"/>
      <c r="B206" s="96"/>
      <c r="C206" s="96"/>
      <c r="D206" s="96"/>
      <c r="E206" s="96"/>
      <c r="F206" s="96"/>
      <c r="G206" s="96"/>
      <c r="H206" s="96"/>
      <c r="I206" s="96"/>
      <c r="J206" s="96"/>
      <c r="K206" s="96"/>
      <c r="L206" s="96"/>
      <c r="M206" s="96"/>
      <c r="N206" s="96"/>
      <c r="O206" s="96"/>
      <c r="P206" s="96"/>
      <c r="Q206" s="96"/>
      <c r="R206" s="96"/>
      <c r="S206" s="96"/>
      <c r="T206" s="96"/>
      <c r="U206" s="96"/>
      <c r="V206" s="96"/>
      <c r="W206" s="96"/>
      <c r="X206" s="96"/>
      <c r="Y206" s="96"/>
      <c r="Z206" s="96"/>
      <c r="AA206" s="96"/>
      <c r="AB206" s="96"/>
      <c r="AC206" s="96"/>
      <c r="AD206" s="96"/>
      <c r="AE206" s="96"/>
      <c r="AF206" s="96"/>
      <c r="AG206" s="96"/>
      <c r="AH206" s="96"/>
      <c r="AI206" s="96"/>
      <c r="AJ206" s="96"/>
      <c r="AK206" s="96"/>
      <c r="AL206" s="96"/>
      <c r="AM206" s="96"/>
      <c r="AN206" s="96"/>
      <c r="AO206" s="96"/>
    </row>
    <row r="207" spans="1:41" x14ac:dyDescent="0.25">
      <c r="A207" s="96"/>
      <c r="B207" s="96"/>
      <c r="C207" s="96"/>
      <c r="D207" s="96"/>
      <c r="E207" s="96"/>
      <c r="F207" s="96"/>
      <c r="G207" s="96"/>
      <c r="H207" s="96"/>
      <c r="I207" s="96"/>
      <c r="J207" s="96"/>
      <c r="K207" s="96"/>
      <c r="L207" s="96"/>
      <c r="M207" s="96"/>
      <c r="N207" s="96"/>
      <c r="O207" s="96"/>
      <c r="P207" s="96"/>
      <c r="Q207" s="96"/>
      <c r="R207" s="96"/>
      <c r="S207" s="96"/>
      <c r="T207" s="96"/>
      <c r="U207" s="96"/>
      <c r="V207" s="96"/>
      <c r="W207" s="96"/>
      <c r="X207" s="96"/>
      <c r="Y207" s="96"/>
      <c r="Z207" s="96"/>
      <c r="AA207" s="96"/>
      <c r="AB207" s="96"/>
      <c r="AC207" s="96"/>
      <c r="AD207" s="96"/>
      <c r="AE207" s="96"/>
      <c r="AF207" s="96"/>
      <c r="AG207" s="96"/>
      <c r="AH207" s="96"/>
      <c r="AI207" s="96"/>
      <c r="AJ207" s="96"/>
      <c r="AK207" s="96"/>
      <c r="AL207" s="96"/>
      <c r="AM207" s="96"/>
      <c r="AN207" s="96"/>
      <c r="AO207" s="96"/>
    </row>
    <row r="208" spans="1:41" x14ac:dyDescent="0.25">
      <c r="A208" s="96"/>
      <c r="B208" s="96"/>
      <c r="C208" s="96"/>
      <c r="D208" s="96"/>
      <c r="E208" s="96"/>
      <c r="F208" s="96"/>
      <c r="G208" s="96"/>
      <c r="H208" s="96"/>
      <c r="I208" s="96"/>
      <c r="J208" s="96"/>
      <c r="K208" s="96"/>
      <c r="L208" s="96"/>
      <c r="M208" s="96"/>
      <c r="N208" s="96"/>
      <c r="O208" s="96"/>
      <c r="P208" s="96"/>
      <c r="Q208" s="96"/>
      <c r="R208" s="96"/>
      <c r="S208" s="96"/>
      <c r="T208" s="96"/>
      <c r="U208" s="96"/>
      <c r="V208" s="96"/>
      <c r="W208" s="96"/>
      <c r="X208" s="96"/>
      <c r="Y208" s="96"/>
      <c r="Z208" s="96"/>
      <c r="AA208" s="96"/>
      <c r="AB208" s="96"/>
      <c r="AC208" s="96"/>
      <c r="AD208" s="96"/>
      <c r="AE208" s="96"/>
      <c r="AF208" s="96"/>
      <c r="AG208" s="96"/>
      <c r="AH208" s="96"/>
      <c r="AI208" s="96"/>
      <c r="AJ208" s="96"/>
      <c r="AK208" s="96"/>
      <c r="AL208" s="96"/>
      <c r="AM208" s="96"/>
      <c r="AN208" s="96"/>
      <c r="AO208" s="96"/>
    </row>
    <row r="209" spans="1:41" x14ac:dyDescent="0.25">
      <c r="A209" s="96"/>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c r="Z209" s="96"/>
      <c r="AA209" s="96"/>
      <c r="AB209" s="96"/>
      <c r="AC209" s="96"/>
      <c r="AD209" s="96"/>
      <c r="AE209" s="96"/>
      <c r="AF209" s="96"/>
      <c r="AG209" s="96"/>
      <c r="AH209" s="96"/>
      <c r="AI209" s="96"/>
      <c r="AJ209" s="96"/>
      <c r="AK209" s="96"/>
      <c r="AL209" s="96"/>
      <c r="AM209" s="96"/>
      <c r="AN209" s="96"/>
      <c r="AO209" s="96"/>
    </row>
    <row r="210" spans="1:41" x14ac:dyDescent="0.25">
      <c r="A210" s="96"/>
      <c r="B210" s="96"/>
      <c r="C210" s="96"/>
      <c r="D210" s="96"/>
      <c r="E210" s="96"/>
      <c r="F210" s="96"/>
      <c r="G210" s="96"/>
      <c r="H210" s="96"/>
      <c r="I210" s="96"/>
      <c r="J210" s="96"/>
      <c r="K210" s="96"/>
      <c r="L210" s="96"/>
      <c r="M210" s="96"/>
      <c r="N210" s="96"/>
      <c r="O210" s="96"/>
      <c r="P210" s="96"/>
      <c r="Q210" s="96"/>
      <c r="R210" s="96"/>
      <c r="S210" s="96"/>
      <c r="T210" s="96"/>
      <c r="U210" s="96"/>
      <c r="V210" s="96"/>
      <c r="W210" s="96"/>
      <c r="X210" s="96"/>
      <c r="Y210" s="96"/>
      <c r="Z210" s="96"/>
      <c r="AA210" s="96"/>
      <c r="AB210" s="96"/>
      <c r="AC210" s="96"/>
      <c r="AD210" s="96"/>
      <c r="AE210" s="96"/>
      <c r="AF210" s="96"/>
      <c r="AG210" s="96"/>
      <c r="AH210" s="96"/>
      <c r="AI210" s="96"/>
      <c r="AJ210" s="96"/>
      <c r="AK210" s="96"/>
      <c r="AL210" s="96"/>
      <c r="AM210" s="96"/>
      <c r="AN210" s="96"/>
      <c r="AO210" s="96"/>
    </row>
    <row r="211" spans="1:41" x14ac:dyDescent="0.25">
      <c r="A211" s="96"/>
      <c r="B211" s="96"/>
      <c r="C211" s="96"/>
      <c r="D211" s="96"/>
      <c r="E211" s="96"/>
      <c r="F211" s="96"/>
      <c r="G211" s="96"/>
      <c r="H211" s="96"/>
      <c r="I211" s="96"/>
      <c r="J211" s="96"/>
      <c r="K211" s="96"/>
      <c r="L211" s="96"/>
      <c r="M211" s="96"/>
      <c r="N211" s="96"/>
      <c r="O211" s="96"/>
      <c r="P211" s="96"/>
      <c r="Q211" s="96"/>
      <c r="R211" s="96"/>
      <c r="S211" s="96"/>
      <c r="T211" s="96"/>
      <c r="U211" s="96"/>
      <c r="V211" s="96"/>
      <c r="W211" s="96"/>
      <c r="X211" s="96"/>
      <c r="Y211" s="96"/>
      <c r="Z211" s="96"/>
      <c r="AA211" s="96"/>
      <c r="AB211" s="96"/>
      <c r="AC211" s="96"/>
      <c r="AD211" s="96"/>
      <c r="AE211" s="96"/>
      <c r="AF211" s="96"/>
      <c r="AG211" s="96"/>
      <c r="AH211" s="96"/>
      <c r="AI211" s="96"/>
      <c r="AJ211" s="96"/>
      <c r="AK211" s="96"/>
      <c r="AL211" s="96"/>
      <c r="AM211" s="96"/>
      <c r="AN211" s="96"/>
      <c r="AO211" s="96"/>
    </row>
    <row r="212" spans="1:41" x14ac:dyDescent="0.25">
      <c r="A212" s="96"/>
      <c r="B212" s="96"/>
      <c r="C212" s="96"/>
      <c r="D212" s="96"/>
      <c r="E212" s="96"/>
      <c r="F212" s="96"/>
      <c r="G212" s="96"/>
      <c r="H212" s="96"/>
      <c r="I212" s="96"/>
      <c r="J212" s="96"/>
      <c r="K212" s="96"/>
      <c r="L212" s="96"/>
      <c r="M212" s="96"/>
      <c r="N212" s="96"/>
      <c r="O212" s="96"/>
      <c r="P212" s="96"/>
      <c r="Q212" s="96"/>
      <c r="R212" s="96"/>
      <c r="S212" s="96"/>
      <c r="T212" s="96"/>
      <c r="U212" s="96"/>
      <c r="V212" s="96"/>
      <c r="W212" s="96"/>
      <c r="X212" s="96"/>
      <c r="Y212" s="96"/>
      <c r="Z212" s="96"/>
      <c r="AA212" s="96"/>
      <c r="AB212" s="96"/>
      <c r="AC212" s="96"/>
      <c r="AD212" s="96"/>
      <c r="AE212" s="96"/>
      <c r="AF212" s="96"/>
      <c r="AG212" s="96"/>
      <c r="AH212" s="96"/>
      <c r="AI212" s="96"/>
      <c r="AJ212" s="96"/>
      <c r="AK212" s="96"/>
      <c r="AL212" s="96"/>
      <c r="AM212" s="96"/>
      <c r="AN212" s="96"/>
      <c r="AO212" s="96"/>
    </row>
    <row r="213" spans="1:41" x14ac:dyDescent="0.25">
      <c r="A213" s="96"/>
      <c r="B213" s="96"/>
      <c r="C213" s="96"/>
      <c r="D213" s="96"/>
      <c r="E213" s="96"/>
      <c r="F213" s="96"/>
      <c r="G213" s="96"/>
      <c r="H213" s="96"/>
      <c r="I213" s="96"/>
      <c r="J213" s="96"/>
      <c r="K213" s="96"/>
      <c r="L213" s="96"/>
      <c r="M213" s="96"/>
      <c r="N213" s="96"/>
      <c r="O213" s="96"/>
      <c r="P213" s="96"/>
      <c r="Q213" s="96"/>
      <c r="R213" s="96"/>
      <c r="S213" s="96"/>
      <c r="T213" s="96"/>
      <c r="U213" s="96"/>
      <c r="V213" s="96"/>
      <c r="W213" s="96"/>
      <c r="X213" s="96"/>
      <c r="Y213" s="96"/>
      <c r="Z213" s="96"/>
      <c r="AA213" s="96"/>
      <c r="AB213" s="96"/>
      <c r="AC213" s="96"/>
      <c r="AD213" s="96"/>
      <c r="AE213" s="96"/>
      <c r="AF213" s="96"/>
      <c r="AG213" s="96"/>
      <c r="AH213" s="96"/>
      <c r="AI213" s="96"/>
      <c r="AJ213" s="96"/>
      <c r="AK213" s="96"/>
      <c r="AL213" s="96"/>
      <c r="AM213" s="96"/>
      <c r="AN213" s="96"/>
      <c r="AO213" s="96"/>
    </row>
    <row r="214" spans="1:41" x14ac:dyDescent="0.25">
      <c r="A214" s="96"/>
      <c r="B214" s="96"/>
      <c r="C214" s="96"/>
      <c r="D214" s="96"/>
      <c r="E214" s="96"/>
      <c r="F214" s="96"/>
      <c r="G214" s="96"/>
      <c r="H214" s="96"/>
      <c r="I214" s="96"/>
      <c r="J214" s="96"/>
      <c r="K214" s="96"/>
      <c r="L214" s="96"/>
      <c r="M214" s="96"/>
      <c r="N214" s="96"/>
      <c r="O214" s="96"/>
      <c r="P214" s="96"/>
      <c r="Q214" s="96"/>
      <c r="R214" s="96"/>
      <c r="S214" s="96"/>
      <c r="T214" s="96"/>
      <c r="U214" s="96"/>
      <c r="V214" s="96"/>
      <c r="W214" s="96"/>
      <c r="X214" s="96"/>
      <c r="Y214" s="96"/>
      <c r="Z214" s="96"/>
      <c r="AA214" s="96"/>
      <c r="AB214" s="96"/>
      <c r="AC214" s="96"/>
      <c r="AD214" s="96"/>
      <c r="AE214" s="96"/>
      <c r="AF214" s="96"/>
      <c r="AG214" s="96"/>
      <c r="AH214" s="96"/>
      <c r="AI214" s="96"/>
      <c r="AJ214" s="96"/>
      <c r="AK214" s="96"/>
      <c r="AL214" s="96"/>
      <c r="AM214" s="96"/>
      <c r="AN214" s="96"/>
      <c r="AO214" s="96"/>
    </row>
    <row r="215" spans="1:41" x14ac:dyDescent="0.25">
      <c r="A215" s="96"/>
      <c r="B215" s="96"/>
      <c r="C215" s="96"/>
      <c r="D215" s="96"/>
      <c r="E215" s="96"/>
      <c r="F215" s="96"/>
      <c r="G215" s="96"/>
      <c r="H215" s="96"/>
      <c r="I215" s="96"/>
      <c r="J215" s="96"/>
      <c r="K215" s="96"/>
      <c r="L215" s="96"/>
      <c r="M215" s="96"/>
      <c r="N215" s="96"/>
      <c r="O215" s="96"/>
      <c r="P215" s="96"/>
      <c r="Q215" s="96"/>
      <c r="R215" s="96"/>
      <c r="S215" s="96"/>
      <c r="T215" s="96"/>
      <c r="U215" s="96"/>
      <c r="V215" s="96"/>
      <c r="W215" s="96"/>
      <c r="X215" s="96"/>
      <c r="Y215" s="96"/>
      <c r="Z215" s="96"/>
      <c r="AA215" s="96"/>
      <c r="AB215" s="96"/>
      <c r="AC215" s="96"/>
      <c r="AD215" s="96"/>
      <c r="AE215" s="96"/>
      <c r="AF215" s="96"/>
      <c r="AG215" s="96"/>
      <c r="AH215" s="96"/>
      <c r="AI215" s="96"/>
      <c r="AJ215" s="96"/>
      <c r="AK215" s="96"/>
      <c r="AL215" s="96"/>
      <c r="AM215" s="96"/>
      <c r="AN215" s="96"/>
      <c r="AO215" s="96"/>
    </row>
    <row r="216" spans="1:41" x14ac:dyDescent="0.25">
      <c r="A216" s="96"/>
      <c r="B216" s="96"/>
      <c r="C216" s="96"/>
      <c r="D216" s="96"/>
      <c r="E216" s="96"/>
      <c r="F216" s="96"/>
      <c r="G216" s="96"/>
      <c r="H216" s="96"/>
      <c r="I216" s="96"/>
      <c r="J216" s="96"/>
      <c r="K216" s="96"/>
      <c r="L216" s="96"/>
      <c r="M216" s="96"/>
      <c r="N216" s="96"/>
      <c r="O216" s="96"/>
      <c r="P216" s="96"/>
      <c r="Q216" s="96"/>
      <c r="R216" s="96"/>
      <c r="S216" s="96"/>
      <c r="T216" s="96"/>
      <c r="U216" s="96"/>
      <c r="V216" s="96"/>
      <c r="W216" s="96"/>
      <c r="X216" s="96"/>
      <c r="Y216" s="96"/>
      <c r="Z216" s="96"/>
      <c r="AA216" s="96"/>
      <c r="AB216" s="96"/>
      <c r="AC216" s="96"/>
      <c r="AD216" s="96"/>
      <c r="AE216" s="96"/>
      <c r="AF216" s="96"/>
      <c r="AG216" s="96"/>
      <c r="AH216" s="96"/>
      <c r="AI216" s="96"/>
      <c r="AJ216" s="96"/>
      <c r="AK216" s="96"/>
      <c r="AL216" s="96"/>
      <c r="AM216" s="96"/>
      <c r="AN216" s="96"/>
      <c r="AO216" s="96"/>
    </row>
    <row r="217" spans="1:41" x14ac:dyDescent="0.25">
      <c r="A217" s="96"/>
      <c r="B217" s="96"/>
      <c r="C217" s="96"/>
      <c r="D217" s="96"/>
      <c r="E217" s="96"/>
      <c r="F217" s="96"/>
      <c r="G217" s="96"/>
      <c r="H217" s="96"/>
      <c r="I217" s="96"/>
      <c r="J217" s="96"/>
      <c r="K217" s="96"/>
      <c r="L217" s="96"/>
      <c r="M217" s="96"/>
      <c r="N217" s="96"/>
      <c r="O217" s="96"/>
      <c r="P217" s="96"/>
      <c r="Q217" s="96"/>
      <c r="R217" s="96"/>
      <c r="S217" s="96"/>
      <c r="T217" s="96"/>
      <c r="U217" s="96"/>
      <c r="V217" s="96"/>
      <c r="W217" s="96"/>
      <c r="X217" s="96"/>
      <c r="Y217" s="96"/>
      <c r="Z217" s="96"/>
      <c r="AA217" s="96"/>
      <c r="AB217" s="96"/>
      <c r="AC217" s="96"/>
      <c r="AD217" s="96"/>
      <c r="AE217" s="96"/>
      <c r="AF217" s="96"/>
      <c r="AG217" s="96"/>
      <c r="AH217" s="96"/>
      <c r="AI217" s="96"/>
      <c r="AJ217" s="96"/>
      <c r="AK217" s="96"/>
      <c r="AL217" s="96"/>
      <c r="AM217" s="96"/>
      <c r="AN217" s="96"/>
      <c r="AO217" s="96"/>
    </row>
    <row r="218" spans="1:41" x14ac:dyDescent="0.25">
      <c r="A218" s="96"/>
      <c r="B218" s="96"/>
      <c r="C218" s="96"/>
      <c r="D218" s="96"/>
      <c r="E218" s="96"/>
      <c r="F218" s="96"/>
      <c r="G218" s="96"/>
      <c r="H218" s="96"/>
      <c r="I218" s="96"/>
      <c r="J218" s="96"/>
      <c r="K218" s="96"/>
      <c r="L218" s="96"/>
      <c r="M218" s="96"/>
      <c r="N218" s="96"/>
      <c r="O218" s="96"/>
      <c r="P218" s="96"/>
      <c r="Q218" s="96"/>
      <c r="R218" s="96"/>
      <c r="S218" s="96"/>
      <c r="T218" s="96"/>
      <c r="U218" s="96"/>
      <c r="V218" s="96"/>
      <c r="W218" s="96"/>
      <c r="X218" s="96"/>
      <c r="Y218" s="96"/>
      <c r="Z218" s="96"/>
      <c r="AA218" s="96"/>
      <c r="AB218" s="96"/>
      <c r="AC218" s="96"/>
      <c r="AD218" s="96"/>
      <c r="AE218" s="96"/>
      <c r="AF218" s="96"/>
      <c r="AG218" s="96"/>
      <c r="AH218" s="96"/>
      <c r="AI218" s="96"/>
      <c r="AJ218" s="96"/>
      <c r="AK218" s="96"/>
      <c r="AL218" s="96"/>
      <c r="AM218" s="96"/>
      <c r="AN218" s="96"/>
      <c r="AO218" s="96"/>
    </row>
    <row r="219" spans="1:41" x14ac:dyDescent="0.25">
      <c r="A219" s="96"/>
      <c r="B219" s="96"/>
      <c r="C219" s="96"/>
      <c r="D219" s="96"/>
      <c r="E219" s="96"/>
      <c r="F219" s="96"/>
      <c r="G219" s="96"/>
      <c r="H219" s="96"/>
      <c r="I219" s="96"/>
      <c r="J219" s="96"/>
      <c r="K219" s="96"/>
      <c r="L219" s="96"/>
      <c r="M219" s="96"/>
      <c r="N219" s="96"/>
      <c r="O219" s="96"/>
      <c r="P219" s="96"/>
      <c r="Q219" s="96"/>
      <c r="R219" s="96"/>
      <c r="S219" s="96"/>
      <c r="T219" s="96"/>
      <c r="U219" s="96"/>
      <c r="V219" s="96"/>
      <c r="W219" s="96"/>
      <c r="X219" s="96"/>
      <c r="Y219" s="96"/>
      <c r="Z219" s="96"/>
      <c r="AA219" s="96"/>
      <c r="AB219" s="96"/>
      <c r="AC219" s="96"/>
      <c r="AD219" s="96"/>
      <c r="AE219" s="96"/>
      <c r="AF219" s="96"/>
      <c r="AG219" s="96"/>
      <c r="AH219" s="96"/>
      <c r="AI219" s="96"/>
      <c r="AJ219" s="96"/>
      <c r="AK219" s="96"/>
      <c r="AL219" s="96"/>
      <c r="AM219" s="96"/>
      <c r="AN219" s="96"/>
      <c r="AO219" s="96"/>
    </row>
    <row r="220" spans="1:41" x14ac:dyDescent="0.25">
      <c r="A220" s="96"/>
      <c r="B220" s="96"/>
      <c r="C220" s="96"/>
      <c r="D220" s="96"/>
      <c r="E220" s="96"/>
      <c r="F220" s="96"/>
      <c r="G220" s="96"/>
      <c r="H220" s="96"/>
      <c r="I220" s="96"/>
      <c r="J220" s="96"/>
      <c r="K220" s="96"/>
      <c r="L220" s="96"/>
      <c r="M220" s="96"/>
      <c r="N220" s="96"/>
      <c r="O220" s="96"/>
      <c r="P220" s="96"/>
      <c r="Q220" s="96"/>
      <c r="R220" s="96"/>
      <c r="S220" s="96"/>
      <c r="T220" s="96"/>
      <c r="U220" s="96"/>
      <c r="V220" s="96"/>
      <c r="W220" s="96"/>
      <c r="X220" s="96"/>
      <c r="Y220" s="96"/>
      <c r="Z220" s="96"/>
      <c r="AA220" s="96"/>
      <c r="AB220" s="96"/>
      <c r="AC220" s="96"/>
      <c r="AD220" s="96"/>
      <c r="AE220" s="96"/>
      <c r="AF220" s="96"/>
      <c r="AG220" s="96"/>
      <c r="AH220" s="96"/>
      <c r="AI220" s="96"/>
      <c r="AJ220" s="96"/>
      <c r="AK220" s="96"/>
      <c r="AL220" s="96"/>
      <c r="AM220" s="96"/>
      <c r="AN220" s="96"/>
      <c r="AO220" s="96"/>
    </row>
    <row r="221" spans="1:41" x14ac:dyDescent="0.25">
      <c r="A221" s="96"/>
      <c r="B221" s="96"/>
      <c r="C221" s="96"/>
      <c r="D221" s="96"/>
      <c r="E221" s="96"/>
      <c r="F221" s="96"/>
      <c r="G221" s="96"/>
      <c r="H221" s="96"/>
      <c r="I221" s="96"/>
      <c r="J221" s="96"/>
      <c r="K221" s="96"/>
      <c r="L221" s="96"/>
      <c r="M221" s="96"/>
      <c r="N221" s="96"/>
      <c r="O221" s="96"/>
      <c r="P221" s="96"/>
      <c r="Q221" s="96"/>
      <c r="R221" s="96"/>
      <c r="S221" s="96"/>
      <c r="T221" s="96"/>
      <c r="U221" s="96"/>
      <c r="V221" s="96"/>
      <c r="W221" s="96"/>
      <c r="X221" s="96"/>
      <c r="Y221" s="96"/>
      <c r="Z221" s="96"/>
      <c r="AA221" s="96"/>
      <c r="AB221" s="96"/>
      <c r="AC221" s="96"/>
      <c r="AD221" s="96"/>
      <c r="AE221" s="96"/>
      <c r="AF221" s="96"/>
      <c r="AG221" s="96"/>
      <c r="AH221" s="96"/>
      <c r="AI221" s="96"/>
      <c r="AJ221" s="96"/>
      <c r="AK221" s="96"/>
      <c r="AL221" s="96"/>
      <c r="AM221" s="96"/>
      <c r="AN221" s="96"/>
      <c r="AO221" s="96"/>
    </row>
    <row r="222" spans="1:41" x14ac:dyDescent="0.25">
      <c r="A222" s="96"/>
      <c r="B222" s="96"/>
      <c r="C222" s="96"/>
      <c r="D222" s="96"/>
      <c r="E222" s="96"/>
      <c r="F222" s="96"/>
      <c r="G222" s="96"/>
      <c r="H222" s="96"/>
      <c r="I222" s="96"/>
      <c r="J222" s="96"/>
      <c r="K222" s="96"/>
      <c r="L222" s="96"/>
      <c r="M222" s="96"/>
      <c r="N222" s="96"/>
      <c r="O222" s="96"/>
      <c r="P222" s="96"/>
      <c r="Q222" s="96"/>
      <c r="R222" s="96"/>
      <c r="S222" s="96"/>
      <c r="T222" s="96"/>
      <c r="U222" s="96"/>
      <c r="V222" s="96"/>
      <c r="W222" s="96"/>
      <c r="X222" s="96"/>
      <c r="Y222" s="96"/>
      <c r="Z222" s="96"/>
      <c r="AA222" s="96"/>
      <c r="AB222" s="96"/>
      <c r="AC222" s="96"/>
      <c r="AD222" s="96"/>
      <c r="AE222" s="96"/>
      <c r="AF222" s="96"/>
      <c r="AG222" s="96"/>
      <c r="AH222" s="96"/>
      <c r="AI222" s="96"/>
      <c r="AJ222" s="96"/>
      <c r="AK222" s="96"/>
      <c r="AL222" s="96"/>
      <c r="AM222" s="96"/>
      <c r="AN222" s="96"/>
      <c r="AO222" s="96"/>
    </row>
    <row r="223" spans="1:41" x14ac:dyDescent="0.25">
      <c r="A223" s="96"/>
      <c r="B223" s="96"/>
      <c r="C223" s="96"/>
      <c r="D223" s="96"/>
      <c r="E223" s="96"/>
      <c r="F223" s="96"/>
      <c r="G223" s="96"/>
      <c r="H223" s="96"/>
      <c r="I223" s="96"/>
      <c r="J223" s="96"/>
      <c r="K223" s="96"/>
      <c r="L223" s="96"/>
      <c r="M223" s="96"/>
      <c r="N223" s="96"/>
      <c r="O223" s="96"/>
      <c r="P223" s="96"/>
      <c r="Q223" s="96"/>
      <c r="R223" s="96"/>
      <c r="S223" s="96"/>
      <c r="T223" s="96"/>
      <c r="U223" s="96"/>
      <c r="V223" s="96"/>
      <c r="W223" s="96"/>
      <c r="X223" s="96"/>
      <c r="Y223" s="96"/>
      <c r="Z223" s="96"/>
      <c r="AA223" s="96"/>
      <c r="AB223" s="96"/>
      <c r="AC223" s="96"/>
      <c r="AD223" s="96"/>
      <c r="AE223" s="96"/>
      <c r="AF223" s="96"/>
      <c r="AG223" s="96"/>
      <c r="AH223" s="96"/>
      <c r="AI223" s="96"/>
      <c r="AJ223" s="96"/>
      <c r="AK223" s="96"/>
      <c r="AL223" s="96"/>
      <c r="AM223" s="96"/>
      <c r="AN223" s="96"/>
      <c r="AO223" s="96"/>
    </row>
    <row r="224" spans="1:41" x14ac:dyDescent="0.25">
      <c r="A224" s="96"/>
      <c r="B224" s="96"/>
      <c r="C224" s="96"/>
      <c r="D224" s="96"/>
      <c r="E224" s="96"/>
      <c r="F224" s="96"/>
      <c r="G224" s="96"/>
      <c r="H224" s="96"/>
      <c r="I224" s="96"/>
      <c r="J224" s="96"/>
      <c r="K224" s="96"/>
      <c r="L224" s="96"/>
      <c r="M224" s="96"/>
      <c r="N224" s="96"/>
      <c r="O224" s="96"/>
      <c r="P224" s="96"/>
      <c r="Q224" s="96"/>
      <c r="R224" s="96"/>
      <c r="S224" s="96"/>
      <c r="T224" s="96"/>
      <c r="U224" s="96"/>
      <c r="V224" s="96"/>
      <c r="W224" s="96"/>
      <c r="X224" s="96"/>
      <c r="Y224" s="96"/>
      <c r="Z224" s="96"/>
      <c r="AA224" s="96"/>
      <c r="AB224" s="96"/>
      <c r="AC224" s="96"/>
      <c r="AD224" s="96"/>
      <c r="AE224" s="96"/>
      <c r="AF224" s="96"/>
      <c r="AG224" s="96"/>
      <c r="AH224" s="96"/>
      <c r="AI224" s="96"/>
      <c r="AJ224" s="96"/>
      <c r="AK224" s="96"/>
      <c r="AL224" s="96"/>
      <c r="AM224" s="96"/>
      <c r="AN224" s="96"/>
      <c r="AO224" s="96"/>
    </row>
    <row r="225" spans="1:41" x14ac:dyDescent="0.25">
      <c r="A225" s="96"/>
      <c r="B225" s="96"/>
      <c r="C225" s="96"/>
      <c r="D225" s="96"/>
      <c r="E225" s="96"/>
      <c r="F225" s="96"/>
      <c r="G225" s="96"/>
      <c r="H225" s="96"/>
      <c r="I225" s="96"/>
      <c r="J225" s="96"/>
      <c r="K225" s="96"/>
      <c r="L225" s="96"/>
      <c r="M225" s="96"/>
      <c r="N225" s="96"/>
      <c r="O225" s="96"/>
      <c r="P225" s="96"/>
      <c r="Q225" s="96"/>
      <c r="R225" s="96"/>
      <c r="S225" s="96"/>
      <c r="T225" s="96"/>
      <c r="U225" s="96"/>
      <c r="V225" s="96"/>
      <c r="W225" s="96"/>
      <c r="X225" s="96"/>
      <c r="Y225" s="96"/>
      <c r="Z225" s="96"/>
      <c r="AA225" s="96"/>
      <c r="AB225" s="96"/>
      <c r="AC225" s="96"/>
      <c r="AD225" s="96"/>
      <c r="AE225" s="96"/>
      <c r="AF225" s="96"/>
      <c r="AG225" s="96"/>
      <c r="AH225" s="96"/>
      <c r="AI225" s="96"/>
      <c r="AJ225" s="96"/>
      <c r="AK225" s="96"/>
      <c r="AL225" s="96"/>
      <c r="AM225" s="96"/>
      <c r="AN225" s="96"/>
      <c r="AO225" s="96"/>
    </row>
    <row r="226" spans="1:41" x14ac:dyDescent="0.25">
      <c r="A226" s="96"/>
      <c r="B226" s="96"/>
      <c r="C226" s="96"/>
      <c r="D226" s="96"/>
      <c r="E226" s="96"/>
      <c r="F226" s="96"/>
      <c r="G226" s="96"/>
      <c r="H226" s="96"/>
      <c r="I226" s="96"/>
      <c r="J226" s="96"/>
      <c r="K226" s="96"/>
      <c r="L226" s="96"/>
      <c r="M226" s="96"/>
      <c r="N226" s="96"/>
      <c r="O226" s="96"/>
      <c r="P226" s="96"/>
      <c r="Q226" s="96"/>
      <c r="R226" s="96"/>
      <c r="S226" s="96"/>
      <c r="T226" s="96"/>
      <c r="U226" s="96"/>
      <c r="V226" s="96"/>
      <c r="W226" s="96"/>
      <c r="X226" s="96"/>
      <c r="Y226" s="96"/>
      <c r="Z226" s="96"/>
      <c r="AA226" s="96"/>
      <c r="AB226" s="96"/>
      <c r="AC226" s="96"/>
      <c r="AD226" s="96"/>
      <c r="AE226" s="96"/>
      <c r="AF226" s="96"/>
      <c r="AG226" s="96"/>
      <c r="AH226" s="96"/>
      <c r="AI226" s="96"/>
      <c r="AJ226" s="96"/>
      <c r="AK226" s="96"/>
      <c r="AL226" s="96"/>
      <c r="AM226" s="96"/>
      <c r="AN226" s="96"/>
      <c r="AO226" s="96"/>
    </row>
    <row r="227" spans="1:41" x14ac:dyDescent="0.25">
      <c r="A227" s="96"/>
      <c r="B227" s="96"/>
      <c r="C227" s="96"/>
      <c r="D227" s="96"/>
      <c r="E227" s="96"/>
      <c r="F227" s="96"/>
      <c r="G227" s="96"/>
      <c r="H227" s="96"/>
      <c r="I227" s="96"/>
      <c r="J227" s="96"/>
      <c r="K227" s="96"/>
      <c r="L227" s="96"/>
      <c r="M227" s="96"/>
      <c r="N227" s="96"/>
      <c r="O227" s="96"/>
      <c r="P227" s="96"/>
      <c r="Q227" s="96"/>
      <c r="R227" s="96"/>
      <c r="S227" s="96"/>
      <c r="T227" s="96"/>
      <c r="U227" s="96"/>
      <c r="V227" s="96"/>
      <c r="W227" s="96"/>
      <c r="X227" s="96"/>
      <c r="Y227" s="96"/>
      <c r="Z227" s="96"/>
      <c r="AA227" s="96"/>
      <c r="AB227" s="96"/>
      <c r="AC227" s="96"/>
      <c r="AD227" s="96"/>
      <c r="AE227" s="96"/>
      <c r="AF227" s="96"/>
      <c r="AG227" s="96"/>
      <c r="AH227" s="96"/>
      <c r="AI227" s="96"/>
      <c r="AJ227" s="96"/>
      <c r="AK227" s="96"/>
      <c r="AL227" s="96"/>
      <c r="AM227" s="96"/>
      <c r="AN227" s="96"/>
      <c r="AO227" s="96"/>
    </row>
    <row r="228" spans="1:41" x14ac:dyDescent="0.25">
      <c r="A228" s="96"/>
      <c r="B228" s="96"/>
      <c r="C228" s="96"/>
      <c r="D228" s="96"/>
      <c r="E228" s="96"/>
      <c r="F228" s="96"/>
      <c r="G228" s="96"/>
      <c r="H228" s="96"/>
      <c r="I228" s="96"/>
      <c r="J228" s="96"/>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6"/>
      <c r="AJ228" s="96"/>
      <c r="AK228" s="96"/>
      <c r="AL228" s="96"/>
      <c r="AM228" s="96"/>
      <c r="AN228" s="96"/>
      <c r="AO228" s="96"/>
    </row>
    <row r="229" spans="1:41" x14ac:dyDescent="0.25">
      <c r="A229" s="96"/>
      <c r="B229" s="96"/>
      <c r="C229" s="96"/>
      <c r="D229" s="96"/>
      <c r="E229" s="96"/>
      <c r="F229" s="96"/>
      <c r="G229" s="96"/>
      <c r="H229" s="96"/>
      <c r="I229" s="96"/>
      <c r="J229" s="96"/>
      <c r="K229" s="96"/>
      <c r="L229" s="96"/>
      <c r="M229" s="96"/>
      <c r="N229" s="96"/>
      <c r="O229" s="96"/>
      <c r="P229" s="96"/>
      <c r="Q229" s="96"/>
      <c r="R229" s="96"/>
      <c r="S229" s="96"/>
      <c r="T229" s="96"/>
      <c r="U229" s="96"/>
      <c r="V229" s="96"/>
      <c r="W229" s="96"/>
      <c r="X229" s="96"/>
      <c r="Y229" s="96"/>
      <c r="Z229" s="96"/>
      <c r="AA229" s="96"/>
      <c r="AB229" s="96"/>
      <c r="AC229" s="96"/>
      <c r="AD229" s="96"/>
      <c r="AE229" s="96"/>
      <c r="AF229" s="96"/>
      <c r="AG229" s="96"/>
      <c r="AH229" s="96"/>
      <c r="AI229" s="96"/>
      <c r="AJ229" s="96"/>
      <c r="AK229" s="96"/>
      <c r="AL229" s="96"/>
      <c r="AM229" s="96"/>
      <c r="AN229" s="96"/>
      <c r="AO229" s="96"/>
    </row>
    <row r="230" spans="1:41" x14ac:dyDescent="0.25">
      <c r="A230" s="96"/>
      <c r="B230" s="96"/>
      <c r="C230" s="96"/>
      <c r="D230" s="96"/>
      <c r="E230" s="96"/>
      <c r="F230" s="96"/>
      <c r="G230" s="96"/>
      <c r="H230" s="96"/>
      <c r="I230" s="96"/>
      <c r="J230" s="96"/>
      <c r="K230" s="96"/>
      <c r="L230" s="96"/>
      <c r="M230" s="96"/>
      <c r="N230" s="96"/>
      <c r="O230" s="96"/>
      <c r="P230" s="96"/>
      <c r="Q230" s="96"/>
      <c r="R230" s="96"/>
      <c r="S230" s="96"/>
      <c r="T230" s="96"/>
      <c r="U230" s="96"/>
      <c r="V230" s="96"/>
      <c r="W230" s="96"/>
      <c r="X230" s="96"/>
      <c r="Y230" s="96"/>
      <c r="Z230" s="96"/>
      <c r="AA230" s="96"/>
      <c r="AB230" s="96"/>
      <c r="AC230" s="96"/>
      <c r="AD230" s="96"/>
      <c r="AE230" s="96"/>
      <c r="AF230" s="96"/>
      <c r="AG230" s="96"/>
      <c r="AH230" s="96"/>
      <c r="AI230" s="96"/>
      <c r="AJ230" s="96"/>
      <c r="AK230" s="96"/>
      <c r="AL230" s="96"/>
      <c r="AM230" s="96"/>
      <c r="AN230" s="96"/>
      <c r="AO230" s="96"/>
    </row>
    <row r="231" spans="1:41" x14ac:dyDescent="0.25">
      <c r="A231" s="96"/>
      <c r="B231" s="96"/>
      <c r="C231" s="96"/>
      <c r="D231" s="96"/>
      <c r="E231" s="96"/>
      <c r="F231" s="96"/>
      <c r="G231" s="96"/>
      <c r="H231" s="96"/>
      <c r="I231" s="96"/>
      <c r="J231" s="96"/>
      <c r="K231" s="96"/>
      <c r="L231" s="96"/>
      <c r="M231" s="96"/>
      <c r="N231" s="96"/>
      <c r="O231" s="96"/>
      <c r="P231" s="96"/>
      <c r="Q231" s="96"/>
      <c r="R231" s="96"/>
      <c r="S231" s="96"/>
      <c r="T231" s="96"/>
      <c r="U231" s="96"/>
      <c r="V231" s="96"/>
      <c r="W231" s="96"/>
      <c r="X231" s="96"/>
      <c r="Y231" s="96"/>
      <c r="Z231" s="96"/>
      <c r="AA231" s="96"/>
      <c r="AB231" s="96"/>
      <c r="AC231" s="96"/>
      <c r="AD231" s="96"/>
      <c r="AE231" s="96"/>
      <c r="AF231" s="96"/>
      <c r="AG231" s="96"/>
      <c r="AH231" s="96"/>
      <c r="AI231" s="96"/>
      <c r="AJ231" s="96"/>
      <c r="AK231" s="96"/>
      <c r="AL231" s="96"/>
      <c r="AM231" s="96"/>
      <c r="AN231" s="96"/>
      <c r="AO231" s="96"/>
    </row>
    <row r="232" spans="1:41" x14ac:dyDescent="0.25">
      <c r="A232" s="96"/>
      <c r="B232" s="96"/>
      <c r="C232" s="96"/>
      <c r="D232" s="96"/>
      <c r="E232" s="96"/>
      <c r="F232" s="96"/>
      <c r="G232" s="96"/>
      <c r="H232" s="96"/>
      <c r="I232" s="96"/>
      <c r="J232" s="96"/>
      <c r="K232" s="96"/>
      <c r="L232" s="96"/>
      <c r="M232" s="96"/>
      <c r="N232" s="96"/>
      <c r="O232" s="96"/>
      <c r="P232" s="96"/>
      <c r="Q232" s="96"/>
      <c r="R232" s="96"/>
      <c r="S232" s="96"/>
      <c r="T232" s="96"/>
      <c r="U232" s="96"/>
      <c r="V232" s="96"/>
      <c r="W232" s="96"/>
      <c r="X232" s="96"/>
      <c r="Y232" s="96"/>
      <c r="Z232" s="96"/>
      <c r="AA232" s="96"/>
      <c r="AB232" s="96"/>
      <c r="AC232" s="96"/>
      <c r="AD232" s="96"/>
      <c r="AE232" s="96"/>
      <c r="AF232" s="96"/>
      <c r="AG232" s="96"/>
      <c r="AH232" s="96"/>
      <c r="AI232" s="96"/>
      <c r="AJ232" s="96"/>
      <c r="AK232" s="96"/>
      <c r="AL232" s="96"/>
      <c r="AM232" s="96"/>
      <c r="AN232" s="96"/>
      <c r="AO232" s="96"/>
    </row>
    <row r="233" spans="1:41" x14ac:dyDescent="0.25">
      <c r="A233" s="96"/>
      <c r="B233" s="96"/>
      <c r="C233" s="96"/>
      <c r="D233" s="96"/>
      <c r="E233" s="96"/>
      <c r="F233" s="96"/>
      <c r="G233" s="96"/>
      <c r="H233" s="96"/>
      <c r="I233" s="96"/>
      <c r="J233" s="96"/>
      <c r="K233" s="96"/>
      <c r="L233" s="96"/>
      <c r="M233" s="96"/>
      <c r="N233" s="96"/>
      <c r="O233" s="96"/>
      <c r="P233" s="96"/>
      <c r="Q233" s="96"/>
      <c r="R233" s="96"/>
      <c r="S233" s="96"/>
      <c r="T233" s="96"/>
      <c r="U233" s="96"/>
      <c r="V233" s="96"/>
      <c r="W233" s="96"/>
      <c r="X233" s="96"/>
      <c r="Y233" s="96"/>
      <c r="Z233" s="96"/>
      <c r="AA233" s="96"/>
      <c r="AB233" s="96"/>
      <c r="AC233" s="96"/>
      <c r="AD233" s="96"/>
      <c r="AE233" s="96"/>
      <c r="AF233" s="96"/>
      <c r="AG233" s="96"/>
      <c r="AH233" s="96"/>
      <c r="AI233" s="96"/>
      <c r="AJ233" s="96"/>
      <c r="AK233" s="96"/>
      <c r="AL233" s="96"/>
      <c r="AM233" s="96"/>
      <c r="AN233" s="96"/>
      <c r="AO233" s="96"/>
    </row>
    <row r="234" spans="1:41" x14ac:dyDescent="0.25">
      <c r="A234" s="96"/>
      <c r="B234" s="96"/>
      <c r="C234" s="96"/>
      <c r="D234" s="96"/>
      <c r="E234" s="96"/>
      <c r="F234" s="96"/>
      <c r="G234" s="96"/>
      <c r="H234" s="96"/>
      <c r="I234" s="96"/>
      <c r="J234" s="96"/>
      <c r="K234" s="96"/>
      <c r="L234" s="96"/>
      <c r="M234" s="96"/>
      <c r="N234" s="96"/>
      <c r="O234" s="96"/>
      <c r="P234" s="96"/>
      <c r="Q234" s="96"/>
      <c r="R234" s="96"/>
      <c r="S234" s="96"/>
      <c r="T234" s="96"/>
      <c r="U234" s="96"/>
      <c r="V234" s="96"/>
      <c r="W234" s="96"/>
      <c r="X234" s="96"/>
      <c r="Y234" s="96"/>
      <c r="Z234" s="96"/>
      <c r="AA234" s="96"/>
      <c r="AB234" s="96"/>
      <c r="AC234" s="96"/>
      <c r="AD234" s="96"/>
      <c r="AE234" s="96"/>
      <c r="AF234" s="96"/>
      <c r="AG234" s="96"/>
      <c r="AH234" s="96"/>
      <c r="AI234" s="96"/>
      <c r="AJ234" s="96"/>
      <c r="AK234" s="96"/>
      <c r="AL234" s="96"/>
      <c r="AM234" s="96"/>
      <c r="AN234" s="96"/>
      <c r="AO234" s="96"/>
    </row>
    <row r="235" spans="1:41" x14ac:dyDescent="0.25">
      <c r="A235" s="96"/>
      <c r="B235" s="96"/>
      <c r="C235" s="96"/>
      <c r="D235" s="96"/>
      <c r="E235" s="96"/>
      <c r="F235" s="96"/>
      <c r="G235" s="96"/>
      <c r="H235" s="96"/>
      <c r="I235" s="96"/>
      <c r="J235" s="96"/>
      <c r="K235" s="96"/>
      <c r="L235" s="96"/>
      <c r="M235" s="96"/>
      <c r="N235" s="96"/>
      <c r="O235" s="96"/>
      <c r="P235" s="96"/>
      <c r="Q235" s="96"/>
      <c r="R235" s="96"/>
      <c r="S235" s="96"/>
      <c r="T235" s="96"/>
      <c r="U235" s="96"/>
      <c r="V235" s="96"/>
      <c r="W235" s="96"/>
      <c r="X235" s="96"/>
      <c r="Y235" s="96"/>
      <c r="Z235" s="96"/>
      <c r="AA235" s="96"/>
      <c r="AB235" s="96"/>
      <c r="AC235" s="96"/>
      <c r="AD235" s="96"/>
      <c r="AE235" s="96"/>
      <c r="AF235" s="96"/>
      <c r="AG235" s="96"/>
      <c r="AH235" s="96"/>
      <c r="AI235" s="96"/>
      <c r="AJ235" s="96"/>
      <c r="AK235" s="96"/>
      <c r="AL235" s="96"/>
      <c r="AM235" s="96"/>
      <c r="AN235" s="96"/>
      <c r="AO235" s="96"/>
    </row>
    <row r="236" spans="1:41" x14ac:dyDescent="0.25">
      <c r="A236" s="96"/>
      <c r="B236" s="96"/>
      <c r="C236" s="96"/>
      <c r="D236" s="96"/>
      <c r="E236" s="96"/>
      <c r="F236" s="96"/>
      <c r="G236" s="96"/>
      <c r="H236" s="96"/>
      <c r="I236" s="96"/>
      <c r="J236" s="96"/>
      <c r="K236" s="96"/>
      <c r="L236" s="96"/>
      <c r="M236" s="96"/>
      <c r="N236" s="96"/>
      <c r="O236" s="96"/>
      <c r="P236" s="96"/>
      <c r="Q236" s="96"/>
      <c r="R236" s="96"/>
      <c r="S236" s="96"/>
      <c r="T236" s="96"/>
      <c r="U236" s="96"/>
      <c r="V236" s="96"/>
      <c r="W236" s="96"/>
      <c r="X236" s="96"/>
      <c r="Y236" s="96"/>
      <c r="Z236" s="96"/>
      <c r="AA236" s="96"/>
      <c r="AB236" s="96"/>
      <c r="AC236" s="96"/>
      <c r="AD236" s="96"/>
      <c r="AE236" s="96"/>
      <c r="AF236" s="96"/>
      <c r="AG236" s="96"/>
      <c r="AH236" s="96"/>
      <c r="AI236" s="96"/>
      <c r="AJ236" s="96"/>
      <c r="AK236" s="96"/>
      <c r="AL236" s="96"/>
      <c r="AM236" s="96"/>
      <c r="AN236" s="96"/>
      <c r="AO236" s="96"/>
    </row>
    <row r="237" spans="1:41" x14ac:dyDescent="0.25">
      <c r="A237" s="96"/>
      <c r="B237" s="96"/>
      <c r="C237" s="96"/>
      <c r="D237" s="96"/>
      <c r="E237" s="96"/>
      <c r="F237" s="96"/>
      <c r="G237" s="96"/>
      <c r="H237" s="96"/>
      <c r="I237" s="96"/>
      <c r="J237" s="96"/>
      <c r="K237" s="96"/>
      <c r="L237" s="96"/>
      <c r="M237" s="96"/>
      <c r="N237" s="96"/>
      <c r="O237" s="96"/>
      <c r="P237" s="96"/>
      <c r="Q237" s="96"/>
      <c r="R237" s="96"/>
      <c r="S237" s="96"/>
      <c r="T237" s="96"/>
      <c r="U237" s="96"/>
      <c r="V237" s="96"/>
      <c r="W237" s="96"/>
      <c r="X237" s="96"/>
      <c r="Y237" s="96"/>
      <c r="Z237" s="96"/>
      <c r="AA237" s="96"/>
      <c r="AB237" s="96"/>
      <c r="AC237" s="96"/>
      <c r="AD237" s="96"/>
      <c r="AE237" s="96"/>
      <c r="AF237" s="96"/>
      <c r="AG237" s="96"/>
      <c r="AH237" s="96"/>
      <c r="AI237" s="96"/>
      <c r="AJ237" s="96"/>
      <c r="AK237" s="96"/>
      <c r="AL237" s="96"/>
      <c r="AM237" s="96"/>
      <c r="AN237" s="96"/>
      <c r="AO237" s="96"/>
    </row>
    <row r="238" spans="1:41" x14ac:dyDescent="0.25">
      <c r="A238" s="96"/>
      <c r="B238" s="96"/>
      <c r="C238" s="96"/>
      <c r="D238" s="96"/>
      <c r="E238" s="96"/>
      <c r="F238" s="96"/>
      <c r="G238" s="96"/>
      <c r="H238" s="96"/>
      <c r="I238" s="96"/>
      <c r="J238" s="96"/>
      <c r="K238" s="96"/>
      <c r="L238" s="96"/>
      <c r="M238" s="96"/>
      <c r="N238" s="96"/>
      <c r="O238" s="96"/>
      <c r="P238" s="96"/>
      <c r="Q238" s="96"/>
      <c r="R238" s="96"/>
      <c r="S238" s="96"/>
      <c r="T238" s="96"/>
      <c r="U238" s="96"/>
      <c r="V238" s="96"/>
      <c r="W238" s="96"/>
      <c r="X238" s="96"/>
      <c r="Y238" s="96"/>
      <c r="Z238" s="96"/>
      <c r="AA238" s="96"/>
      <c r="AB238" s="96"/>
      <c r="AC238" s="96"/>
      <c r="AD238" s="96"/>
      <c r="AE238" s="96"/>
      <c r="AF238" s="96"/>
      <c r="AG238" s="96"/>
      <c r="AH238" s="96"/>
      <c r="AI238" s="96"/>
      <c r="AJ238" s="96"/>
      <c r="AK238" s="96"/>
      <c r="AL238" s="96"/>
      <c r="AM238" s="96"/>
      <c r="AN238" s="96"/>
      <c r="AO238" s="96"/>
    </row>
    <row r="239" spans="1:41" x14ac:dyDescent="0.25">
      <c r="A239" s="96"/>
      <c r="B239" s="96"/>
      <c r="C239" s="96"/>
      <c r="D239" s="96"/>
      <c r="E239" s="96"/>
      <c r="F239" s="96"/>
      <c r="G239" s="96"/>
      <c r="H239" s="96"/>
      <c r="I239" s="96"/>
      <c r="J239" s="96"/>
      <c r="K239" s="96"/>
      <c r="L239" s="96"/>
      <c r="M239" s="96"/>
      <c r="N239" s="96"/>
      <c r="O239" s="96"/>
      <c r="P239" s="96"/>
      <c r="Q239" s="96"/>
      <c r="R239" s="96"/>
      <c r="S239" s="96"/>
      <c r="T239" s="96"/>
      <c r="U239" s="96"/>
      <c r="V239" s="96"/>
      <c r="W239" s="96"/>
      <c r="X239" s="96"/>
      <c r="Y239" s="96"/>
      <c r="Z239" s="96"/>
      <c r="AA239" s="96"/>
      <c r="AB239" s="96"/>
      <c r="AC239" s="96"/>
      <c r="AD239" s="96"/>
      <c r="AE239" s="96"/>
      <c r="AF239" s="96"/>
      <c r="AG239" s="96"/>
      <c r="AH239" s="96"/>
      <c r="AI239" s="96"/>
      <c r="AJ239" s="96"/>
      <c r="AK239" s="96"/>
      <c r="AL239" s="96"/>
      <c r="AM239" s="96"/>
      <c r="AN239" s="96"/>
      <c r="AO239" s="96"/>
    </row>
    <row r="240" spans="1:41" x14ac:dyDescent="0.25">
      <c r="A240" s="96"/>
      <c r="B240" s="96"/>
      <c r="C240" s="96"/>
      <c r="D240" s="96"/>
      <c r="E240" s="96"/>
      <c r="F240" s="96"/>
      <c r="G240" s="96"/>
      <c r="H240" s="96"/>
      <c r="I240" s="96"/>
      <c r="J240" s="96"/>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6"/>
      <c r="AJ240" s="96"/>
      <c r="AK240" s="96"/>
      <c r="AL240" s="96"/>
      <c r="AM240" s="96"/>
      <c r="AN240" s="96"/>
      <c r="AO240" s="96"/>
    </row>
    <row r="241" spans="1:41" x14ac:dyDescent="0.25">
      <c r="A241" s="96"/>
      <c r="B241" s="96"/>
      <c r="C241" s="96"/>
      <c r="D241" s="96"/>
      <c r="E241" s="96"/>
      <c r="F241" s="96"/>
      <c r="G241" s="96"/>
      <c r="H241" s="96"/>
      <c r="I241" s="96"/>
      <c r="J241" s="96"/>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6"/>
      <c r="AJ241" s="96"/>
      <c r="AK241" s="96"/>
      <c r="AL241" s="96"/>
      <c r="AM241" s="96"/>
      <c r="AN241" s="96"/>
      <c r="AO241" s="96"/>
    </row>
    <row r="242" spans="1:41" x14ac:dyDescent="0.25">
      <c r="A242" s="96"/>
      <c r="B242" s="96"/>
      <c r="C242" s="96"/>
      <c r="D242" s="96"/>
      <c r="E242" s="96"/>
      <c r="F242" s="96"/>
      <c r="G242" s="96"/>
      <c r="H242" s="96"/>
      <c r="I242" s="96"/>
      <c r="J242" s="96"/>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6"/>
      <c r="AJ242" s="96"/>
      <c r="AK242" s="96"/>
      <c r="AL242" s="96"/>
      <c r="AM242" s="96"/>
      <c r="AN242" s="96"/>
      <c r="AO242" s="96"/>
    </row>
    <row r="243" spans="1:41" x14ac:dyDescent="0.25">
      <c r="A243" s="96"/>
      <c r="B243" s="96"/>
      <c r="C243" s="96"/>
      <c r="D243" s="96"/>
      <c r="E243" s="96"/>
      <c r="F243" s="96"/>
      <c r="G243" s="96"/>
      <c r="H243" s="96"/>
      <c r="I243" s="96"/>
      <c r="J243" s="96"/>
      <c r="K243" s="96"/>
      <c r="L243" s="96"/>
      <c r="M243" s="96"/>
      <c r="N243" s="96"/>
      <c r="O243" s="96"/>
      <c r="P243" s="96"/>
      <c r="Q243" s="96"/>
      <c r="R243" s="96"/>
      <c r="S243" s="96"/>
      <c r="T243" s="96"/>
      <c r="U243" s="96"/>
      <c r="V243" s="96"/>
      <c r="W243" s="96"/>
      <c r="X243" s="96"/>
      <c r="Y243" s="96"/>
      <c r="Z243" s="96"/>
      <c r="AA243" s="96"/>
      <c r="AB243" s="96"/>
      <c r="AC243" s="96"/>
      <c r="AD243" s="96"/>
      <c r="AE243" s="96"/>
      <c r="AF243" s="96"/>
      <c r="AG243" s="96"/>
      <c r="AH243" s="96"/>
      <c r="AI243" s="96"/>
      <c r="AJ243" s="96"/>
      <c r="AK243" s="96"/>
      <c r="AL243" s="96"/>
      <c r="AM243" s="96"/>
      <c r="AN243" s="96"/>
      <c r="AO243" s="96"/>
    </row>
    <row r="244" spans="1:41" x14ac:dyDescent="0.25">
      <c r="A244" s="96"/>
      <c r="B244" s="96"/>
      <c r="C244" s="96"/>
      <c r="D244" s="96"/>
      <c r="E244" s="96"/>
      <c r="F244" s="96"/>
      <c r="G244" s="96"/>
      <c r="H244" s="96"/>
      <c r="I244" s="96"/>
      <c r="J244" s="96"/>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row>
    <row r="245" spans="1:41" x14ac:dyDescent="0.25">
      <c r="A245" s="96"/>
      <c r="B245" s="96"/>
      <c r="C245" s="96"/>
      <c r="D245" s="96"/>
      <c r="E245" s="96"/>
      <c r="F245" s="96"/>
      <c r="G245" s="96"/>
      <c r="H245" s="96"/>
      <c r="I245" s="96"/>
      <c r="J245" s="96"/>
      <c r="K245" s="96"/>
      <c r="L245" s="96"/>
      <c r="M245" s="96"/>
      <c r="N245" s="96"/>
      <c r="O245" s="96"/>
      <c r="P245" s="96"/>
      <c r="Q245" s="96"/>
      <c r="R245" s="96"/>
      <c r="S245" s="96"/>
      <c r="T245" s="96"/>
      <c r="U245" s="96"/>
      <c r="V245" s="96"/>
      <c r="W245" s="96"/>
      <c r="X245" s="96"/>
      <c r="Y245" s="96"/>
      <c r="Z245" s="96"/>
      <c r="AA245" s="96"/>
      <c r="AB245" s="96"/>
      <c r="AC245" s="96"/>
      <c r="AD245" s="96"/>
      <c r="AE245" s="96"/>
      <c r="AF245" s="96"/>
      <c r="AG245" s="96"/>
      <c r="AH245" s="96"/>
      <c r="AI245" s="96"/>
      <c r="AJ245" s="96"/>
      <c r="AK245" s="96"/>
      <c r="AL245" s="96"/>
      <c r="AM245" s="96"/>
      <c r="AN245" s="96"/>
      <c r="AO245" s="96"/>
    </row>
    <row r="246" spans="1:41" x14ac:dyDescent="0.25">
      <c r="A246" s="96"/>
      <c r="B246" s="96"/>
      <c r="C246" s="96"/>
      <c r="D246" s="96"/>
      <c r="E246" s="96"/>
      <c r="F246" s="96"/>
      <c r="G246" s="96"/>
      <c r="H246" s="96"/>
      <c r="I246" s="96"/>
      <c r="J246" s="96"/>
      <c r="K246" s="96"/>
      <c r="L246" s="96"/>
      <c r="M246" s="96"/>
      <c r="N246" s="96"/>
      <c r="O246" s="96"/>
      <c r="P246" s="96"/>
      <c r="Q246" s="96"/>
      <c r="R246" s="96"/>
      <c r="S246" s="96"/>
      <c r="T246" s="96"/>
      <c r="U246" s="96"/>
      <c r="V246" s="96"/>
      <c r="W246" s="96"/>
      <c r="X246" s="96"/>
      <c r="Y246" s="96"/>
      <c r="Z246" s="96"/>
      <c r="AA246" s="96"/>
      <c r="AB246" s="96"/>
      <c r="AC246" s="96"/>
      <c r="AD246" s="96"/>
      <c r="AE246" s="96"/>
      <c r="AF246" s="96"/>
      <c r="AG246" s="96"/>
      <c r="AH246" s="96"/>
      <c r="AI246" s="96"/>
      <c r="AJ246" s="96"/>
      <c r="AK246" s="96"/>
      <c r="AL246" s="96"/>
      <c r="AM246" s="96"/>
      <c r="AN246" s="96"/>
      <c r="AO246" s="96"/>
    </row>
    <row r="247" spans="1:41" x14ac:dyDescent="0.25">
      <c r="A247" s="96"/>
      <c r="B247" s="96"/>
      <c r="C247" s="96"/>
      <c r="D247" s="96"/>
      <c r="E247" s="96"/>
      <c r="F247" s="96"/>
      <c r="G247" s="96"/>
      <c r="H247" s="96"/>
      <c r="I247" s="96"/>
      <c r="J247" s="96"/>
      <c r="K247" s="96"/>
      <c r="L247" s="96"/>
      <c r="M247" s="96"/>
      <c r="N247" s="96"/>
      <c r="O247" s="96"/>
      <c r="P247" s="96"/>
      <c r="Q247" s="96"/>
      <c r="R247" s="96"/>
      <c r="S247" s="96"/>
      <c r="T247" s="96"/>
      <c r="U247" s="96"/>
      <c r="V247" s="96"/>
      <c r="W247" s="96"/>
      <c r="X247" s="96"/>
      <c r="Y247" s="96"/>
      <c r="Z247" s="96"/>
      <c r="AA247" s="96"/>
      <c r="AB247" s="96"/>
      <c r="AC247" s="96"/>
      <c r="AD247" s="96"/>
      <c r="AE247" s="96"/>
      <c r="AF247" s="96"/>
      <c r="AG247" s="96"/>
      <c r="AH247" s="96"/>
      <c r="AI247" s="96"/>
      <c r="AJ247" s="96"/>
      <c r="AK247" s="96"/>
      <c r="AL247" s="96"/>
      <c r="AM247" s="96"/>
      <c r="AN247" s="96"/>
      <c r="AO247" s="96"/>
    </row>
    <row r="248" spans="1:41" x14ac:dyDescent="0.25">
      <c r="A248" s="96"/>
      <c r="B248" s="96"/>
      <c r="C248" s="96"/>
      <c r="D248" s="96"/>
      <c r="E248" s="96"/>
      <c r="F248" s="96"/>
      <c r="G248" s="96"/>
      <c r="H248" s="96"/>
      <c r="I248" s="96"/>
      <c r="J248" s="96"/>
      <c r="K248" s="96"/>
      <c r="L248" s="96"/>
      <c r="M248" s="96"/>
      <c r="N248" s="96"/>
      <c r="O248" s="96"/>
      <c r="P248" s="96"/>
      <c r="Q248" s="96"/>
      <c r="R248" s="96"/>
      <c r="S248" s="96"/>
      <c r="T248" s="96"/>
      <c r="U248" s="96"/>
      <c r="V248" s="96"/>
      <c r="W248" s="96"/>
      <c r="X248" s="96"/>
      <c r="Y248" s="96"/>
      <c r="Z248" s="96"/>
      <c r="AA248" s="96"/>
      <c r="AB248" s="96"/>
      <c r="AC248" s="96"/>
      <c r="AD248" s="96"/>
      <c r="AE248" s="96"/>
      <c r="AF248" s="96"/>
      <c r="AG248" s="96"/>
      <c r="AH248" s="96"/>
      <c r="AI248" s="96"/>
      <c r="AJ248" s="96"/>
      <c r="AK248" s="96"/>
      <c r="AL248" s="96"/>
      <c r="AM248" s="96"/>
      <c r="AN248" s="96"/>
      <c r="AO248" s="96"/>
    </row>
    <row r="249" spans="1:41" x14ac:dyDescent="0.25">
      <c r="A249" s="96"/>
      <c r="B249" s="96"/>
      <c r="C249" s="96"/>
      <c r="D249" s="96"/>
      <c r="E249" s="96"/>
      <c r="F249" s="96"/>
      <c r="G249" s="96"/>
      <c r="H249" s="96"/>
      <c r="I249" s="96"/>
      <c r="J249" s="96"/>
      <c r="K249" s="96"/>
      <c r="L249" s="96"/>
      <c r="M249" s="96"/>
      <c r="N249" s="96"/>
      <c r="O249" s="96"/>
      <c r="P249" s="96"/>
      <c r="Q249" s="96"/>
      <c r="R249" s="96"/>
      <c r="S249" s="96"/>
      <c r="T249" s="96"/>
      <c r="U249" s="96"/>
      <c r="V249" s="96"/>
      <c r="W249" s="96"/>
      <c r="X249" s="96"/>
      <c r="Y249" s="96"/>
      <c r="Z249" s="96"/>
      <c r="AA249" s="96"/>
      <c r="AB249" s="96"/>
      <c r="AC249" s="96"/>
      <c r="AD249" s="96"/>
      <c r="AE249" s="96"/>
      <c r="AF249" s="96"/>
      <c r="AG249" s="96"/>
      <c r="AH249" s="96"/>
      <c r="AI249" s="96"/>
      <c r="AJ249" s="96"/>
      <c r="AK249" s="96"/>
      <c r="AL249" s="96"/>
      <c r="AM249" s="96"/>
      <c r="AN249" s="96"/>
      <c r="AO249" s="96"/>
    </row>
    <row r="250" spans="1:41" x14ac:dyDescent="0.25">
      <c r="A250" s="96"/>
      <c r="B250" s="96"/>
      <c r="C250" s="96"/>
      <c r="D250" s="96"/>
      <c r="E250" s="96"/>
      <c r="F250" s="96"/>
      <c r="G250" s="96"/>
      <c r="H250" s="96"/>
      <c r="I250" s="96"/>
      <c r="J250" s="96"/>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6"/>
      <c r="AJ250" s="96"/>
      <c r="AK250" s="96"/>
      <c r="AL250" s="96"/>
      <c r="AM250" s="96"/>
      <c r="AN250" s="96"/>
      <c r="AO250" s="96"/>
    </row>
    <row r="251" spans="1:41" x14ac:dyDescent="0.25">
      <c r="A251" s="96"/>
      <c r="B251" s="96"/>
      <c r="C251" s="96"/>
      <c r="D251" s="96"/>
      <c r="E251" s="96"/>
      <c r="F251" s="96"/>
      <c r="G251" s="96"/>
      <c r="H251" s="96"/>
      <c r="I251" s="96"/>
      <c r="J251" s="96"/>
      <c r="K251" s="96"/>
      <c r="L251" s="96"/>
      <c r="M251" s="96"/>
      <c r="N251" s="96"/>
      <c r="O251" s="96"/>
      <c r="P251" s="96"/>
      <c r="Q251" s="96"/>
      <c r="R251" s="96"/>
      <c r="S251" s="96"/>
      <c r="T251" s="96"/>
      <c r="U251" s="96"/>
      <c r="V251" s="96"/>
      <c r="W251" s="96"/>
      <c r="X251" s="96"/>
      <c r="Y251" s="96"/>
      <c r="Z251" s="96"/>
      <c r="AA251" s="96"/>
      <c r="AB251" s="96"/>
      <c r="AC251" s="96"/>
      <c r="AD251" s="96"/>
      <c r="AE251" s="96"/>
      <c r="AF251" s="96"/>
      <c r="AG251" s="96"/>
      <c r="AH251" s="96"/>
      <c r="AI251" s="96"/>
      <c r="AJ251" s="96"/>
      <c r="AK251" s="96"/>
      <c r="AL251" s="96"/>
      <c r="AM251" s="96"/>
      <c r="AN251" s="96"/>
      <c r="AO251" s="96"/>
    </row>
    <row r="252" spans="1:41" x14ac:dyDescent="0.25">
      <c r="A252" s="96"/>
      <c r="B252" s="96"/>
      <c r="C252" s="96"/>
      <c r="D252" s="96"/>
      <c r="E252" s="96"/>
      <c r="F252" s="96"/>
      <c r="G252" s="96"/>
      <c r="H252" s="96"/>
      <c r="I252" s="96"/>
      <c r="J252" s="96"/>
      <c r="K252" s="96"/>
      <c r="L252" s="96"/>
      <c r="M252" s="96"/>
      <c r="N252" s="96"/>
      <c r="O252" s="96"/>
      <c r="P252" s="96"/>
      <c r="Q252" s="96"/>
      <c r="R252" s="96"/>
      <c r="S252" s="96"/>
      <c r="T252" s="96"/>
      <c r="U252" s="96"/>
      <c r="V252" s="96"/>
      <c r="W252" s="96"/>
      <c r="X252" s="96"/>
      <c r="Y252" s="96"/>
      <c r="Z252" s="96"/>
      <c r="AA252" s="96"/>
      <c r="AB252" s="96"/>
      <c r="AC252" s="96"/>
      <c r="AD252" s="96"/>
      <c r="AE252" s="96"/>
      <c r="AF252" s="96"/>
      <c r="AG252" s="96"/>
      <c r="AH252" s="96"/>
      <c r="AI252" s="96"/>
      <c r="AJ252" s="96"/>
      <c r="AK252" s="96"/>
      <c r="AL252" s="96"/>
      <c r="AM252" s="96"/>
      <c r="AN252" s="96"/>
      <c r="AO252" s="96"/>
    </row>
    <row r="253" spans="1:41" x14ac:dyDescent="0.25">
      <c r="A253" s="96"/>
      <c r="B253" s="96"/>
      <c r="C253" s="96"/>
      <c r="D253" s="96"/>
      <c r="E253" s="96"/>
      <c r="F253" s="96"/>
      <c r="G253" s="96"/>
      <c r="H253" s="96"/>
      <c r="I253" s="96"/>
      <c r="J253" s="96"/>
      <c r="K253" s="96"/>
      <c r="L253" s="96"/>
      <c r="M253" s="96"/>
      <c r="N253" s="96"/>
      <c r="O253" s="96"/>
      <c r="P253" s="96"/>
      <c r="Q253" s="96"/>
      <c r="R253" s="96"/>
      <c r="S253" s="96"/>
      <c r="T253" s="96"/>
      <c r="U253" s="96"/>
      <c r="V253" s="96"/>
      <c r="W253" s="96"/>
      <c r="X253" s="96"/>
      <c r="Y253" s="96"/>
      <c r="Z253" s="96"/>
      <c r="AA253" s="96"/>
      <c r="AB253" s="96"/>
      <c r="AC253" s="96"/>
      <c r="AD253" s="96"/>
      <c r="AE253" s="96"/>
      <c r="AF253" s="96"/>
      <c r="AG253" s="96"/>
      <c r="AH253" s="96"/>
      <c r="AI253" s="96"/>
      <c r="AJ253" s="96"/>
      <c r="AK253" s="96"/>
      <c r="AL253" s="96"/>
      <c r="AM253" s="96"/>
      <c r="AN253" s="96"/>
      <c r="AO253" s="96"/>
    </row>
    <row r="254" spans="1:41" x14ac:dyDescent="0.25">
      <c r="A254" s="96"/>
      <c r="B254" s="96"/>
      <c r="C254" s="96"/>
      <c r="D254" s="96"/>
      <c r="E254" s="96"/>
      <c r="F254" s="96"/>
      <c r="G254" s="96"/>
      <c r="H254" s="96"/>
      <c r="I254" s="96"/>
      <c r="J254" s="96"/>
      <c r="K254" s="96"/>
      <c r="L254" s="96"/>
      <c r="M254" s="96"/>
      <c r="N254" s="96"/>
      <c r="O254" s="96"/>
      <c r="P254" s="96"/>
      <c r="Q254" s="96"/>
      <c r="R254" s="96"/>
      <c r="S254" s="96"/>
      <c r="T254" s="96"/>
      <c r="U254" s="96"/>
      <c r="V254" s="96"/>
      <c r="W254" s="96"/>
      <c r="X254" s="96"/>
      <c r="Y254" s="96"/>
      <c r="Z254" s="96"/>
      <c r="AA254" s="96"/>
      <c r="AB254" s="96"/>
      <c r="AC254" s="96"/>
      <c r="AD254" s="96"/>
      <c r="AE254" s="96"/>
      <c r="AF254" s="96"/>
      <c r="AG254" s="96"/>
      <c r="AH254" s="96"/>
      <c r="AI254" s="96"/>
      <c r="AJ254" s="96"/>
      <c r="AK254" s="96"/>
      <c r="AL254" s="96"/>
      <c r="AM254" s="96"/>
      <c r="AN254" s="96"/>
      <c r="AO254" s="96"/>
    </row>
    <row r="255" spans="1:41" x14ac:dyDescent="0.25">
      <c r="A255" s="96"/>
      <c r="B255" s="96"/>
      <c r="C255" s="96"/>
      <c r="D255" s="96"/>
      <c r="E255" s="96"/>
      <c r="F255" s="96"/>
      <c r="G255" s="96"/>
      <c r="H255" s="96"/>
      <c r="I255" s="96"/>
      <c r="J255" s="96"/>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6"/>
      <c r="AJ255" s="96"/>
      <c r="AK255" s="96"/>
      <c r="AL255" s="96"/>
      <c r="AM255" s="96"/>
      <c r="AN255" s="96"/>
      <c r="AO255" s="96"/>
    </row>
    <row r="256" spans="1:41" x14ac:dyDescent="0.25">
      <c r="A256" s="96"/>
      <c r="B256" s="96"/>
      <c r="C256" s="96"/>
      <c r="D256" s="96"/>
      <c r="E256" s="96"/>
      <c r="F256" s="96"/>
      <c r="G256" s="96"/>
      <c r="H256" s="96"/>
      <c r="I256" s="96"/>
      <c r="J256" s="96"/>
      <c r="K256" s="96"/>
      <c r="L256" s="96"/>
      <c r="M256" s="96"/>
      <c r="N256" s="96"/>
      <c r="O256" s="96"/>
      <c r="P256" s="96"/>
      <c r="Q256" s="96"/>
      <c r="R256" s="96"/>
      <c r="S256" s="96"/>
      <c r="T256" s="96"/>
      <c r="U256" s="96"/>
      <c r="V256" s="96"/>
      <c r="W256" s="96"/>
      <c r="X256" s="96"/>
      <c r="Y256" s="96"/>
      <c r="Z256" s="96"/>
      <c r="AA256" s="96"/>
      <c r="AB256" s="96"/>
      <c r="AC256" s="96"/>
      <c r="AD256" s="96"/>
      <c r="AE256" s="96"/>
      <c r="AF256" s="96"/>
      <c r="AG256" s="96"/>
      <c r="AH256" s="96"/>
      <c r="AI256" s="96"/>
      <c r="AJ256" s="96"/>
      <c r="AK256" s="96"/>
      <c r="AL256" s="96"/>
      <c r="AM256" s="96"/>
      <c r="AN256" s="96"/>
      <c r="AO256" s="96"/>
    </row>
    <row r="257" spans="1:41" x14ac:dyDescent="0.25">
      <c r="A257" s="96"/>
      <c r="B257" s="96"/>
      <c r="C257" s="96"/>
      <c r="D257" s="96"/>
      <c r="E257" s="96"/>
      <c r="F257" s="96"/>
      <c r="G257" s="96"/>
      <c r="H257" s="96"/>
      <c r="I257" s="96"/>
      <c r="J257" s="96"/>
      <c r="K257" s="96"/>
      <c r="L257" s="96"/>
      <c r="M257" s="96"/>
      <c r="N257" s="96"/>
      <c r="O257" s="96"/>
      <c r="P257" s="96"/>
      <c r="Q257" s="96"/>
      <c r="R257" s="96"/>
      <c r="S257" s="96"/>
      <c r="T257" s="96"/>
      <c r="U257" s="96"/>
      <c r="V257" s="96"/>
      <c r="W257" s="96"/>
      <c r="X257" s="96"/>
      <c r="Y257" s="96"/>
      <c r="Z257" s="96"/>
      <c r="AA257" s="96"/>
      <c r="AB257" s="96"/>
      <c r="AC257" s="96"/>
      <c r="AD257" s="96"/>
      <c r="AE257" s="96"/>
      <c r="AF257" s="96"/>
      <c r="AG257" s="96"/>
      <c r="AH257" s="96"/>
      <c r="AI257" s="96"/>
      <c r="AJ257" s="96"/>
      <c r="AK257" s="96"/>
      <c r="AL257" s="96"/>
      <c r="AM257" s="96"/>
      <c r="AN257" s="96"/>
      <c r="AO257" s="96"/>
    </row>
    <row r="258" spans="1:41" x14ac:dyDescent="0.25">
      <c r="A258" s="96"/>
      <c r="B258" s="96"/>
      <c r="C258" s="96"/>
      <c r="D258" s="96"/>
      <c r="E258" s="96"/>
      <c r="F258" s="96"/>
      <c r="G258" s="96"/>
      <c r="H258" s="96"/>
      <c r="I258" s="96"/>
      <c r="J258" s="96"/>
      <c r="K258" s="96"/>
      <c r="L258" s="96"/>
      <c r="M258" s="96"/>
      <c r="N258" s="96"/>
      <c r="O258" s="96"/>
      <c r="P258" s="96"/>
      <c r="Q258" s="96"/>
      <c r="R258" s="96"/>
      <c r="S258" s="96"/>
      <c r="T258" s="96"/>
      <c r="U258" s="96"/>
      <c r="V258" s="96"/>
      <c r="W258" s="96"/>
      <c r="X258" s="96"/>
      <c r="Y258" s="96"/>
      <c r="Z258" s="96"/>
      <c r="AA258" s="96"/>
      <c r="AB258" s="96"/>
      <c r="AC258" s="96"/>
      <c r="AD258" s="96"/>
      <c r="AE258" s="96"/>
      <c r="AF258" s="96"/>
      <c r="AG258" s="96"/>
      <c r="AH258" s="96"/>
      <c r="AI258" s="96"/>
      <c r="AJ258" s="96"/>
      <c r="AK258" s="96"/>
      <c r="AL258" s="96"/>
      <c r="AM258" s="96"/>
      <c r="AN258" s="96"/>
      <c r="AO258" s="96"/>
    </row>
    <row r="259" spans="1:41" x14ac:dyDescent="0.25">
      <c r="A259" s="96"/>
      <c r="B259" s="96"/>
      <c r="C259" s="96"/>
      <c r="D259" s="96"/>
      <c r="E259" s="96"/>
      <c r="F259" s="96"/>
      <c r="G259" s="96"/>
      <c r="H259" s="96"/>
      <c r="I259" s="96"/>
      <c r="J259" s="96"/>
      <c r="K259" s="96"/>
      <c r="L259" s="96"/>
      <c r="M259" s="96"/>
      <c r="N259" s="96"/>
      <c r="O259" s="96"/>
      <c r="P259" s="96"/>
      <c r="Q259" s="96"/>
      <c r="R259" s="96"/>
      <c r="S259" s="96"/>
      <c r="T259" s="96"/>
      <c r="U259" s="96"/>
      <c r="V259" s="96"/>
      <c r="W259" s="96"/>
      <c r="X259" s="96"/>
      <c r="Y259" s="96"/>
      <c r="Z259" s="96"/>
      <c r="AA259" s="96"/>
      <c r="AB259" s="96"/>
      <c r="AC259" s="96"/>
      <c r="AD259" s="96"/>
      <c r="AE259" s="96"/>
      <c r="AF259" s="96"/>
      <c r="AG259" s="96"/>
      <c r="AH259" s="96"/>
      <c r="AI259" s="96"/>
      <c r="AJ259" s="96"/>
      <c r="AK259" s="96"/>
      <c r="AL259" s="96"/>
      <c r="AM259" s="96"/>
      <c r="AN259" s="96"/>
      <c r="AO259" s="96"/>
    </row>
    <row r="260" spans="1:41" x14ac:dyDescent="0.25">
      <c r="A260" s="96"/>
      <c r="B260" s="96"/>
      <c r="C260" s="96"/>
      <c r="D260" s="96"/>
      <c r="E260" s="96"/>
      <c r="F260" s="96"/>
      <c r="G260" s="96"/>
      <c r="H260" s="96"/>
      <c r="I260" s="96"/>
      <c r="J260" s="96"/>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6"/>
      <c r="AJ260" s="96"/>
      <c r="AK260" s="96"/>
      <c r="AL260" s="96"/>
      <c r="AM260" s="96"/>
      <c r="AN260" s="96"/>
      <c r="AO260" s="96"/>
    </row>
    <row r="261" spans="1:41" x14ac:dyDescent="0.25">
      <c r="A261" s="96"/>
      <c r="B261" s="96"/>
      <c r="C261" s="96"/>
      <c r="D261" s="96"/>
      <c r="E261" s="96"/>
      <c r="F261" s="96"/>
      <c r="G261" s="96"/>
      <c r="H261" s="96"/>
      <c r="I261" s="96"/>
      <c r="J261" s="96"/>
      <c r="K261" s="96"/>
      <c r="L261" s="96"/>
      <c r="M261" s="96"/>
      <c r="N261" s="96"/>
      <c r="O261" s="96"/>
      <c r="P261" s="96"/>
      <c r="Q261" s="96"/>
      <c r="R261" s="96"/>
      <c r="S261" s="96"/>
      <c r="T261" s="96"/>
      <c r="U261" s="96"/>
      <c r="V261" s="96"/>
      <c r="W261" s="96"/>
      <c r="X261" s="96"/>
      <c r="Y261" s="96"/>
      <c r="Z261" s="96"/>
      <c r="AA261" s="96"/>
      <c r="AB261" s="96"/>
      <c r="AC261" s="96"/>
      <c r="AD261" s="96"/>
      <c r="AE261" s="96"/>
      <c r="AF261" s="96"/>
      <c r="AG261" s="96"/>
      <c r="AH261" s="96"/>
      <c r="AI261" s="96"/>
      <c r="AJ261" s="96"/>
      <c r="AK261" s="96"/>
      <c r="AL261" s="96"/>
      <c r="AM261" s="96"/>
      <c r="AN261" s="96"/>
      <c r="AO261" s="96"/>
    </row>
    <row r="262" spans="1:41" x14ac:dyDescent="0.25">
      <c r="A262" s="96"/>
      <c r="B262" s="96"/>
      <c r="C262" s="96"/>
      <c r="D262" s="96"/>
      <c r="E262" s="96"/>
      <c r="F262" s="96"/>
      <c r="G262" s="96"/>
      <c r="H262" s="96"/>
      <c r="I262" s="96"/>
      <c r="J262" s="96"/>
      <c r="K262" s="96"/>
      <c r="L262" s="96"/>
      <c r="M262" s="96"/>
      <c r="N262" s="96"/>
      <c r="O262" s="96"/>
      <c r="P262" s="96"/>
      <c r="Q262" s="96"/>
      <c r="R262" s="96"/>
      <c r="S262" s="96"/>
      <c r="T262" s="96"/>
      <c r="U262" s="96"/>
      <c r="V262" s="96"/>
      <c r="W262" s="96"/>
      <c r="X262" s="96"/>
      <c r="Y262" s="96"/>
      <c r="Z262" s="96"/>
      <c r="AA262" s="96"/>
      <c r="AB262" s="96"/>
      <c r="AC262" s="96"/>
      <c r="AD262" s="96"/>
      <c r="AE262" s="96"/>
      <c r="AF262" s="96"/>
      <c r="AG262" s="96"/>
      <c r="AH262" s="96"/>
      <c r="AI262" s="96"/>
      <c r="AJ262" s="96"/>
      <c r="AK262" s="96"/>
      <c r="AL262" s="96"/>
      <c r="AM262" s="96"/>
      <c r="AN262" s="96"/>
      <c r="AO262" s="96"/>
    </row>
    <row r="263" spans="1:41" x14ac:dyDescent="0.25">
      <c r="A263" s="96"/>
      <c r="B263" s="96"/>
      <c r="C263" s="96"/>
      <c r="D263" s="96"/>
      <c r="E263" s="96"/>
      <c r="F263" s="96"/>
      <c r="G263" s="96"/>
      <c r="H263" s="96"/>
      <c r="I263" s="96"/>
      <c r="J263" s="96"/>
      <c r="K263" s="96"/>
      <c r="L263" s="96"/>
      <c r="M263" s="96"/>
      <c r="N263" s="96"/>
      <c r="O263" s="96"/>
      <c r="P263" s="96"/>
      <c r="Q263" s="96"/>
      <c r="R263" s="96"/>
      <c r="S263" s="96"/>
      <c r="T263" s="96"/>
      <c r="U263" s="96"/>
      <c r="V263" s="96"/>
      <c r="W263" s="96"/>
      <c r="X263" s="96"/>
      <c r="Y263" s="96"/>
      <c r="Z263" s="96"/>
      <c r="AA263" s="96"/>
      <c r="AB263" s="96"/>
      <c r="AC263" s="96"/>
      <c r="AD263" s="96"/>
      <c r="AE263" s="96"/>
      <c r="AF263" s="96"/>
      <c r="AG263" s="96"/>
      <c r="AH263" s="96"/>
      <c r="AI263" s="96"/>
      <c r="AJ263" s="96"/>
      <c r="AK263" s="96"/>
      <c r="AL263" s="96"/>
      <c r="AM263" s="96"/>
      <c r="AN263" s="96"/>
      <c r="AO263" s="96"/>
    </row>
    <row r="264" spans="1:41" x14ac:dyDescent="0.25">
      <c r="A264" s="96"/>
      <c r="B264" s="96"/>
      <c r="C264" s="96"/>
      <c r="D264" s="96"/>
      <c r="E264" s="96"/>
      <c r="F264" s="96"/>
      <c r="G264" s="96"/>
      <c r="H264" s="96"/>
      <c r="I264" s="96"/>
      <c r="J264" s="96"/>
      <c r="K264" s="96"/>
      <c r="L264" s="96"/>
      <c r="M264" s="96"/>
      <c r="N264" s="96"/>
      <c r="O264" s="96"/>
      <c r="P264" s="96"/>
      <c r="Q264" s="96"/>
      <c r="R264" s="96"/>
      <c r="S264" s="96"/>
      <c r="T264" s="96"/>
      <c r="U264" s="96"/>
      <c r="V264" s="96"/>
      <c r="W264" s="96"/>
      <c r="X264" s="96"/>
      <c r="Y264" s="96"/>
      <c r="Z264" s="96"/>
      <c r="AA264" s="96"/>
      <c r="AB264" s="96"/>
      <c r="AC264" s="96"/>
      <c r="AD264" s="96"/>
      <c r="AE264" s="96"/>
      <c r="AF264" s="96"/>
      <c r="AG264" s="96"/>
      <c r="AH264" s="96"/>
      <c r="AI264" s="96"/>
      <c r="AJ264" s="96"/>
      <c r="AK264" s="96"/>
      <c r="AL264" s="96"/>
      <c r="AM264" s="96"/>
      <c r="AN264" s="96"/>
      <c r="AO264" s="96"/>
    </row>
    <row r="265" spans="1:41" x14ac:dyDescent="0.25">
      <c r="A265" s="96"/>
      <c r="B265" s="96"/>
      <c r="C265" s="96"/>
      <c r="D265" s="96"/>
      <c r="E265" s="96"/>
      <c r="F265" s="96"/>
      <c r="G265" s="96"/>
      <c r="H265" s="96"/>
      <c r="I265" s="96"/>
      <c r="J265" s="96"/>
      <c r="K265" s="96"/>
      <c r="L265" s="96"/>
      <c r="M265" s="96"/>
      <c r="N265" s="96"/>
      <c r="O265" s="96"/>
      <c r="P265" s="96"/>
      <c r="Q265" s="96"/>
      <c r="R265" s="96"/>
      <c r="S265" s="96"/>
      <c r="T265" s="96"/>
      <c r="U265" s="96"/>
      <c r="V265" s="96"/>
      <c r="W265" s="96"/>
      <c r="X265" s="96"/>
      <c r="Y265" s="96"/>
      <c r="Z265" s="96"/>
      <c r="AA265" s="96"/>
      <c r="AB265" s="96"/>
      <c r="AC265" s="96"/>
      <c r="AD265" s="96"/>
      <c r="AE265" s="96"/>
      <c r="AF265" s="96"/>
      <c r="AG265" s="96"/>
      <c r="AH265" s="96"/>
      <c r="AI265" s="96"/>
      <c r="AJ265" s="96"/>
      <c r="AK265" s="96"/>
      <c r="AL265" s="96"/>
      <c r="AM265" s="96"/>
      <c r="AN265" s="96"/>
      <c r="AO265" s="96"/>
    </row>
    <row r="266" spans="1:41" x14ac:dyDescent="0.25">
      <c r="A266" s="96"/>
      <c r="B266" s="96"/>
      <c r="C266" s="96"/>
      <c r="D266" s="96"/>
      <c r="E266" s="96"/>
      <c r="F266" s="96"/>
      <c r="G266" s="96"/>
      <c r="H266" s="96"/>
      <c r="I266" s="96"/>
      <c r="J266" s="96"/>
      <c r="K266" s="96"/>
      <c r="L266" s="96"/>
      <c r="M266" s="96"/>
      <c r="N266" s="96"/>
      <c r="O266" s="96"/>
      <c r="P266" s="96"/>
      <c r="Q266" s="96"/>
      <c r="R266" s="96"/>
      <c r="S266" s="96"/>
      <c r="T266" s="96"/>
      <c r="U266" s="96"/>
      <c r="V266" s="96"/>
      <c r="W266" s="96"/>
      <c r="X266" s="96"/>
      <c r="Y266" s="96"/>
      <c r="Z266" s="96"/>
      <c r="AA266" s="96"/>
      <c r="AB266" s="96"/>
      <c r="AC266" s="96"/>
      <c r="AD266" s="96"/>
      <c r="AE266" s="96"/>
      <c r="AF266" s="96"/>
      <c r="AG266" s="96"/>
      <c r="AH266" s="96"/>
      <c r="AI266" s="96"/>
      <c r="AJ266" s="96"/>
      <c r="AK266" s="96"/>
      <c r="AL266" s="96"/>
      <c r="AM266" s="96"/>
      <c r="AN266" s="96"/>
      <c r="AO266" s="96"/>
    </row>
    <row r="267" spans="1:41" x14ac:dyDescent="0.25">
      <c r="A267" s="96"/>
      <c r="B267" s="96"/>
      <c r="C267" s="96"/>
      <c r="D267" s="96"/>
      <c r="E267" s="96"/>
      <c r="F267" s="96"/>
      <c r="G267" s="96"/>
      <c r="H267" s="96"/>
      <c r="I267" s="96"/>
      <c r="J267" s="96"/>
      <c r="K267" s="96"/>
      <c r="L267" s="96"/>
      <c r="M267" s="96"/>
      <c r="N267" s="96"/>
      <c r="O267" s="96"/>
      <c r="P267" s="96"/>
      <c r="Q267" s="96"/>
      <c r="R267" s="96"/>
      <c r="S267" s="96"/>
      <c r="T267" s="96"/>
      <c r="U267" s="96"/>
      <c r="V267" s="96"/>
      <c r="W267" s="96"/>
      <c r="X267" s="96"/>
      <c r="Y267" s="96"/>
      <c r="Z267" s="96"/>
      <c r="AA267" s="96"/>
      <c r="AB267" s="96"/>
      <c r="AC267" s="96"/>
      <c r="AD267" s="96"/>
      <c r="AE267" s="96"/>
      <c r="AF267" s="96"/>
      <c r="AG267" s="96"/>
      <c r="AH267" s="96"/>
      <c r="AI267" s="96"/>
      <c r="AJ267" s="96"/>
      <c r="AK267" s="96"/>
      <c r="AL267" s="96"/>
      <c r="AM267" s="96"/>
      <c r="AN267" s="96"/>
      <c r="AO267" s="96"/>
    </row>
    <row r="268" spans="1:41" x14ac:dyDescent="0.25">
      <c r="A268" s="96"/>
      <c r="B268" s="96"/>
      <c r="C268" s="96"/>
      <c r="D268" s="96"/>
      <c r="E268" s="96"/>
      <c r="F268" s="96"/>
      <c r="G268" s="96"/>
      <c r="H268" s="96"/>
      <c r="I268" s="96"/>
      <c r="J268" s="96"/>
      <c r="K268" s="96"/>
      <c r="L268" s="96"/>
      <c r="M268" s="96"/>
      <c r="N268" s="96"/>
      <c r="O268" s="96"/>
      <c r="P268" s="96"/>
      <c r="Q268" s="96"/>
      <c r="R268" s="96"/>
      <c r="S268" s="96"/>
      <c r="T268" s="96"/>
      <c r="U268" s="96"/>
      <c r="V268" s="96"/>
      <c r="W268" s="96"/>
      <c r="X268" s="96"/>
      <c r="Y268" s="96"/>
      <c r="Z268" s="96"/>
      <c r="AA268" s="96"/>
      <c r="AB268" s="96"/>
      <c r="AC268" s="96"/>
      <c r="AD268" s="96"/>
      <c r="AE268" s="96"/>
      <c r="AF268" s="96"/>
      <c r="AG268" s="96"/>
      <c r="AH268" s="96"/>
      <c r="AI268" s="96"/>
      <c r="AJ268" s="96"/>
      <c r="AK268" s="96"/>
      <c r="AL268" s="96"/>
      <c r="AM268" s="96"/>
      <c r="AN268" s="96"/>
      <c r="AO268" s="96"/>
    </row>
    <row r="269" spans="1:41" x14ac:dyDescent="0.25">
      <c r="A269" s="96"/>
      <c r="B269" s="96"/>
      <c r="C269" s="96"/>
      <c r="D269" s="96"/>
      <c r="E269" s="96"/>
      <c r="F269" s="96"/>
      <c r="G269" s="96"/>
      <c r="H269" s="96"/>
      <c r="I269" s="96"/>
      <c r="J269" s="96"/>
      <c r="K269" s="96"/>
      <c r="L269" s="96"/>
      <c r="M269" s="96"/>
      <c r="N269" s="96"/>
      <c r="O269" s="96"/>
      <c r="P269" s="96"/>
      <c r="Q269" s="96"/>
      <c r="R269" s="96"/>
      <c r="S269" s="96"/>
      <c r="T269" s="96"/>
      <c r="U269" s="96"/>
      <c r="V269" s="96"/>
      <c r="W269" s="96"/>
      <c r="X269" s="96"/>
      <c r="Y269" s="96"/>
      <c r="Z269" s="96"/>
      <c r="AA269" s="96"/>
      <c r="AB269" s="96"/>
      <c r="AC269" s="96"/>
      <c r="AD269" s="96"/>
      <c r="AE269" s="96"/>
      <c r="AF269" s="96"/>
      <c r="AG269" s="96"/>
      <c r="AH269" s="96"/>
      <c r="AI269" s="96"/>
      <c r="AJ269" s="96"/>
      <c r="AK269" s="96"/>
      <c r="AL269" s="96"/>
      <c r="AM269" s="96"/>
      <c r="AN269" s="96"/>
      <c r="AO269" s="96"/>
    </row>
    <row r="270" spans="1:41" x14ac:dyDescent="0.25">
      <c r="A270" s="96"/>
      <c r="B270" s="96"/>
      <c r="C270" s="96"/>
      <c r="D270" s="96"/>
      <c r="E270" s="96"/>
      <c r="F270" s="96"/>
      <c r="G270" s="96"/>
      <c r="H270" s="96"/>
      <c r="I270" s="96"/>
      <c r="J270" s="96"/>
      <c r="K270" s="96"/>
      <c r="L270" s="96"/>
      <c r="M270" s="96"/>
      <c r="N270" s="96"/>
      <c r="O270" s="96"/>
      <c r="P270" s="96"/>
      <c r="Q270" s="96"/>
      <c r="R270" s="96"/>
      <c r="S270" s="96"/>
      <c r="T270" s="96"/>
      <c r="U270" s="96"/>
      <c r="V270" s="96"/>
      <c r="W270" s="96"/>
      <c r="X270" s="96"/>
      <c r="Y270" s="96"/>
      <c r="Z270" s="96"/>
      <c r="AA270" s="96"/>
      <c r="AB270" s="96"/>
      <c r="AC270" s="96"/>
      <c r="AD270" s="96"/>
      <c r="AE270" s="96"/>
      <c r="AF270" s="96"/>
      <c r="AG270" s="96"/>
      <c r="AH270" s="96"/>
      <c r="AI270" s="96"/>
      <c r="AJ270" s="96"/>
      <c r="AK270" s="96"/>
      <c r="AL270" s="96"/>
      <c r="AM270" s="96"/>
      <c r="AN270" s="96"/>
      <c r="AO270" s="96"/>
    </row>
    <row r="271" spans="1:41" x14ac:dyDescent="0.25">
      <c r="A271" s="96"/>
      <c r="B271" s="96"/>
      <c r="C271" s="96"/>
      <c r="D271" s="96"/>
      <c r="E271" s="96"/>
      <c r="F271" s="96"/>
      <c r="G271" s="96"/>
      <c r="H271" s="96"/>
      <c r="I271" s="96"/>
      <c r="J271" s="96"/>
      <c r="K271" s="96"/>
      <c r="L271" s="96"/>
      <c r="M271" s="96"/>
      <c r="N271" s="96"/>
      <c r="O271" s="96"/>
      <c r="P271" s="96"/>
      <c r="Q271" s="96"/>
      <c r="R271" s="96"/>
      <c r="S271" s="96"/>
      <c r="T271" s="96"/>
      <c r="U271" s="96"/>
      <c r="V271" s="96"/>
      <c r="W271" s="96"/>
      <c r="X271" s="96"/>
      <c r="Y271" s="96"/>
      <c r="Z271" s="96"/>
      <c r="AA271" s="96"/>
      <c r="AB271" s="96"/>
      <c r="AC271" s="96"/>
      <c r="AD271" s="96"/>
      <c r="AE271" s="96"/>
      <c r="AF271" s="96"/>
      <c r="AG271" s="96"/>
      <c r="AH271" s="96"/>
      <c r="AI271" s="96"/>
      <c r="AJ271" s="96"/>
      <c r="AK271" s="96"/>
      <c r="AL271" s="96"/>
      <c r="AM271" s="96"/>
      <c r="AN271" s="96"/>
      <c r="AO271" s="96"/>
    </row>
    <row r="272" spans="1:41" x14ac:dyDescent="0.25">
      <c r="A272" s="96"/>
      <c r="B272" s="96"/>
      <c r="C272" s="96"/>
      <c r="D272" s="96"/>
      <c r="E272" s="96"/>
      <c r="F272" s="96"/>
      <c r="G272" s="96"/>
      <c r="H272" s="96"/>
      <c r="I272" s="96"/>
      <c r="J272" s="96"/>
      <c r="K272" s="96"/>
      <c r="L272" s="96"/>
      <c r="M272" s="96"/>
      <c r="N272" s="96"/>
      <c r="O272" s="96"/>
      <c r="P272" s="96"/>
      <c r="Q272" s="96"/>
      <c r="R272" s="96"/>
      <c r="S272" s="96"/>
      <c r="T272" s="96"/>
      <c r="U272" s="96"/>
      <c r="V272" s="96"/>
      <c r="W272" s="96"/>
      <c r="X272" s="96"/>
      <c r="Y272" s="96"/>
      <c r="Z272" s="96"/>
      <c r="AA272" s="96"/>
      <c r="AB272" s="96"/>
      <c r="AC272" s="96"/>
      <c r="AD272" s="96"/>
      <c r="AE272" s="96"/>
      <c r="AF272" s="96"/>
      <c r="AG272" s="96"/>
      <c r="AH272" s="96"/>
      <c r="AI272" s="96"/>
      <c r="AJ272" s="96"/>
      <c r="AK272" s="96"/>
      <c r="AL272" s="96"/>
      <c r="AM272" s="96"/>
      <c r="AN272" s="96"/>
      <c r="AO272" s="96"/>
    </row>
    <row r="273" spans="1:41" x14ac:dyDescent="0.25">
      <c r="A273" s="96"/>
      <c r="B273" s="96"/>
      <c r="C273" s="96"/>
      <c r="D273" s="96"/>
      <c r="E273" s="96"/>
      <c r="F273" s="96"/>
      <c r="G273" s="96"/>
      <c r="H273" s="96"/>
      <c r="I273" s="96"/>
      <c r="J273" s="96"/>
      <c r="K273" s="96"/>
      <c r="L273" s="96"/>
      <c r="M273" s="96"/>
      <c r="N273" s="96"/>
      <c r="O273" s="96"/>
      <c r="P273" s="96"/>
      <c r="Q273" s="96"/>
      <c r="R273" s="96"/>
      <c r="S273" s="96"/>
      <c r="T273" s="96"/>
      <c r="U273" s="96"/>
      <c r="V273" s="96"/>
      <c r="W273" s="96"/>
      <c r="X273" s="96"/>
      <c r="Y273" s="96"/>
      <c r="Z273" s="96"/>
      <c r="AA273" s="96"/>
      <c r="AB273" s="96"/>
      <c r="AC273" s="96"/>
      <c r="AD273" s="96"/>
      <c r="AE273" s="96"/>
      <c r="AF273" s="96"/>
      <c r="AG273" s="96"/>
      <c r="AH273" s="96"/>
      <c r="AI273" s="96"/>
      <c r="AJ273" s="96"/>
      <c r="AK273" s="96"/>
      <c r="AL273" s="96"/>
      <c r="AM273" s="96"/>
      <c r="AN273" s="96"/>
      <c r="AO273" s="96"/>
    </row>
    <row r="274" spans="1:41" x14ac:dyDescent="0.25">
      <c r="A274" s="96"/>
      <c r="B274" s="96"/>
      <c r="C274" s="96"/>
      <c r="D274" s="96"/>
      <c r="E274" s="96"/>
      <c r="F274" s="96"/>
      <c r="G274" s="96"/>
      <c r="H274" s="96"/>
      <c r="I274" s="96"/>
      <c r="J274" s="96"/>
      <c r="K274" s="96"/>
      <c r="L274" s="96"/>
      <c r="M274" s="96"/>
      <c r="N274" s="96"/>
      <c r="O274" s="96"/>
      <c r="P274" s="96"/>
      <c r="Q274" s="96"/>
      <c r="R274" s="96"/>
      <c r="S274" s="96"/>
      <c r="T274" s="96"/>
      <c r="U274" s="96"/>
      <c r="V274" s="96"/>
      <c r="W274" s="96"/>
      <c r="X274" s="96"/>
      <c r="Y274" s="96"/>
      <c r="Z274" s="96"/>
      <c r="AA274" s="96"/>
      <c r="AB274" s="96"/>
      <c r="AC274" s="96"/>
      <c r="AD274" s="96"/>
      <c r="AE274" s="96"/>
      <c r="AF274" s="96"/>
      <c r="AG274" s="96"/>
      <c r="AH274" s="96"/>
      <c r="AI274" s="96"/>
      <c r="AJ274" s="96"/>
      <c r="AK274" s="96"/>
      <c r="AL274" s="96"/>
      <c r="AM274" s="96"/>
      <c r="AN274" s="96"/>
      <c r="AO274" s="96"/>
    </row>
    <row r="275" spans="1:41" x14ac:dyDescent="0.25">
      <c r="A275" s="96"/>
      <c r="B275" s="96"/>
      <c r="C275" s="96"/>
      <c r="D275" s="96"/>
      <c r="E275" s="96"/>
      <c r="F275" s="96"/>
      <c r="G275" s="96"/>
      <c r="H275" s="96"/>
      <c r="I275" s="96"/>
      <c r="J275" s="96"/>
      <c r="K275" s="96"/>
      <c r="L275" s="96"/>
      <c r="M275" s="96"/>
      <c r="N275" s="96"/>
      <c r="O275" s="96"/>
      <c r="P275" s="96"/>
      <c r="Q275" s="96"/>
      <c r="R275" s="96"/>
      <c r="S275" s="96"/>
      <c r="T275" s="96"/>
      <c r="U275" s="96"/>
      <c r="V275" s="96"/>
      <c r="W275" s="96"/>
      <c r="X275" s="96"/>
      <c r="Y275" s="96"/>
      <c r="Z275" s="96"/>
      <c r="AA275" s="96"/>
      <c r="AB275" s="96"/>
      <c r="AC275" s="96"/>
      <c r="AD275" s="96"/>
      <c r="AE275" s="96"/>
      <c r="AF275" s="96"/>
      <c r="AG275" s="96"/>
      <c r="AH275" s="96"/>
      <c r="AI275" s="96"/>
      <c r="AJ275" s="96"/>
      <c r="AK275" s="96"/>
      <c r="AL275" s="96"/>
      <c r="AM275" s="96"/>
      <c r="AN275" s="96"/>
      <c r="AO275" s="96"/>
    </row>
    <row r="276" spans="1:41" x14ac:dyDescent="0.25">
      <c r="A276" s="96"/>
      <c r="B276" s="96"/>
      <c r="C276" s="96"/>
      <c r="D276" s="96"/>
      <c r="E276" s="96"/>
      <c r="F276" s="96"/>
      <c r="G276" s="96"/>
      <c r="H276" s="96"/>
      <c r="I276" s="96"/>
      <c r="J276" s="96"/>
      <c r="K276" s="96"/>
      <c r="L276" s="96"/>
      <c r="M276" s="96"/>
      <c r="N276" s="96"/>
      <c r="O276" s="96"/>
      <c r="P276" s="96"/>
      <c r="Q276" s="96"/>
      <c r="R276" s="96"/>
      <c r="S276" s="96"/>
      <c r="T276" s="96"/>
      <c r="U276" s="96"/>
      <c r="V276" s="96"/>
      <c r="W276" s="96"/>
      <c r="X276" s="96"/>
      <c r="Y276" s="96"/>
      <c r="Z276" s="96"/>
      <c r="AA276" s="96"/>
      <c r="AB276" s="96"/>
      <c r="AC276" s="96"/>
      <c r="AD276" s="96"/>
      <c r="AE276" s="96"/>
      <c r="AF276" s="96"/>
      <c r="AG276" s="96"/>
      <c r="AH276" s="96"/>
      <c r="AI276" s="96"/>
      <c r="AJ276" s="96"/>
      <c r="AK276" s="96"/>
      <c r="AL276" s="96"/>
      <c r="AM276" s="96"/>
      <c r="AN276" s="96"/>
      <c r="AO276" s="96"/>
    </row>
    <row r="277" spans="1:41" x14ac:dyDescent="0.25">
      <c r="A277" s="96"/>
      <c r="B277" s="96"/>
      <c r="C277" s="96"/>
      <c r="D277" s="96"/>
      <c r="E277" s="96"/>
      <c r="F277" s="96"/>
      <c r="G277" s="96"/>
      <c r="H277" s="96"/>
      <c r="I277" s="96"/>
      <c r="J277" s="96"/>
      <c r="K277" s="96"/>
      <c r="L277" s="96"/>
      <c r="M277" s="96"/>
      <c r="N277" s="96"/>
      <c r="O277" s="96"/>
      <c r="P277" s="96"/>
      <c r="Q277" s="96"/>
      <c r="R277" s="96"/>
      <c r="S277" s="96"/>
      <c r="T277" s="96"/>
      <c r="U277" s="96"/>
      <c r="V277" s="96"/>
      <c r="W277" s="96"/>
      <c r="X277" s="96"/>
      <c r="Y277" s="96"/>
      <c r="Z277" s="96"/>
      <c r="AA277" s="96"/>
      <c r="AB277" s="96"/>
      <c r="AC277" s="96"/>
      <c r="AD277" s="96"/>
      <c r="AE277" s="96"/>
      <c r="AF277" s="96"/>
      <c r="AG277" s="96"/>
      <c r="AH277" s="96"/>
      <c r="AI277" s="96"/>
      <c r="AJ277" s="96"/>
      <c r="AK277" s="96"/>
      <c r="AL277" s="96"/>
      <c r="AM277" s="96"/>
      <c r="AN277" s="96"/>
      <c r="AO277" s="96"/>
    </row>
    <row r="278" spans="1:41" x14ac:dyDescent="0.25">
      <c r="A278" s="96"/>
      <c r="B278" s="96"/>
      <c r="C278" s="96"/>
      <c r="D278" s="96"/>
      <c r="E278" s="96"/>
      <c r="F278" s="96"/>
      <c r="G278" s="96"/>
      <c r="H278" s="96"/>
      <c r="I278" s="96"/>
      <c r="J278" s="96"/>
      <c r="K278" s="96"/>
      <c r="L278" s="96"/>
      <c r="M278" s="96"/>
      <c r="N278" s="96"/>
      <c r="O278" s="96"/>
      <c r="P278" s="96"/>
      <c r="Q278" s="96"/>
      <c r="R278" s="96"/>
      <c r="S278" s="96"/>
      <c r="T278" s="96"/>
      <c r="U278" s="96"/>
      <c r="V278" s="96"/>
      <c r="W278" s="96"/>
      <c r="X278" s="96"/>
      <c r="Y278" s="96"/>
      <c r="Z278" s="96"/>
      <c r="AA278" s="96"/>
      <c r="AB278" s="96"/>
      <c r="AC278" s="96"/>
      <c r="AD278" s="96"/>
      <c r="AE278" s="96"/>
      <c r="AF278" s="96"/>
      <c r="AG278" s="96"/>
      <c r="AH278" s="96"/>
      <c r="AI278" s="96"/>
      <c r="AJ278" s="96"/>
      <c r="AK278" s="96"/>
      <c r="AL278" s="96"/>
      <c r="AM278" s="96"/>
      <c r="AN278" s="96"/>
      <c r="AO278" s="96"/>
    </row>
    <row r="279" spans="1:41" x14ac:dyDescent="0.25">
      <c r="A279" s="96"/>
      <c r="B279" s="96"/>
      <c r="C279" s="96"/>
      <c r="D279" s="96"/>
      <c r="E279" s="96"/>
      <c r="F279" s="96"/>
      <c r="G279" s="96"/>
      <c r="H279" s="96"/>
      <c r="I279" s="96"/>
      <c r="J279" s="96"/>
      <c r="K279" s="96"/>
      <c r="L279" s="96"/>
      <c r="M279" s="96"/>
      <c r="N279" s="96"/>
      <c r="O279" s="96"/>
      <c r="P279" s="96"/>
      <c r="Q279" s="96"/>
      <c r="R279" s="96"/>
      <c r="S279" s="96"/>
      <c r="T279" s="96"/>
      <c r="U279" s="96"/>
      <c r="V279" s="96"/>
      <c r="W279" s="96"/>
      <c r="X279" s="96"/>
      <c r="Y279" s="96"/>
      <c r="Z279" s="96"/>
      <c r="AA279" s="96"/>
      <c r="AB279" s="96"/>
      <c r="AC279" s="96"/>
      <c r="AD279" s="96"/>
      <c r="AE279" s="96"/>
      <c r="AF279" s="96"/>
      <c r="AG279" s="96"/>
      <c r="AH279" s="96"/>
      <c r="AI279" s="96"/>
      <c r="AJ279" s="96"/>
      <c r="AK279" s="96"/>
      <c r="AL279" s="96"/>
      <c r="AM279" s="96"/>
      <c r="AN279" s="96"/>
      <c r="AO279" s="96"/>
    </row>
    <row r="280" spans="1:41" x14ac:dyDescent="0.25">
      <c r="A280" s="96"/>
      <c r="B280" s="96"/>
      <c r="C280" s="96"/>
      <c r="D280" s="96"/>
      <c r="E280" s="96"/>
      <c r="F280" s="96"/>
      <c r="G280" s="96"/>
      <c r="H280" s="96"/>
      <c r="I280" s="96"/>
      <c r="J280" s="96"/>
      <c r="K280" s="96"/>
      <c r="L280" s="96"/>
      <c r="M280" s="96"/>
      <c r="N280" s="96"/>
      <c r="O280" s="96"/>
      <c r="P280" s="96"/>
      <c r="Q280" s="96"/>
      <c r="R280" s="96"/>
      <c r="S280" s="96"/>
      <c r="T280" s="96"/>
      <c r="U280" s="96"/>
      <c r="V280" s="96"/>
      <c r="W280" s="96"/>
      <c r="X280" s="96"/>
      <c r="Y280" s="96"/>
      <c r="Z280" s="96"/>
      <c r="AA280" s="96"/>
      <c r="AB280" s="96"/>
      <c r="AC280" s="96"/>
      <c r="AD280" s="96"/>
      <c r="AE280" s="96"/>
      <c r="AF280" s="96"/>
      <c r="AG280" s="96"/>
      <c r="AH280" s="96"/>
      <c r="AI280" s="96"/>
      <c r="AJ280" s="96"/>
      <c r="AK280" s="96"/>
      <c r="AL280" s="96"/>
      <c r="AM280" s="96"/>
      <c r="AN280" s="96"/>
      <c r="AO280" s="96"/>
    </row>
    <row r="281" spans="1:41" x14ac:dyDescent="0.25">
      <c r="A281" s="96"/>
      <c r="B281" s="96"/>
      <c r="C281" s="96"/>
      <c r="D281" s="96"/>
      <c r="E281" s="96"/>
      <c r="F281" s="96"/>
      <c r="G281" s="96"/>
      <c r="H281" s="96"/>
      <c r="I281" s="96"/>
      <c r="J281" s="96"/>
      <c r="K281" s="96"/>
      <c r="L281" s="96"/>
      <c r="M281" s="96"/>
      <c r="N281" s="96"/>
      <c r="O281" s="96"/>
      <c r="P281" s="96"/>
      <c r="Q281" s="96"/>
      <c r="R281" s="96"/>
      <c r="S281" s="96"/>
      <c r="T281" s="96"/>
      <c r="U281" s="96"/>
      <c r="V281" s="96"/>
      <c r="W281" s="96"/>
      <c r="X281" s="96"/>
      <c r="Y281" s="96"/>
      <c r="Z281" s="96"/>
      <c r="AA281" s="96"/>
      <c r="AB281" s="96"/>
      <c r="AC281" s="96"/>
      <c r="AD281" s="96"/>
      <c r="AE281" s="96"/>
      <c r="AF281" s="96"/>
      <c r="AG281" s="96"/>
      <c r="AH281" s="96"/>
      <c r="AI281" s="96"/>
      <c r="AJ281" s="96"/>
      <c r="AK281" s="96"/>
      <c r="AL281" s="96"/>
      <c r="AM281" s="96"/>
      <c r="AN281" s="96"/>
      <c r="AO281" s="96"/>
    </row>
    <row r="282" spans="1:41" x14ac:dyDescent="0.25">
      <c r="A282" s="96"/>
      <c r="B282" s="96"/>
      <c r="C282" s="96"/>
      <c r="D282" s="96"/>
      <c r="E282" s="96"/>
      <c r="F282" s="96"/>
      <c r="G282" s="96"/>
      <c r="H282" s="96"/>
      <c r="I282" s="96"/>
      <c r="J282" s="96"/>
      <c r="K282" s="96"/>
      <c r="L282" s="96"/>
      <c r="M282" s="96"/>
      <c r="N282" s="96"/>
      <c r="O282" s="96"/>
      <c r="P282" s="96"/>
      <c r="Q282" s="96"/>
      <c r="R282" s="96"/>
      <c r="S282" s="96"/>
      <c r="T282" s="96"/>
      <c r="U282" s="96"/>
      <c r="V282" s="96"/>
      <c r="W282" s="96"/>
      <c r="X282" s="96"/>
      <c r="Y282" s="96"/>
      <c r="Z282" s="96"/>
      <c r="AA282" s="96"/>
      <c r="AB282" s="96"/>
      <c r="AC282" s="96"/>
      <c r="AD282" s="96"/>
      <c r="AE282" s="96"/>
      <c r="AF282" s="96"/>
      <c r="AG282" s="96"/>
      <c r="AH282" s="96"/>
      <c r="AI282" s="96"/>
      <c r="AJ282" s="96"/>
      <c r="AK282" s="96"/>
      <c r="AL282" s="96"/>
      <c r="AM282" s="96"/>
      <c r="AN282" s="96"/>
      <c r="AO282" s="96"/>
    </row>
    <row r="283" spans="1:41" x14ac:dyDescent="0.25">
      <c r="A283" s="96"/>
      <c r="B283" s="96"/>
      <c r="C283" s="96"/>
      <c r="D283" s="96"/>
      <c r="E283" s="96"/>
      <c r="F283" s="96"/>
      <c r="G283" s="96"/>
      <c r="H283" s="96"/>
      <c r="I283" s="96"/>
      <c r="J283" s="96"/>
      <c r="K283" s="96"/>
      <c r="L283" s="96"/>
      <c r="M283" s="96"/>
      <c r="N283" s="96"/>
      <c r="O283" s="96"/>
      <c r="P283" s="96"/>
      <c r="Q283" s="96"/>
      <c r="R283" s="96"/>
      <c r="S283" s="96"/>
      <c r="T283" s="96"/>
      <c r="U283" s="96"/>
      <c r="V283" s="96"/>
      <c r="W283" s="96"/>
      <c r="X283" s="96"/>
      <c r="Y283" s="96"/>
      <c r="Z283" s="96"/>
      <c r="AA283" s="96"/>
      <c r="AB283" s="96"/>
      <c r="AC283" s="96"/>
      <c r="AD283" s="96"/>
      <c r="AE283" s="96"/>
      <c r="AF283" s="96"/>
      <c r="AG283" s="96"/>
      <c r="AH283" s="96"/>
      <c r="AI283" s="96"/>
      <c r="AJ283" s="96"/>
      <c r="AK283" s="96"/>
      <c r="AL283" s="96"/>
      <c r="AM283" s="96"/>
      <c r="AN283" s="96"/>
      <c r="AO283" s="96"/>
    </row>
    <row r="284" spans="1:41" x14ac:dyDescent="0.25">
      <c r="A284" s="96"/>
      <c r="B284" s="96"/>
      <c r="C284" s="96"/>
      <c r="D284" s="96"/>
      <c r="E284" s="96"/>
      <c r="F284" s="96"/>
      <c r="G284" s="96"/>
      <c r="H284" s="96"/>
      <c r="I284" s="96"/>
      <c r="J284" s="96"/>
      <c r="K284" s="96"/>
      <c r="L284" s="96"/>
      <c r="M284" s="96"/>
      <c r="N284" s="96"/>
      <c r="O284" s="96"/>
      <c r="P284" s="96"/>
      <c r="Q284" s="96"/>
      <c r="R284" s="96"/>
      <c r="S284" s="96"/>
      <c r="T284" s="96"/>
      <c r="U284" s="96"/>
      <c r="V284" s="96"/>
      <c r="W284" s="96"/>
      <c r="X284" s="96"/>
      <c r="Y284" s="96"/>
      <c r="Z284" s="96"/>
      <c r="AA284" s="96"/>
      <c r="AB284" s="96"/>
      <c r="AC284" s="96"/>
      <c r="AD284" s="96"/>
      <c r="AE284" s="96"/>
      <c r="AF284" s="96"/>
      <c r="AG284" s="96"/>
      <c r="AH284" s="96"/>
      <c r="AI284" s="96"/>
      <c r="AJ284" s="96"/>
      <c r="AK284" s="96"/>
      <c r="AL284" s="96"/>
      <c r="AM284" s="96"/>
      <c r="AN284" s="96"/>
      <c r="AO284" s="96"/>
    </row>
    <row r="285" spans="1:41" x14ac:dyDescent="0.25">
      <c r="A285" s="96"/>
      <c r="B285" s="96"/>
      <c r="C285" s="96"/>
      <c r="D285" s="96"/>
      <c r="E285" s="96"/>
      <c r="F285" s="96"/>
      <c r="G285" s="96"/>
      <c r="H285" s="96"/>
      <c r="I285" s="96"/>
      <c r="J285" s="96"/>
      <c r="K285" s="96"/>
      <c r="L285" s="96"/>
      <c r="M285" s="96"/>
      <c r="N285" s="96"/>
      <c r="O285" s="96"/>
      <c r="P285" s="96"/>
      <c r="Q285" s="96"/>
      <c r="R285" s="96"/>
      <c r="S285" s="96"/>
      <c r="T285" s="96"/>
      <c r="U285" s="96"/>
      <c r="V285" s="96"/>
      <c r="W285" s="96"/>
      <c r="X285" s="96"/>
      <c r="Y285" s="96"/>
      <c r="Z285" s="96"/>
      <c r="AA285" s="96"/>
      <c r="AB285" s="96"/>
      <c r="AC285" s="96"/>
      <c r="AD285" s="96"/>
      <c r="AE285" s="96"/>
      <c r="AF285" s="96"/>
      <c r="AG285" s="96"/>
      <c r="AH285" s="96"/>
      <c r="AI285" s="96"/>
      <c r="AJ285" s="96"/>
      <c r="AK285" s="96"/>
      <c r="AL285" s="96"/>
      <c r="AM285" s="96"/>
      <c r="AN285" s="96"/>
      <c r="AO285" s="96"/>
    </row>
    <row r="286" spans="1:41" x14ac:dyDescent="0.25">
      <c r="A286" s="96"/>
      <c r="B286" s="96"/>
      <c r="C286" s="96"/>
      <c r="D286" s="96"/>
      <c r="E286" s="96"/>
      <c r="F286" s="96"/>
      <c r="G286" s="96"/>
      <c r="H286" s="96"/>
      <c r="I286" s="96"/>
      <c r="J286" s="96"/>
      <c r="K286" s="96"/>
      <c r="L286" s="96"/>
      <c r="M286" s="96"/>
      <c r="N286" s="96"/>
      <c r="O286" s="96"/>
      <c r="P286" s="96"/>
      <c r="Q286" s="96"/>
      <c r="R286" s="96"/>
      <c r="S286" s="96"/>
      <c r="T286" s="96"/>
      <c r="U286" s="96"/>
      <c r="V286" s="96"/>
      <c r="W286" s="96"/>
      <c r="X286" s="96"/>
      <c r="Y286" s="96"/>
      <c r="Z286" s="96"/>
      <c r="AA286" s="96"/>
      <c r="AB286" s="96"/>
      <c r="AC286" s="96"/>
      <c r="AD286" s="96"/>
      <c r="AE286" s="96"/>
      <c r="AF286" s="96"/>
      <c r="AG286" s="96"/>
      <c r="AH286" s="96"/>
      <c r="AI286" s="96"/>
      <c r="AJ286" s="96"/>
      <c r="AK286" s="96"/>
      <c r="AL286" s="96"/>
      <c r="AM286" s="96"/>
      <c r="AN286" s="96"/>
      <c r="AO286" s="96"/>
    </row>
    <row r="287" spans="1:41" x14ac:dyDescent="0.25">
      <c r="A287" s="96"/>
      <c r="B287" s="96"/>
      <c r="C287" s="96"/>
      <c r="D287" s="96"/>
      <c r="E287" s="96"/>
      <c r="F287" s="96"/>
      <c r="G287" s="96"/>
      <c r="H287" s="96"/>
      <c r="I287" s="96"/>
      <c r="J287" s="96"/>
      <c r="K287" s="96"/>
      <c r="L287" s="96"/>
      <c r="M287" s="96"/>
      <c r="N287" s="96"/>
      <c r="O287" s="96"/>
      <c r="P287" s="96"/>
      <c r="Q287" s="96"/>
      <c r="R287" s="96"/>
      <c r="S287" s="96"/>
      <c r="T287" s="96"/>
      <c r="U287" s="96"/>
      <c r="V287" s="96"/>
      <c r="W287" s="96"/>
      <c r="X287" s="96"/>
      <c r="Y287" s="96"/>
      <c r="Z287" s="96"/>
      <c r="AA287" s="96"/>
      <c r="AB287" s="96"/>
      <c r="AC287" s="96"/>
      <c r="AD287" s="96"/>
      <c r="AE287" s="96"/>
      <c r="AF287" s="96"/>
      <c r="AG287" s="96"/>
      <c r="AH287" s="96"/>
      <c r="AI287" s="96"/>
      <c r="AJ287" s="96"/>
      <c r="AK287" s="96"/>
      <c r="AL287" s="96"/>
      <c r="AM287" s="96"/>
      <c r="AN287" s="96"/>
      <c r="AO287" s="96"/>
    </row>
    <row r="288" spans="1:41" x14ac:dyDescent="0.25">
      <c r="A288" s="96"/>
      <c r="B288" s="96"/>
      <c r="C288" s="96"/>
      <c r="D288" s="96"/>
      <c r="E288" s="96"/>
      <c r="F288" s="96"/>
      <c r="G288" s="96"/>
      <c r="H288" s="96"/>
      <c r="I288" s="96"/>
      <c r="J288" s="96"/>
      <c r="K288" s="96"/>
      <c r="L288" s="96"/>
      <c r="M288" s="96"/>
      <c r="N288" s="96"/>
      <c r="O288" s="96"/>
      <c r="P288" s="96"/>
      <c r="Q288" s="96"/>
      <c r="R288" s="96"/>
      <c r="S288" s="96"/>
      <c r="T288" s="96"/>
      <c r="U288" s="96"/>
      <c r="V288" s="96"/>
      <c r="W288" s="96"/>
      <c r="X288" s="96"/>
      <c r="Y288" s="96"/>
      <c r="Z288" s="96"/>
      <c r="AA288" s="96"/>
      <c r="AB288" s="96"/>
      <c r="AC288" s="96"/>
      <c r="AD288" s="96"/>
      <c r="AE288" s="96"/>
      <c r="AF288" s="96"/>
      <c r="AG288" s="96"/>
      <c r="AH288" s="96"/>
      <c r="AI288" s="96"/>
      <c r="AJ288" s="96"/>
      <c r="AK288" s="96"/>
      <c r="AL288" s="96"/>
      <c r="AM288" s="96"/>
      <c r="AN288" s="96"/>
      <c r="AO288" s="96"/>
    </row>
    <row r="289" spans="1:41" x14ac:dyDescent="0.25">
      <c r="A289" s="96"/>
      <c r="B289" s="96"/>
      <c r="C289" s="96"/>
      <c r="D289" s="96"/>
      <c r="E289" s="96"/>
      <c r="F289" s="96"/>
      <c r="G289" s="96"/>
      <c r="H289" s="96"/>
      <c r="I289" s="96"/>
      <c r="J289" s="96"/>
      <c r="K289" s="96"/>
      <c r="L289" s="96"/>
      <c r="M289" s="96"/>
      <c r="N289" s="96"/>
      <c r="O289" s="96"/>
      <c r="P289" s="96"/>
      <c r="Q289" s="96"/>
      <c r="R289" s="96"/>
      <c r="S289" s="96"/>
      <c r="T289" s="96"/>
      <c r="U289" s="96"/>
      <c r="V289" s="96"/>
      <c r="W289" s="96"/>
      <c r="X289" s="96"/>
      <c r="Y289" s="96"/>
      <c r="Z289" s="96"/>
      <c r="AA289" s="96"/>
      <c r="AB289" s="96"/>
      <c r="AC289" s="96"/>
      <c r="AD289" s="96"/>
      <c r="AE289" s="96"/>
      <c r="AF289" s="96"/>
      <c r="AG289" s="96"/>
      <c r="AH289" s="96"/>
      <c r="AI289" s="96"/>
      <c r="AJ289" s="96"/>
      <c r="AK289" s="96"/>
      <c r="AL289" s="96"/>
      <c r="AM289" s="96"/>
      <c r="AN289" s="96"/>
      <c r="AO289" s="96"/>
    </row>
    <row r="290" spans="1:41" x14ac:dyDescent="0.25">
      <c r="A290" s="96"/>
      <c r="B290" s="96"/>
      <c r="C290" s="96"/>
      <c r="D290" s="96"/>
      <c r="E290" s="96"/>
      <c r="F290" s="96"/>
      <c r="G290" s="96"/>
      <c r="H290" s="96"/>
      <c r="I290" s="96"/>
      <c r="J290" s="96"/>
      <c r="K290" s="96"/>
      <c r="L290" s="96"/>
      <c r="M290" s="96"/>
      <c r="N290" s="96"/>
      <c r="O290" s="96"/>
      <c r="P290" s="96"/>
      <c r="Q290" s="96"/>
      <c r="R290" s="96"/>
      <c r="S290" s="96"/>
      <c r="T290" s="96"/>
      <c r="U290" s="96"/>
      <c r="V290" s="96"/>
      <c r="W290" s="96"/>
      <c r="X290" s="96"/>
      <c r="Y290" s="96"/>
      <c r="Z290" s="96"/>
      <c r="AA290" s="96"/>
      <c r="AB290" s="96"/>
      <c r="AC290" s="96"/>
      <c r="AD290" s="96"/>
      <c r="AE290" s="96"/>
      <c r="AF290" s="96"/>
      <c r="AG290" s="96"/>
      <c r="AH290" s="96"/>
      <c r="AI290" s="96"/>
      <c r="AJ290" s="96"/>
      <c r="AK290" s="96"/>
      <c r="AL290" s="96"/>
      <c r="AM290" s="96"/>
      <c r="AN290" s="96"/>
      <c r="AO290" s="96"/>
    </row>
    <row r="291" spans="1:41" x14ac:dyDescent="0.25">
      <c r="A291" s="96"/>
      <c r="B291" s="96"/>
      <c r="C291" s="96"/>
      <c r="D291" s="96"/>
      <c r="E291" s="96"/>
      <c r="F291" s="96"/>
      <c r="G291" s="96"/>
      <c r="H291" s="96"/>
      <c r="I291" s="96"/>
      <c r="J291" s="96"/>
      <c r="K291" s="96"/>
      <c r="L291" s="96"/>
      <c r="M291" s="96"/>
      <c r="N291" s="96"/>
      <c r="O291" s="96"/>
      <c r="P291" s="96"/>
      <c r="Q291" s="96"/>
      <c r="R291" s="96"/>
      <c r="S291" s="96"/>
      <c r="T291" s="96"/>
      <c r="U291" s="96"/>
      <c r="V291" s="96"/>
      <c r="W291" s="96"/>
      <c r="X291" s="96"/>
      <c r="Y291" s="96"/>
      <c r="Z291" s="96"/>
      <c r="AA291" s="96"/>
      <c r="AB291" s="96"/>
      <c r="AC291" s="96"/>
      <c r="AD291" s="96"/>
      <c r="AE291" s="96"/>
      <c r="AF291" s="96"/>
      <c r="AG291" s="96"/>
      <c r="AH291" s="96"/>
      <c r="AI291" s="96"/>
      <c r="AJ291" s="96"/>
      <c r="AK291" s="96"/>
      <c r="AL291" s="96"/>
      <c r="AM291" s="96"/>
      <c r="AN291" s="96"/>
      <c r="AO291" s="96"/>
    </row>
    <row r="292" spans="1:41" x14ac:dyDescent="0.25">
      <c r="A292" s="96"/>
      <c r="B292" s="96"/>
      <c r="C292" s="96"/>
      <c r="D292" s="96"/>
      <c r="E292" s="96"/>
      <c r="F292" s="96"/>
      <c r="G292" s="96"/>
      <c r="H292" s="96"/>
      <c r="I292" s="96"/>
      <c r="J292" s="96"/>
      <c r="K292" s="96"/>
      <c r="L292" s="96"/>
      <c r="M292" s="96"/>
      <c r="N292" s="96"/>
      <c r="O292" s="96"/>
      <c r="P292" s="96"/>
      <c r="Q292" s="96"/>
      <c r="R292" s="96"/>
      <c r="S292" s="96"/>
      <c r="T292" s="96"/>
      <c r="U292" s="96"/>
      <c r="V292" s="96"/>
      <c r="W292" s="96"/>
      <c r="X292" s="96"/>
      <c r="Y292" s="96"/>
      <c r="Z292" s="96"/>
      <c r="AA292" s="96"/>
      <c r="AB292" s="96"/>
      <c r="AC292" s="96"/>
      <c r="AD292" s="96"/>
      <c r="AE292" s="96"/>
      <c r="AF292" s="96"/>
      <c r="AG292" s="96"/>
      <c r="AH292" s="96"/>
      <c r="AI292" s="96"/>
      <c r="AJ292" s="96"/>
      <c r="AK292" s="96"/>
      <c r="AL292" s="96"/>
      <c r="AM292" s="96"/>
      <c r="AN292" s="96"/>
      <c r="AO292" s="96"/>
    </row>
    <row r="293" spans="1:41" x14ac:dyDescent="0.25">
      <c r="A293" s="96"/>
      <c r="B293" s="96"/>
      <c r="C293" s="96"/>
      <c r="D293" s="96"/>
      <c r="E293" s="96"/>
      <c r="F293" s="96"/>
      <c r="G293" s="96"/>
      <c r="H293" s="96"/>
      <c r="I293" s="96"/>
      <c r="J293" s="96"/>
      <c r="K293" s="96"/>
      <c r="L293" s="96"/>
      <c r="M293" s="96"/>
      <c r="N293" s="96"/>
      <c r="O293" s="96"/>
      <c r="P293" s="96"/>
      <c r="Q293" s="96"/>
      <c r="R293" s="96"/>
      <c r="S293" s="96"/>
      <c r="T293" s="96"/>
      <c r="U293" s="96"/>
      <c r="V293" s="96"/>
      <c r="W293" s="96"/>
      <c r="X293" s="96"/>
      <c r="Y293" s="96"/>
      <c r="Z293" s="96"/>
      <c r="AA293" s="96"/>
      <c r="AB293" s="96"/>
      <c r="AC293" s="96"/>
      <c r="AD293" s="96"/>
      <c r="AE293" s="96"/>
      <c r="AF293" s="96"/>
      <c r="AG293" s="96"/>
      <c r="AH293" s="96"/>
      <c r="AI293" s="96"/>
      <c r="AJ293" s="96"/>
      <c r="AK293" s="96"/>
      <c r="AL293" s="96"/>
      <c r="AM293" s="96"/>
      <c r="AN293" s="96"/>
      <c r="AO293" s="96"/>
    </row>
    <row r="294" spans="1:41" x14ac:dyDescent="0.25">
      <c r="A294" s="96"/>
      <c r="B294" s="96"/>
      <c r="C294" s="96"/>
      <c r="D294" s="96"/>
      <c r="E294" s="96"/>
      <c r="F294" s="96"/>
      <c r="G294" s="96"/>
      <c r="H294" s="96"/>
      <c r="I294" s="96"/>
      <c r="J294" s="96"/>
      <c r="K294" s="96"/>
      <c r="L294" s="96"/>
      <c r="M294" s="96"/>
      <c r="N294" s="96"/>
      <c r="O294" s="96"/>
      <c r="P294" s="96"/>
      <c r="Q294" s="96"/>
      <c r="R294" s="96"/>
      <c r="S294" s="96"/>
      <c r="T294" s="96"/>
      <c r="U294" s="96"/>
      <c r="V294" s="96"/>
      <c r="W294" s="96"/>
      <c r="X294" s="96"/>
      <c r="Y294" s="96"/>
      <c r="Z294" s="96"/>
      <c r="AA294" s="96"/>
      <c r="AB294" s="96"/>
      <c r="AC294" s="96"/>
      <c r="AD294" s="96"/>
      <c r="AE294" s="96"/>
      <c r="AF294" s="96"/>
      <c r="AG294" s="96"/>
      <c r="AH294" s="96"/>
      <c r="AI294" s="96"/>
      <c r="AJ294" s="96"/>
      <c r="AK294" s="96"/>
      <c r="AL294" s="96"/>
      <c r="AM294" s="96"/>
      <c r="AN294" s="96"/>
      <c r="AO294" s="96"/>
    </row>
    <row r="295" spans="1:41" x14ac:dyDescent="0.25">
      <c r="A295" s="96"/>
      <c r="B295" s="96"/>
      <c r="C295" s="96"/>
      <c r="D295" s="96"/>
      <c r="E295" s="96"/>
      <c r="F295" s="96"/>
      <c r="G295" s="96"/>
      <c r="H295" s="96"/>
      <c r="I295" s="96"/>
      <c r="J295" s="96"/>
      <c r="K295" s="96"/>
      <c r="L295" s="96"/>
      <c r="M295" s="96"/>
      <c r="N295" s="96"/>
      <c r="O295" s="96"/>
      <c r="P295" s="96"/>
      <c r="Q295" s="96"/>
      <c r="R295" s="96"/>
      <c r="S295" s="96"/>
      <c r="T295" s="96"/>
      <c r="U295" s="96"/>
      <c r="V295" s="96"/>
      <c r="W295" s="96"/>
      <c r="X295" s="96"/>
      <c r="Y295" s="96"/>
      <c r="Z295" s="96"/>
      <c r="AA295" s="96"/>
      <c r="AB295" s="96"/>
      <c r="AC295" s="96"/>
      <c r="AD295" s="96"/>
      <c r="AE295" s="96"/>
      <c r="AF295" s="96"/>
      <c r="AG295" s="96"/>
      <c r="AH295" s="96"/>
      <c r="AI295" s="96"/>
      <c r="AJ295" s="96"/>
      <c r="AK295" s="96"/>
      <c r="AL295" s="96"/>
      <c r="AM295" s="96"/>
      <c r="AN295" s="96"/>
      <c r="AO295" s="96"/>
    </row>
    <row r="296" spans="1:41" x14ac:dyDescent="0.25">
      <c r="A296" s="96"/>
      <c r="B296" s="96"/>
      <c r="C296" s="96"/>
      <c r="D296" s="96"/>
      <c r="E296" s="96"/>
      <c r="F296" s="96"/>
      <c r="G296" s="96"/>
      <c r="H296" s="96"/>
      <c r="I296" s="96"/>
      <c r="J296" s="96"/>
      <c r="K296" s="96"/>
      <c r="L296" s="96"/>
      <c r="M296" s="96"/>
      <c r="N296" s="96"/>
      <c r="O296" s="96"/>
      <c r="P296" s="96"/>
      <c r="Q296" s="96"/>
      <c r="R296" s="96"/>
      <c r="S296" s="96"/>
      <c r="T296" s="96"/>
      <c r="U296" s="96"/>
      <c r="V296" s="96"/>
      <c r="W296" s="96"/>
      <c r="X296" s="96"/>
      <c r="Y296" s="96"/>
      <c r="Z296" s="96"/>
      <c r="AA296" s="96"/>
      <c r="AB296" s="96"/>
      <c r="AC296" s="96"/>
      <c r="AD296" s="96"/>
      <c r="AE296" s="96"/>
      <c r="AF296" s="96"/>
      <c r="AG296" s="96"/>
      <c r="AH296" s="96"/>
      <c r="AI296" s="96"/>
      <c r="AJ296" s="96"/>
      <c r="AK296" s="96"/>
      <c r="AL296" s="96"/>
      <c r="AM296" s="96"/>
      <c r="AN296" s="96"/>
      <c r="AO296" s="96"/>
    </row>
    <row r="297" spans="1:41" x14ac:dyDescent="0.25">
      <c r="A297" s="96"/>
      <c r="B297" s="96"/>
      <c r="C297" s="96"/>
      <c r="D297" s="96"/>
      <c r="E297" s="96"/>
      <c r="F297" s="96"/>
      <c r="G297" s="96"/>
      <c r="H297" s="96"/>
      <c r="I297" s="96"/>
      <c r="J297" s="96"/>
      <c r="K297" s="96"/>
      <c r="L297" s="96"/>
      <c r="M297" s="96"/>
      <c r="N297" s="96"/>
      <c r="O297" s="96"/>
      <c r="P297" s="96"/>
      <c r="Q297" s="96"/>
      <c r="R297" s="96"/>
      <c r="S297" s="96"/>
      <c r="T297" s="96"/>
      <c r="U297" s="96"/>
      <c r="V297" s="96"/>
      <c r="W297" s="96"/>
      <c r="X297" s="96"/>
      <c r="Y297" s="96"/>
      <c r="Z297" s="96"/>
      <c r="AA297" s="96"/>
      <c r="AB297" s="96"/>
      <c r="AC297" s="96"/>
      <c r="AD297" s="96"/>
      <c r="AE297" s="96"/>
      <c r="AF297" s="96"/>
      <c r="AG297" s="96"/>
      <c r="AH297" s="96"/>
      <c r="AI297" s="96"/>
      <c r="AJ297" s="96"/>
      <c r="AK297" s="96"/>
      <c r="AL297" s="96"/>
      <c r="AM297" s="96"/>
      <c r="AN297" s="96"/>
      <c r="AO297" s="96"/>
    </row>
    <row r="298" spans="1:41" x14ac:dyDescent="0.25">
      <c r="A298" s="96"/>
      <c r="B298" s="96"/>
      <c r="C298" s="96"/>
      <c r="D298" s="96"/>
      <c r="E298" s="96"/>
      <c r="F298" s="96"/>
      <c r="G298" s="96"/>
      <c r="H298" s="96"/>
      <c r="I298" s="96"/>
      <c r="J298" s="96"/>
      <c r="K298" s="96"/>
      <c r="L298" s="96"/>
      <c r="M298" s="96"/>
      <c r="N298" s="96"/>
      <c r="O298" s="96"/>
      <c r="P298" s="96"/>
      <c r="Q298" s="96"/>
      <c r="R298" s="96"/>
      <c r="S298" s="96"/>
      <c r="T298" s="96"/>
      <c r="U298" s="96"/>
      <c r="V298" s="96"/>
      <c r="W298" s="96"/>
      <c r="X298" s="96"/>
      <c r="Y298" s="96"/>
      <c r="Z298" s="96"/>
      <c r="AA298" s="96"/>
      <c r="AB298" s="96"/>
      <c r="AC298" s="96"/>
      <c r="AD298" s="96"/>
      <c r="AE298" s="96"/>
      <c r="AF298" s="96"/>
      <c r="AG298" s="96"/>
      <c r="AH298" s="96"/>
      <c r="AI298" s="96"/>
      <c r="AJ298" s="96"/>
      <c r="AK298" s="96"/>
      <c r="AL298" s="96"/>
      <c r="AM298" s="96"/>
      <c r="AN298" s="96"/>
      <c r="AO298" s="96"/>
    </row>
    <row r="299" spans="1:41" x14ac:dyDescent="0.25">
      <c r="A299" s="96"/>
      <c r="B299" s="96"/>
      <c r="C299" s="96"/>
      <c r="D299" s="96"/>
      <c r="E299" s="96"/>
      <c r="F299" s="96"/>
      <c r="G299" s="96"/>
      <c r="H299" s="96"/>
      <c r="I299" s="96"/>
      <c r="J299" s="96"/>
      <c r="K299" s="96"/>
      <c r="L299" s="96"/>
      <c r="M299" s="96"/>
      <c r="N299" s="96"/>
      <c r="O299" s="96"/>
      <c r="P299" s="96"/>
      <c r="Q299" s="96"/>
      <c r="R299" s="96"/>
      <c r="S299" s="96"/>
      <c r="T299" s="96"/>
      <c r="U299" s="96"/>
      <c r="V299" s="96"/>
      <c r="W299" s="96"/>
      <c r="X299" s="96"/>
      <c r="Y299" s="96"/>
      <c r="Z299" s="96"/>
      <c r="AA299" s="96"/>
      <c r="AB299" s="96"/>
      <c r="AC299" s="96"/>
      <c r="AD299" s="96"/>
      <c r="AE299" s="96"/>
      <c r="AF299" s="96"/>
      <c r="AG299" s="96"/>
      <c r="AH299" s="96"/>
      <c r="AI299" s="96"/>
      <c r="AJ299" s="96"/>
      <c r="AK299" s="96"/>
      <c r="AL299" s="96"/>
      <c r="AM299" s="96"/>
      <c r="AN299" s="96"/>
      <c r="AO299" s="96"/>
    </row>
    <row r="300" spans="1:41" x14ac:dyDescent="0.25">
      <c r="A300" s="96"/>
      <c r="B300" s="96"/>
      <c r="C300" s="96"/>
      <c r="D300" s="96"/>
      <c r="E300" s="96"/>
      <c r="F300" s="96"/>
      <c r="G300" s="96"/>
      <c r="H300" s="96"/>
      <c r="I300" s="96"/>
      <c r="J300" s="96"/>
      <c r="K300" s="96"/>
      <c r="L300" s="96"/>
      <c r="M300" s="96"/>
      <c r="N300" s="96"/>
      <c r="O300" s="96"/>
      <c r="P300" s="96"/>
      <c r="Q300" s="96"/>
      <c r="R300" s="96"/>
      <c r="S300" s="96"/>
      <c r="T300" s="96"/>
      <c r="U300" s="96"/>
      <c r="V300" s="96"/>
      <c r="W300" s="96"/>
      <c r="X300" s="96"/>
      <c r="Y300" s="96"/>
      <c r="Z300" s="96"/>
      <c r="AA300" s="96"/>
      <c r="AB300" s="96"/>
      <c r="AC300" s="96"/>
      <c r="AD300" s="96"/>
      <c r="AE300" s="96"/>
      <c r="AF300" s="96"/>
      <c r="AG300" s="96"/>
      <c r="AH300" s="96"/>
      <c r="AI300" s="96"/>
      <c r="AJ300" s="96"/>
      <c r="AK300" s="96"/>
      <c r="AL300" s="96"/>
      <c r="AM300" s="96"/>
      <c r="AN300" s="96"/>
      <c r="AO300" s="96"/>
    </row>
    <row r="301" spans="1:41" x14ac:dyDescent="0.25">
      <c r="A301" s="96"/>
      <c r="B301" s="96"/>
      <c r="C301" s="96"/>
      <c r="D301" s="96"/>
      <c r="E301" s="96"/>
      <c r="F301" s="96"/>
      <c r="G301" s="96"/>
      <c r="H301" s="96"/>
      <c r="I301" s="96"/>
      <c r="J301" s="96"/>
      <c r="K301" s="96"/>
      <c r="L301" s="96"/>
      <c r="M301" s="96"/>
      <c r="N301" s="96"/>
      <c r="O301" s="96"/>
      <c r="P301" s="96"/>
      <c r="Q301" s="96"/>
      <c r="R301" s="96"/>
      <c r="S301" s="96"/>
      <c r="T301" s="96"/>
      <c r="U301" s="96"/>
      <c r="V301" s="96"/>
      <c r="W301" s="96"/>
      <c r="X301" s="96"/>
      <c r="Y301" s="96"/>
      <c r="Z301" s="96"/>
      <c r="AA301" s="96"/>
      <c r="AB301" s="96"/>
      <c r="AC301" s="96"/>
      <c r="AD301" s="96"/>
      <c r="AE301" s="96"/>
      <c r="AF301" s="96"/>
      <c r="AG301" s="96"/>
      <c r="AH301" s="96"/>
      <c r="AI301" s="96"/>
      <c r="AJ301" s="96"/>
      <c r="AK301" s="96"/>
      <c r="AL301" s="96"/>
      <c r="AM301" s="96"/>
      <c r="AN301" s="96"/>
      <c r="AO301" s="96"/>
    </row>
    <row r="302" spans="1:41" x14ac:dyDescent="0.25">
      <c r="A302" s="96"/>
      <c r="B302" s="96"/>
      <c r="C302" s="96"/>
      <c r="D302" s="96"/>
      <c r="E302" s="96"/>
      <c r="F302" s="96"/>
      <c r="G302" s="96"/>
      <c r="H302" s="96"/>
      <c r="I302" s="96"/>
      <c r="J302" s="96"/>
      <c r="K302" s="96"/>
      <c r="L302" s="96"/>
      <c r="M302" s="96"/>
      <c r="N302" s="96"/>
      <c r="O302" s="96"/>
      <c r="P302" s="96"/>
      <c r="Q302" s="96"/>
      <c r="R302" s="96"/>
      <c r="S302" s="96"/>
      <c r="T302" s="96"/>
      <c r="U302" s="96"/>
      <c r="V302" s="96"/>
      <c r="W302" s="96"/>
      <c r="X302" s="96"/>
      <c r="Y302" s="96"/>
      <c r="Z302" s="96"/>
      <c r="AA302" s="96"/>
      <c r="AB302" s="96"/>
      <c r="AC302" s="96"/>
      <c r="AD302" s="96"/>
      <c r="AE302" s="96"/>
      <c r="AF302" s="96"/>
      <c r="AG302" s="96"/>
      <c r="AH302" s="96"/>
      <c r="AI302" s="96"/>
      <c r="AJ302" s="96"/>
      <c r="AK302" s="96"/>
      <c r="AL302" s="96"/>
      <c r="AM302" s="96"/>
      <c r="AN302" s="96"/>
      <c r="AO302" s="96"/>
    </row>
    <row r="303" spans="1:41" x14ac:dyDescent="0.25">
      <c r="A303" s="96"/>
      <c r="B303" s="96"/>
      <c r="C303" s="96"/>
      <c r="D303" s="96"/>
      <c r="E303" s="96"/>
      <c r="F303" s="96"/>
      <c r="G303" s="96"/>
      <c r="H303" s="96"/>
      <c r="I303" s="96"/>
      <c r="J303" s="96"/>
      <c r="K303" s="96"/>
      <c r="L303" s="96"/>
      <c r="M303" s="96"/>
      <c r="N303" s="96"/>
      <c r="O303" s="96"/>
      <c r="P303" s="96"/>
      <c r="Q303" s="96"/>
      <c r="R303" s="96"/>
      <c r="S303" s="96"/>
      <c r="T303" s="96"/>
      <c r="U303" s="96"/>
      <c r="V303" s="96"/>
      <c r="W303" s="96"/>
      <c r="X303" s="96"/>
      <c r="Y303" s="96"/>
      <c r="Z303" s="96"/>
      <c r="AA303" s="96"/>
      <c r="AB303" s="96"/>
      <c r="AC303" s="96"/>
      <c r="AD303" s="96"/>
      <c r="AE303" s="96"/>
      <c r="AF303" s="96"/>
      <c r="AG303" s="96"/>
      <c r="AH303" s="96"/>
      <c r="AI303" s="96"/>
      <c r="AJ303" s="96"/>
      <c r="AK303" s="96"/>
      <c r="AL303" s="96"/>
      <c r="AM303" s="96"/>
      <c r="AN303" s="96"/>
      <c r="AO303" s="96"/>
    </row>
    <row r="304" spans="1:41" x14ac:dyDescent="0.25">
      <c r="A304" s="96"/>
      <c r="B304" s="96"/>
      <c r="C304" s="96"/>
      <c r="D304" s="96"/>
      <c r="E304" s="96"/>
      <c r="F304" s="96"/>
      <c r="G304" s="96"/>
      <c r="H304" s="96"/>
      <c r="I304" s="96"/>
      <c r="J304" s="96"/>
      <c r="K304" s="96"/>
      <c r="L304" s="96"/>
      <c r="M304" s="96"/>
      <c r="N304" s="96"/>
      <c r="O304" s="96"/>
      <c r="P304" s="96"/>
      <c r="Q304" s="96"/>
      <c r="R304" s="96"/>
      <c r="S304" s="96"/>
      <c r="T304" s="96"/>
      <c r="U304" s="96"/>
      <c r="V304" s="96"/>
      <c r="W304" s="96"/>
      <c r="X304" s="96"/>
      <c r="Y304" s="96"/>
      <c r="Z304" s="96"/>
      <c r="AA304" s="96"/>
      <c r="AB304" s="96"/>
      <c r="AC304" s="96"/>
      <c r="AD304" s="96"/>
      <c r="AE304" s="96"/>
      <c r="AF304" s="96"/>
      <c r="AG304" s="96"/>
      <c r="AH304" s="96"/>
      <c r="AI304" s="96"/>
      <c r="AJ304" s="96"/>
      <c r="AK304" s="96"/>
      <c r="AL304" s="96"/>
      <c r="AM304" s="96"/>
      <c r="AN304" s="96"/>
      <c r="AO304" s="96"/>
    </row>
    <row r="305" spans="1:41" x14ac:dyDescent="0.25">
      <c r="A305" s="96"/>
      <c r="B305" s="96"/>
      <c r="C305" s="96"/>
      <c r="D305" s="96"/>
      <c r="E305" s="96"/>
      <c r="F305" s="96"/>
      <c r="G305" s="96"/>
      <c r="H305" s="96"/>
      <c r="I305" s="96"/>
      <c r="J305" s="96"/>
      <c r="K305" s="96"/>
      <c r="L305" s="96"/>
      <c r="M305" s="96"/>
      <c r="N305" s="96"/>
      <c r="O305" s="96"/>
      <c r="P305" s="96"/>
      <c r="Q305" s="96"/>
      <c r="R305" s="96"/>
      <c r="S305" s="96"/>
      <c r="T305" s="96"/>
      <c r="U305" s="96"/>
      <c r="V305" s="96"/>
      <c r="W305" s="96"/>
      <c r="X305" s="96"/>
      <c r="Y305" s="96"/>
      <c r="Z305" s="96"/>
      <c r="AA305" s="96"/>
      <c r="AB305" s="96"/>
      <c r="AC305" s="96"/>
      <c r="AD305" s="96"/>
      <c r="AE305" s="96"/>
      <c r="AF305" s="96"/>
      <c r="AG305" s="96"/>
      <c r="AH305" s="96"/>
      <c r="AI305" s="96"/>
      <c r="AJ305" s="96"/>
      <c r="AK305" s="96"/>
      <c r="AL305" s="96"/>
      <c r="AM305" s="96"/>
      <c r="AN305" s="96"/>
      <c r="AO305" s="96"/>
    </row>
    <row r="306" spans="1:41" x14ac:dyDescent="0.25">
      <c r="A306" s="96"/>
      <c r="B306" s="96"/>
      <c r="C306" s="96"/>
      <c r="D306" s="96"/>
      <c r="E306" s="96"/>
      <c r="F306" s="96"/>
      <c r="G306" s="96"/>
      <c r="H306" s="96"/>
      <c r="I306" s="96"/>
      <c r="J306" s="96"/>
      <c r="K306" s="96"/>
      <c r="L306" s="96"/>
      <c r="M306" s="96"/>
      <c r="N306" s="96"/>
      <c r="O306" s="96"/>
      <c r="P306" s="96"/>
      <c r="Q306" s="96"/>
      <c r="R306" s="96"/>
      <c r="S306" s="96"/>
      <c r="T306" s="96"/>
      <c r="U306" s="96"/>
      <c r="V306" s="96"/>
      <c r="W306" s="96"/>
      <c r="X306" s="96"/>
      <c r="Y306" s="96"/>
      <c r="Z306" s="96"/>
      <c r="AA306" s="96"/>
      <c r="AB306" s="96"/>
      <c r="AC306" s="96"/>
      <c r="AD306" s="96"/>
      <c r="AE306" s="96"/>
      <c r="AF306" s="96"/>
      <c r="AG306" s="96"/>
      <c r="AH306" s="96"/>
      <c r="AI306" s="96"/>
      <c r="AJ306" s="96"/>
      <c r="AK306" s="96"/>
      <c r="AL306" s="96"/>
      <c r="AM306" s="96"/>
      <c r="AN306" s="96"/>
      <c r="AO306" s="96"/>
    </row>
    <row r="307" spans="1:41" x14ac:dyDescent="0.25">
      <c r="A307" s="96"/>
      <c r="B307" s="96"/>
      <c r="C307" s="96"/>
      <c r="D307" s="96"/>
      <c r="E307" s="96"/>
      <c r="F307" s="96"/>
      <c r="G307" s="96"/>
      <c r="H307" s="96"/>
      <c r="I307" s="96"/>
      <c r="J307" s="96"/>
      <c r="K307" s="96"/>
      <c r="L307" s="96"/>
      <c r="M307" s="96"/>
      <c r="N307" s="96"/>
      <c r="O307" s="96"/>
      <c r="P307" s="96"/>
      <c r="Q307" s="96"/>
      <c r="R307" s="96"/>
      <c r="S307" s="96"/>
      <c r="T307" s="96"/>
      <c r="U307" s="96"/>
      <c r="V307" s="96"/>
      <c r="W307" s="96"/>
      <c r="X307" s="96"/>
      <c r="Y307" s="96"/>
      <c r="Z307" s="96"/>
      <c r="AA307" s="96"/>
      <c r="AB307" s="96"/>
      <c r="AC307" s="96"/>
      <c r="AD307" s="96"/>
      <c r="AE307" s="96"/>
      <c r="AF307" s="96"/>
      <c r="AG307" s="96"/>
      <c r="AH307" s="96"/>
      <c r="AI307" s="96"/>
      <c r="AJ307" s="96"/>
      <c r="AK307" s="96"/>
      <c r="AL307" s="96"/>
      <c r="AM307" s="96"/>
      <c r="AN307" s="96"/>
      <c r="AO307" s="96"/>
    </row>
    <row r="308" spans="1:41" x14ac:dyDescent="0.25">
      <c r="A308" s="96"/>
      <c r="B308" s="96"/>
      <c r="C308" s="96"/>
      <c r="D308" s="96"/>
      <c r="E308" s="96"/>
      <c r="F308" s="96"/>
      <c r="G308" s="96"/>
      <c r="H308" s="96"/>
      <c r="I308" s="96"/>
      <c r="J308" s="96"/>
      <c r="K308" s="96"/>
      <c r="L308" s="96"/>
      <c r="M308" s="96"/>
      <c r="N308" s="96"/>
      <c r="O308" s="96"/>
      <c r="P308" s="96"/>
      <c r="Q308" s="96"/>
      <c r="R308" s="96"/>
      <c r="S308" s="96"/>
      <c r="T308" s="96"/>
      <c r="U308" s="96"/>
      <c r="V308" s="96"/>
      <c r="W308" s="96"/>
      <c r="X308" s="96"/>
      <c r="Y308" s="96"/>
      <c r="Z308" s="96"/>
      <c r="AA308" s="96"/>
      <c r="AB308" s="96"/>
      <c r="AC308" s="96"/>
      <c r="AD308" s="96"/>
      <c r="AE308" s="96"/>
      <c r="AF308" s="96"/>
      <c r="AG308" s="96"/>
      <c r="AH308" s="96"/>
      <c r="AI308" s="96"/>
      <c r="AJ308" s="96"/>
      <c r="AK308" s="96"/>
      <c r="AL308" s="96"/>
      <c r="AM308" s="96"/>
      <c r="AN308" s="96"/>
      <c r="AO308" s="96"/>
    </row>
    <row r="309" spans="1:41" x14ac:dyDescent="0.25">
      <c r="A309" s="96"/>
      <c r="B309" s="96"/>
      <c r="C309" s="96"/>
      <c r="D309" s="96"/>
      <c r="E309" s="96"/>
      <c r="F309" s="96"/>
      <c r="G309" s="96"/>
      <c r="H309" s="96"/>
      <c r="I309" s="96"/>
      <c r="J309" s="96"/>
      <c r="K309" s="96"/>
      <c r="L309" s="96"/>
      <c r="M309" s="96"/>
      <c r="N309" s="96"/>
      <c r="O309" s="96"/>
      <c r="P309" s="96"/>
      <c r="Q309" s="96"/>
      <c r="R309" s="96"/>
      <c r="S309" s="96"/>
      <c r="T309" s="96"/>
      <c r="U309" s="96"/>
      <c r="V309" s="96"/>
      <c r="W309" s="96"/>
      <c r="X309" s="96"/>
      <c r="Y309" s="96"/>
      <c r="Z309" s="96"/>
      <c r="AA309" s="96"/>
      <c r="AB309" s="96"/>
      <c r="AC309" s="96"/>
      <c r="AD309" s="96"/>
      <c r="AE309" s="96"/>
      <c r="AF309" s="96"/>
      <c r="AG309" s="96"/>
      <c r="AH309" s="96"/>
      <c r="AI309" s="96"/>
      <c r="AJ309" s="96"/>
      <c r="AK309" s="96"/>
      <c r="AL309" s="96"/>
      <c r="AM309" s="96"/>
      <c r="AN309" s="96"/>
      <c r="AO309" s="96"/>
    </row>
    <row r="310" spans="1:41" x14ac:dyDescent="0.25">
      <c r="A310" s="96"/>
      <c r="B310" s="96"/>
      <c r="C310" s="96"/>
      <c r="D310" s="96"/>
      <c r="E310" s="96"/>
      <c r="F310" s="96"/>
      <c r="G310" s="96"/>
      <c r="H310" s="96"/>
      <c r="I310" s="96"/>
      <c r="J310" s="96"/>
      <c r="K310" s="96"/>
      <c r="L310" s="96"/>
      <c r="M310" s="96"/>
      <c r="N310" s="96"/>
      <c r="O310" s="96"/>
      <c r="P310" s="96"/>
      <c r="Q310" s="96"/>
      <c r="R310" s="96"/>
      <c r="S310" s="96"/>
      <c r="T310" s="96"/>
      <c r="U310" s="96"/>
      <c r="V310" s="96"/>
      <c r="W310" s="96"/>
      <c r="X310" s="96"/>
      <c r="Y310" s="96"/>
      <c r="Z310" s="96"/>
      <c r="AA310" s="96"/>
      <c r="AB310" s="96"/>
      <c r="AC310" s="96"/>
      <c r="AD310" s="96"/>
      <c r="AE310" s="96"/>
      <c r="AF310" s="96"/>
      <c r="AG310" s="96"/>
      <c r="AH310" s="96"/>
      <c r="AI310" s="96"/>
      <c r="AJ310" s="96"/>
      <c r="AK310" s="96"/>
      <c r="AL310" s="96"/>
      <c r="AM310" s="96"/>
      <c r="AN310" s="96"/>
      <c r="AO310" s="96"/>
    </row>
    <row r="311" spans="1:41" x14ac:dyDescent="0.25">
      <c r="A311" s="96"/>
      <c r="B311" s="96"/>
      <c r="C311" s="96"/>
      <c r="D311" s="96"/>
      <c r="E311" s="96"/>
      <c r="F311" s="96"/>
      <c r="G311" s="96"/>
      <c r="H311" s="96"/>
      <c r="I311" s="96"/>
      <c r="J311" s="96"/>
      <c r="K311" s="96"/>
      <c r="L311" s="96"/>
      <c r="M311" s="96"/>
      <c r="N311" s="96"/>
      <c r="O311" s="96"/>
      <c r="P311" s="96"/>
      <c r="Q311" s="96"/>
      <c r="R311" s="96"/>
      <c r="S311" s="96"/>
      <c r="T311" s="96"/>
      <c r="U311" s="96"/>
      <c r="V311" s="96"/>
      <c r="W311" s="96"/>
      <c r="X311" s="96"/>
      <c r="Y311" s="96"/>
      <c r="Z311" s="96"/>
      <c r="AA311" s="96"/>
      <c r="AB311" s="96"/>
      <c r="AC311" s="96"/>
      <c r="AD311" s="96"/>
      <c r="AE311" s="96"/>
      <c r="AF311" s="96"/>
      <c r="AG311" s="96"/>
      <c r="AH311" s="96"/>
      <c r="AI311" s="96"/>
      <c r="AJ311" s="96"/>
      <c r="AK311" s="96"/>
      <c r="AL311" s="96"/>
      <c r="AM311" s="96"/>
      <c r="AN311" s="96"/>
      <c r="AO311" s="96"/>
    </row>
    <row r="312" spans="1:41" x14ac:dyDescent="0.25">
      <c r="A312" s="96"/>
      <c r="B312" s="96"/>
      <c r="C312" s="96"/>
      <c r="D312" s="96"/>
      <c r="E312" s="96"/>
      <c r="F312" s="96"/>
      <c r="G312" s="96"/>
      <c r="H312" s="96"/>
      <c r="I312" s="96"/>
      <c r="J312" s="96"/>
      <c r="K312" s="96"/>
      <c r="L312" s="96"/>
      <c r="M312" s="96"/>
      <c r="N312" s="96"/>
      <c r="O312" s="96"/>
      <c r="P312" s="96"/>
      <c r="Q312" s="96"/>
      <c r="R312" s="96"/>
      <c r="S312" s="96"/>
      <c r="T312" s="96"/>
      <c r="U312" s="96"/>
      <c r="V312" s="96"/>
      <c r="W312" s="96"/>
      <c r="X312" s="96"/>
      <c r="Y312" s="96"/>
      <c r="Z312" s="96"/>
      <c r="AA312" s="96"/>
      <c r="AB312" s="96"/>
      <c r="AC312" s="96"/>
      <c r="AD312" s="96"/>
      <c r="AE312" s="96"/>
      <c r="AF312" s="96"/>
      <c r="AG312" s="96"/>
      <c r="AH312" s="96"/>
      <c r="AI312" s="96"/>
      <c r="AJ312" s="96"/>
      <c r="AK312" s="96"/>
      <c r="AL312" s="96"/>
      <c r="AM312" s="96"/>
      <c r="AN312" s="96"/>
      <c r="AO312" s="96"/>
    </row>
    <row r="313" spans="1:41" x14ac:dyDescent="0.25">
      <c r="A313" s="96"/>
      <c r="B313" s="96"/>
      <c r="C313" s="96"/>
      <c r="D313" s="96"/>
      <c r="E313" s="96"/>
      <c r="F313" s="96"/>
      <c r="G313" s="96"/>
      <c r="H313" s="96"/>
      <c r="I313" s="96"/>
      <c r="J313" s="96"/>
      <c r="K313" s="96"/>
      <c r="L313" s="96"/>
      <c r="M313" s="96"/>
      <c r="N313" s="96"/>
      <c r="O313" s="96"/>
      <c r="P313" s="96"/>
      <c r="Q313" s="96"/>
      <c r="R313" s="96"/>
      <c r="S313" s="96"/>
      <c r="T313" s="96"/>
      <c r="U313" s="96"/>
      <c r="V313" s="96"/>
      <c r="W313" s="96"/>
      <c r="X313" s="96"/>
      <c r="Y313" s="96"/>
      <c r="Z313" s="96"/>
      <c r="AA313" s="96"/>
      <c r="AB313" s="96"/>
      <c r="AC313" s="96"/>
      <c r="AD313" s="96"/>
      <c r="AE313" s="96"/>
      <c r="AF313" s="96"/>
      <c r="AG313" s="96"/>
      <c r="AH313" s="96"/>
      <c r="AI313" s="96"/>
      <c r="AJ313" s="96"/>
      <c r="AK313" s="96"/>
      <c r="AL313" s="96"/>
      <c r="AM313" s="96"/>
      <c r="AN313" s="96"/>
      <c r="AO313" s="96"/>
    </row>
    <row r="314" spans="1:41" x14ac:dyDescent="0.25">
      <c r="A314" s="96"/>
      <c r="B314" s="96"/>
      <c r="C314" s="96"/>
      <c r="D314" s="96"/>
      <c r="E314" s="96"/>
      <c r="F314" s="96"/>
      <c r="G314" s="96"/>
      <c r="H314" s="96"/>
      <c r="I314" s="96"/>
      <c r="J314" s="96"/>
      <c r="K314" s="96"/>
      <c r="L314" s="96"/>
      <c r="M314" s="96"/>
      <c r="N314" s="96"/>
      <c r="O314" s="96"/>
      <c r="P314" s="96"/>
      <c r="Q314" s="96"/>
      <c r="R314" s="96"/>
      <c r="S314" s="96"/>
      <c r="T314" s="96"/>
      <c r="U314" s="96"/>
      <c r="V314" s="96"/>
      <c r="W314" s="96"/>
      <c r="X314" s="96"/>
      <c r="Y314" s="96"/>
      <c r="Z314" s="96"/>
      <c r="AA314" s="96"/>
      <c r="AB314" s="96"/>
      <c r="AC314" s="96"/>
      <c r="AD314" s="96"/>
      <c r="AE314" s="96"/>
      <c r="AF314" s="96"/>
      <c r="AG314" s="96"/>
      <c r="AH314" s="96"/>
      <c r="AI314" s="96"/>
      <c r="AJ314" s="96"/>
      <c r="AK314" s="96"/>
      <c r="AL314" s="96"/>
      <c r="AM314" s="96"/>
      <c r="AN314" s="96"/>
      <c r="AO314" s="96"/>
    </row>
    <row r="315" spans="1:41" x14ac:dyDescent="0.25">
      <c r="A315" s="96"/>
      <c r="B315" s="96"/>
      <c r="C315" s="96"/>
      <c r="D315" s="96"/>
      <c r="E315" s="96"/>
      <c r="F315" s="96"/>
      <c r="G315" s="96"/>
      <c r="H315" s="96"/>
      <c r="I315" s="96"/>
      <c r="J315" s="96"/>
      <c r="K315" s="96"/>
      <c r="L315" s="96"/>
      <c r="M315" s="96"/>
      <c r="N315" s="96"/>
      <c r="O315" s="96"/>
      <c r="P315" s="96"/>
      <c r="Q315" s="96"/>
      <c r="R315" s="96"/>
      <c r="S315" s="96"/>
      <c r="T315" s="96"/>
      <c r="U315" s="96"/>
      <c r="V315" s="96"/>
      <c r="W315" s="96"/>
      <c r="X315" s="96"/>
      <c r="Y315" s="96"/>
      <c r="Z315" s="96"/>
      <c r="AA315" s="96"/>
      <c r="AB315" s="96"/>
      <c r="AC315" s="96"/>
      <c r="AD315" s="96"/>
      <c r="AE315" s="96"/>
      <c r="AF315" s="96"/>
      <c r="AG315" s="96"/>
      <c r="AH315" s="96"/>
      <c r="AI315" s="96"/>
      <c r="AJ315" s="96"/>
      <c r="AK315" s="96"/>
      <c r="AL315" s="96"/>
      <c r="AM315" s="96"/>
      <c r="AN315" s="96"/>
      <c r="AO315" s="96"/>
    </row>
    <row r="316" spans="1:41" x14ac:dyDescent="0.25">
      <c r="A316" s="96"/>
      <c r="B316" s="96"/>
      <c r="C316" s="96"/>
      <c r="D316" s="96"/>
      <c r="E316" s="96"/>
      <c r="F316" s="96"/>
      <c r="G316" s="96"/>
      <c r="H316" s="96"/>
      <c r="I316" s="96"/>
      <c r="J316" s="96"/>
      <c r="K316" s="96"/>
      <c r="L316" s="96"/>
      <c r="M316" s="96"/>
      <c r="N316" s="96"/>
      <c r="O316" s="96"/>
      <c r="P316" s="96"/>
      <c r="Q316" s="96"/>
      <c r="R316" s="96"/>
      <c r="S316" s="96"/>
      <c r="T316" s="96"/>
      <c r="U316" s="96"/>
      <c r="V316" s="96"/>
      <c r="W316" s="96"/>
      <c r="X316" s="96"/>
      <c r="Y316" s="96"/>
      <c r="Z316" s="96"/>
      <c r="AA316" s="96"/>
      <c r="AB316" s="96"/>
      <c r="AC316" s="96"/>
      <c r="AD316" s="96"/>
      <c r="AE316" s="96"/>
      <c r="AF316" s="96"/>
      <c r="AG316" s="96"/>
      <c r="AH316" s="96"/>
      <c r="AI316" s="96"/>
      <c r="AJ316" s="96"/>
      <c r="AK316" s="96"/>
      <c r="AL316" s="96"/>
      <c r="AM316" s="96"/>
      <c r="AN316" s="96"/>
      <c r="AO316" s="96"/>
    </row>
    <row r="317" spans="1:41" x14ac:dyDescent="0.25">
      <c r="A317" s="96"/>
      <c r="B317" s="96"/>
      <c r="C317" s="96"/>
      <c r="D317" s="96"/>
      <c r="E317" s="96"/>
      <c r="F317" s="96"/>
      <c r="G317" s="96"/>
      <c r="H317" s="96"/>
      <c r="I317" s="96"/>
      <c r="J317" s="96"/>
      <c r="K317" s="96"/>
      <c r="L317" s="96"/>
      <c r="M317" s="96"/>
      <c r="N317" s="96"/>
      <c r="O317" s="96"/>
      <c r="P317" s="96"/>
      <c r="Q317" s="96"/>
      <c r="R317" s="96"/>
      <c r="S317" s="96"/>
      <c r="T317" s="96"/>
      <c r="U317" s="96"/>
      <c r="V317" s="96"/>
      <c r="W317" s="96"/>
      <c r="X317" s="96"/>
      <c r="Y317" s="96"/>
      <c r="Z317" s="96"/>
      <c r="AA317" s="96"/>
      <c r="AB317" s="96"/>
      <c r="AC317" s="96"/>
      <c r="AD317" s="96"/>
      <c r="AE317" s="96"/>
      <c r="AF317" s="96"/>
      <c r="AG317" s="96"/>
      <c r="AH317" s="96"/>
      <c r="AI317" s="96"/>
      <c r="AJ317" s="96"/>
      <c r="AK317" s="96"/>
      <c r="AL317" s="96"/>
      <c r="AM317" s="96"/>
      <c r="AN317" s="96"/>
      <c r="AO317" s="96"/>
    </row>
    <row r="318" spans="1:41" x14ac:dyDescent="0.25">
      <c r="A318" s="96"/>
      <c r="B318" s="96"/>
      <c r="C318" s="96"/>
      <c r="D318" s="96"/>
      <c r="E318" s="96"/>
      <c r="F318" s="96"/>
      <c r="G318" s="96"/>
      <c r="H318" s="96"/>
      <c r="I318" s="96"/>
      <c r="J318" s="96"/>
      <c r="K318" s="96"/>
      <c r="L318" s="96"/>
      <c r="M318" s="96"/>
      <c r="N318" s="96"/>
      <c r="O318" s="96"/>
      <c r="P318" s="96"/>
      <c r="Q318" s="96"/>
      <c r="R318" s="96"/>
      <c r="S318" s="96"/>
      <c r="T318" s="96"/>
      <c r="U318" s="96"/>
      <c r="V318" s="96"/>
      <c r="W318" s="96"/>
      <c r="X318" s="96"/>
      <c r="Y318" s="96"/>
      <c r="Z318" s="96"/>
      <c r="AA318" s="96"/>
      <c r="AB318" s="96"/>
      <c r="AC318" s="96"/>
      <c r="AD318" s="96"/>
      <c r="AE318" s="96"/>
      <c r="AF318" s="96"/>
      <c r="AG318" s="96"/>
      <c r="AH318" s="96"/>
      <c r="AI318" s="96"/>
      <c r="AJ318" s="96"/>
      <c r="AK318" s="96"/>
      <c r="AL318" s="96"/>
      <c r="AM318" s="96"/>
      <c r="AN318" s="96"/>
      <c r="AO318" s="96"/>
    </row>
    <row r="319" spans="1:41" x14ac:dyDescent="0.25">
      <c r="A319" s="96"/>
      <c r="B319" s="96"/>
      <c r="C319" s="96"/>
      <c r="D319" s="96"/>
      <c r="E319" s="96"/>
      <c r="F319" s="96"/>
      <c r="G319" s="96"/>
      <c r="H319" s="96"/>
      <c r="I319" s="96"/>
      <c r="J319" s="96"/>
      <c r="K319" s="96"/>
      <c r="L319" s="96"/>
      <c r="M319" s="96"/>
      <c r="N319" s="96"/>
      <c r="O319" s="96"/>
      <c r="P319" s="96"/>
      <c r="Q319" s="96"/>
      <c r="R319" s="96"/>
      <c r="S319" s="96"/>
      <c r="T319" s="96"/>
      <c r="U319" s="96"/>
      <c r="V319" s="96"/>
      <c r="W319" s="96"/>
      <c r="X319" s="96"/>
      <c r="Y319" s="96"/>
      <c r="Z319" s="96"/>
      <c r="AA319" s="96"/>
      <c r="AB319" s="96"/>
      <c r="AC319" s="96"/>
      <c r="AD319" s="96"/>
      <c r="AE319" s="96"/>
      <c r="AF319" s="96"/>
      <c r="AG319" s="96"/>
      <c r="AH319" s="96"/>
      <c r="AI319" s="96"/>
      <c r="AJ319" s="96"/>
      <c r="AK319" s="96"/>
      <c r="AL319" s="96"/>
      <c r="AM319" s="96"/>
      <c r="AN319" s="96"/>
      <c r="AO319" s="96"/>
    </row>
    <row r="320" spans="1:41" x14ac:dyDescent="0.25">
      <c r="A320" s="96"/>
      <c r="B320" s="96"/>
      <c r="C320" s="96"/>
      <c r="D320" s="96"/>
      <c r="E320" s="96"/>
      <c r="F320" s="96"/>
      <c r="G320" s="96"/>
      <c r="H320" s="96"/>
      <c r="I320" s="96"/>
      <c r="J320" s="96"/>
      <c r="K320" s="96"/>
      <c r="L320" s="96"/>
      <c r="M320" s="96"/>
      <c r="N320" s="96"/>
      <c r="O320" s="96"/>
      <c r="P320" s="96"/>
      <c r="Q320" s="96"/>
      <c r="R320" s="96"/>
      <c r="S320" s="96"/>
      <c r="T320" s="96"/>
      <c r="U320" s="96"/>
      <c r="V320" s="96"/>
      <c r="W320" s="96"/>
      <c r="X320" s="96"/>
      <c r="Y320" s="96"/>
      <c r="Z320" s="96"/>
      <c r="AA320" s="96"/>
      <c r="AB320" s="96"/>
      <c r="AC320" s="96"/>
      <c r="AD320" s="96"/>
      <c r="AE320" s="96"/>
      <c r="AF320" s="96"/>
      <c r="AG320" s="96"/>
      <c r="AH320" s="96"/>
      <c r="AI320" s="96"/>
      <c r="AJ320" s="96"/>
      <c r="AK320" s="96"/>
      <c r="AL320" s="96"/>
      <c r="AM320" s="96"/>
      <c r="AN320" s="96"/>
      <c r="AO320" s="96"/>
    </row>
    <row r="321" spans="1:41" x14ac:dyDescent="0.25">
      <c r="A321" s="96"/>
      <c r="B321" s="96"/>
      <c r="C321" s="96"/>
      <c r="D321" s="96"/>
      <c r="E321" s="96"/>
      <c r="F321" s="96"/>
      <c r="G321" s="96"/>
      <c r="H321" s="96"/>
      <c r="I321" s="96"/>
      <c r="J321" s="96"/>
      <c r="K321" s="96"/>
      <c r="L321" s="96"/>
      <c r="M321" s="96"/>
      <c r="N321" s="96"/>
      <c r="O321" s="96"/>
      <c r="P321" s="96"/>
      <c r="Q321" s="96"/>
      <c r="R321" s="96"/>
      <c r="S321" s="96"/>
      <c r="T321" s="96"/>
      <c r="U321" s="96"/>
      <c r="V321" s="96"/>
      <c r="W321" s="96"/>
      <c r="X321" s="96"/>
      <c r="Y321" s="96"/>
      <c r="Z321" s="96"/>
      <c r="AA321" s="96"/>
      <c r="AB321" s="96"/>
      <c r="AC321" s="96"/>
      <c r="AD321" s="96"/>
      <c r="AE321" s="96"/>
      <c r="AF321" s="96"/>
      <c r="AG321" s="96"/>
      <c r="AH321" s="96"/>
      <c r="AI321" s="96"/>
      <c r="AJ321" s="96"/>
      <c r="AK321" s="96"/>
      <c r="AL321" s="96"/>
      <c r="AM321" s="96"/>
      <c r="AN321" s="96"/>
      <c r="AO321" s="96"/>
    </row>
    <row r="322" spans="1:41" x14ac:dyDescent="0.25">
      <c r="A322" s="96"/>
      <c r="B322" s="96"/>
      <c r="C322" s="96"/>
      <c r="D322" s="96"/>
      <c r="E322" s="96"/>
      <c r="F322" s="96"/>
      <c r="G322" s="96"/>
      <c r="H322" s="96"/>
      <c r="I322" s="96"/>
      <c r="J322" s="96"/>
      <c r="K322" s="96"/>
      <c r="L322" s="96"/>
      <c r="M322" s="96"/>
      <c r="N322" s="96"/>
      <c r="O322" s="96"/>
      <c r="P322" s="96"/>
      <c r="Q322" s="96"/>
      <c r="R322" s="96"/>
      <c r="S322" s="96"/>
      <c r="T322" s="96"/>
      <c r="U322" s="96"/>
      <c r="V322" s="96"/>
      <c r="W322" s="96"/>
      <c r="X322" s="96"/>
      <c r="Y322" s="96"/>
      <c r="Z322" s="96"/>
      <c r="AA322" s="96"/>
      <c r="AB322" s="96"/>
      <c r="AC322" s="96"/>
      <c r="AD322" s="96"/>
      <c r="AE322" s="96"/>
      <c r="AF322" s="96"/>
      <c r="AG322" s="96"/>
      <c r="AH322" s="96"/>
      <c r="AI322" s="96"/>
      <c r="AJ322" s="96"/>
      <c r="AK322" s="96"/>
      <c r="AL322" s="96"/>
      <c r="AM322" s="96"/>
      <c r="AN322" s="96"/>
      <c r="AO322" s="96"/>
    </row>
    <row r="323" spans="1:41" x14ac:dyDescent="0.25">
      <c r="A323" s="96"/>
      <c r="B323" s="96"/>
      <c r="C323" s="96"/>
      <c r="D323" s="96"/>
      <c r="E323" s="96"/>
      <c r="F323" s="96"/>
      <c r="G323" s="96"/>
      <c r="H323" s="96"/>
      <c r="I323" s="96"/>
      <c r="J323" s="96"/>
      <c r="K323" s="96"/>
      <c r="L323" s="96"/>
      <c r="M323" s="96"/>
      <c r="N323" s="96"/>
      <c r="O323" s="96"/>
      <c r="P323" s="96"/>
      <c r="Q323" s="96"/>
      <c r="R323" s="96"/>
      <c r="S323" s="96"/>
      <c r="T323" s="96"/>
      <c r="U323" s="96"/>
      <c r="V323" s="96"/>
      <c r="W323" s="96"/>
      <c r="X323" s="96"/>
      <c r="Y323" s="96"/>
      <c r="Z323" s="96"/>
      <c r="AA323" s="96"/>
      <c r="AB323" s="96"/>
      <c r="AC323" s="96"/>
      <c r="AD323" s="96"/>
      <c r="AE323" s="96"/>
      <c r="AF323" s="96"/>
      <c r="AG323" s="96"/>
      <c r="AH323" s="96"/>
      <c r="AI323" s="96"/>
      <c r="AJ323" s="96"/>
      <c r="AK323" s="96"/>
      <c r="AL323" s="96"/>
      <c r="AM323" s="96"/>
      <c r="AN323" s="96"/>
      <c r="AO323" s="96"/>
    </row>
    <row r="324" spans="1:41" x14ac:dyDescent="0.25">
      <c r="A324" s="96"/>
      <c r="B324" s="96"/>
      <c r="C324" s="96"/>
      <c r="D324" s="96"/>
      <c r="E324" s="96"/>
      <c r="F324" s="96"/>
      <c r="G324" s="96"/>
      <c r="H324" s="96"/>
      <c r="I324" s="96"/>
      <c r="J324" s="96"/>
      <c r="K324" s="96"/>
      <c r="L324" s="96"/>
      <c r="M324" s="96"/>
      <c r="N324" s="96"/>
      <c r="O324" s="96"/>
      <c r="P324" s="96"/>
      <c r="Q324" s="96"/>
      <c r="R324" s="96"/>
      <c r="S324" s="96"/>
      <c r="T324" s="96"/>
      <c r="U324" s="96"/>
      <c r="V324" s="96"/>
      <c r="W324" s="96"/>
      <c r="X324" s="96"/>
      <c r="Y324" s="96"/>
      <c r="Z324" s="96"/>
      <c r="AA324" s="96"/>
      <c r="AB324" s="96"/>
      <c r="AC324" s="96"/>
      <c r="AD324" s="96"/>
      <c r="AE324" s="96"/>
      <c r="AF324" s="96"/>
      <c r="AG324" s="96"/>
      <c r="AH324" s="96"/>
      <c r="AI324" s="96"/>
      <c r="AJ324" s="96"/>
      <c r="AK324" s="96"/>
      <c r="AL324" s="96"/>
      <c r="AM324" s="96"/>
      <c r="AN324" s="96"/>
      <c r="AO324" s="96"/>
    </row>
    <row r="325" spans="1:41" x14ac:dyDescent="0.25">
      <c r="A325" s="96"/>
      <c r="B325" s="96"/>
      <c r="C325" s="96"/>
      <c r="D325" s="96"/>
      <c r="E325" s="96"/>
      <c r="F325" s="96"/>
      <c r="G325" s="96"/>
      <c r="H325" s="96"/>
      <c r="I325" s="96"/>
      <c r="J325" s="96"/>
      <c r="K325" s="96"/>
      <c r="L325" s="96"/>
      <c r="M325" s="96"/>
      <c r="N325" s="96"/>
      <c r="O325" s="96"/>
      <c r="P325" s="96"/>
      <c r="Q325" s="96"/>
      <c r="R325" s="96"/>
      <c r="S325" s="96"/>
      <c r="T325" s="96"/>
      <c r="U325" s="96"/>
      <c r="V325" s="96"/>
      <c r="W325" s="96"/>
      <c r="X325" s="96"/>
      <c r="Y325" s="96"/>
      <c r="Z325" s="96"/>
      <c r="AA325" s="96"/>
      <c r="AB325" s="96"/>
      <c r="AC325" s="96"/>
      <c r="AD325" s="96"/>
      <c r="AE325" s="96"/>
      <c r="AF325" s="96"/>
      <c r="AG325" s="96"/>
      <c r="AH325" s="96"/>
      <c r="AI325" s="96"/>
      <c r="AJ325" s="96"/>
      <c r="AK325" s="96"/>
      <c r="AL325" s="96"/>
      <c r="AM325" s="96"/>
      <c r="AN325" s="96"/>
      <c r="AO325" s="96"/>
    </row>
    <row r="326" spans="1:41" x14ac:dyDescent="0.25">
      <c r="A326" s="96"/>
      <c r="B326" s="96"/>
      <c r="C326" s="96"/>
      <c r="D326" s="96"/>
      <c r="E326" s="96"/>
      <c r="F326" s="96"/>
      <c r="G326" s="96"/>
      <c r="H326" s="96"/>
      <c r="I326" s="96"/>
      <c r="J326" s="96"/>
      <c r="K326" s="96"/>
      <c r="L326" s="96"/>
      <c r="M326" s="96"/>
      <c r="N326" s="96"/>
      <c r="O326" s="96"/>
      <c r="P326" s="96"/>
      <c r="Q326" s="96"/>
      <c r="R326" s="96"/>
      <c r="S326" s="96"/>
      <c r="T326" s="96"/>
      <c r="U326" s="96"/>
      <c r="V326" s="96"/>
      <c r="W326" s="96"/>
      <c r="X326" s="96"/>
      <c r="Y326" s="96"/>
      <c r="Z326" s="96"/>
      <c r="AA326" s="96"/>
      <c r="AB326" s="96"/>
      <c r="AC326" s="96"/>
      <c r="AD326" s="96"/>
      <c r="AE326" s="96"/>
      <c r="AF326" s="96"/>
      <c r="AG326" s="96"/>
      <c r="AH326" s="96"/>
      <c r="AI326" s="96"/>
      <c r="AJ326" s="96"/>
      <c r="AK326" s="96"/>
      <c r="AL326" s="96"/>
      <c r="AM326" s="96"/>
      <c r="AN326" s="96"/>
      <c r="AO326" s="96"/>
    </row>
    <row r="327" spans="1:41" x14ac:dyDescent="0.25">
      <c r="A327" s="96"/>
      <c r="B327" s="96"/>
      <c r="C327" s="96"/>
      <c r="D327" s="96"/>
      <c r="E327" s="96"/>
      <c r="F327" s="96"/>
      <c r="G327" s="96"/>
      <c r="H327" s="96"/>
      <c r="I327" s="96"/>
      <c r="J327" s="96"/>
      <c r="K327" s="96"/>
      <c r="L327" s="96"/>
      <c r="M327" s="96"/>
      <c r="N327" s="96"/>
      <c r="O327" s="96"/>
      <c r="P327" s="96"/>
      <c r="Q327" s="96"/>
      <c r="R327" s="96"/>
      <c r="S327" s="96"/>
      <c r="T327" s="96"/>
      <c r="U327" s="96"/>
      <c r="V327" s="96"/>
      <c r="W327" s="96"/>
      <c r="X327" s="96"/>
      <c r="Y327" s="96"/>
      <c r="Z327" s="96"/>
      <c r="AA327" s="96"/>
      <c r="AB327" s="96"/>
      <c r="AC327" s="96"/>
      <c r="AD327" s="96"/>
      <c r="AE327" s="96"/>
      <c r="AF327" s="96"/>
      <c r="AG327" s="96"/>
      <c r="AH327" s="96"/>
      <c r="AI327" s="96"/>
      <c r="AJ327" s="96"/>
      <c r="AK327" s="96"/>
      <c r="AL327" s="96"/>
      <c r="AM327" s="96"/>
      <c r="AN327" s="96"/>
      <c r="AO327" s="96"/>
    </row>
    <row r="328" spans="1:41" x14ac:dyDescent="0.25">
      <c r="A328" s="96"/>
      <c r="B328" s="96"/>
      <c r="C328" s="96"/>
      <c r="D328" s="96"/>
      <c r="E328" s="96"/>
      <c r="F328" s="96"/>
      <c r="G328" s="96"/>
      <c r="H328" s="96"/>
      <c r="I328" s="96"/>
      <c r="J328" s="96"/>
      <c r="K328" s="96"/>
      <c r="L328" s="96"/>
      <c r="M328" s="96"/>
      <c r="N328" s="96"/>
      <c r="O328" s="96"/>
      <c r="P328" s="96"/>
      <c r="Q328" s="96"/>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row>
    <row r="329" spans="1:41" x14ac:dyDescent="0.25">
      <c r="A329" s="96"/>
      <c r="B329" s="96"/>
      <c r="C329" s="96"/>
      <c r="D329" s="96"/>
      <c r="E329" s="96"/>
      <c r="F329" s="96"/>
      <c r="G329" s="96"/>
      <c r="H329" s="96"/>
      <c r="I329" s="96"/>
      <c r="J329" s="96"/>
      <c r="K329" s="96"/>
      <c r="L329" s="96"/>
      <c r="M329" s="96"/>
      <c r="N329" s="96"/>
      <c r="O329" s="96"/>
      <c r="P329" s="96"/>
      <c r="Q329" s="96"/>
      <c r="R329" s="96"/>
      <c r="S329" s="96"/>
      <c r="T329" s="96"/>
      <c r="U329" s="96"/>
      <c r="V329" s="96"/>
      <c r="W329" s="96"/>
      <c r="X329" s="96"/>
      <c r="Y329" s="96"/>
      <c r="Z329" s="96"/>
      <c r="AA329" s="96"/>
      <c r="AB329" s="96"/>
      <c r="AC329" s="96"/>
      <c r="AD329" s="96"/>
      <c r="AE329" s="96"/>
      <c r="AF329" s="96"/>
      <c r="AG329" s="96"/>
      <c r="AH329" s="96"/>
      <c r="AI329" s="96"/>
      <c r="AJ329" s="96"/>
      <c r="AK329" s="96"/>
      <c r="AL329" s="96"/>
      <c r="AM329" s="96"/>
      <c r="AN329" s="96"/>
      <c r="AO329" s="96"/>
    </row>
    <row r="330" spans="1:41" x14ac:dyDescent="0.25">
      <c r="A330" s="96"/>
      <c r="B330" s="96"/>
      <c r="C330" s="96"/>
      <c r="D330" s="96"/>
      <c r="E330" s="96"/>
      <c r="F330" s="96"/>
      <c r="G330" s="96"/>
      <c r="H330" s="96"/>
      <c r="I330" s="96"/>
      <c r="J330" s="96"/>
      <c r="K330" s="96"/>
      <c r="L330" s="96"/>
      <c r="M330" s="96"/>
      <c r="N330" s="96"/>
      <c r="O330" s="96"/>
      <c r="P330" s="96"/>
      <c r="Q330" s="96"/>
      <c r="R330" s="96"/>
      <c r="S330" s="96"/>
      <c r="T330" s="96"/>
      <c r="U330" s="96"/>
      <c r="V330" s="96"/>
      <c r="W330" s="96"/>
      <c r="X330" s="96"/>
      <c r="Y330" s="96"/>
      <c r="Z330" s="96"/>
      <c r="AA330" s="96"/>
      <c r="AB330" s="96"/>
      <c r="AC330" s="96"/>
      <c r="AD330" s="96"/>
      <c r="AE330" s="96"/>
      <c r="AF330" s="96"/>
      <c r="AG330" s="96"/>
      <c r="AH330" s="96"/>
      <c r="AI330" s="96"/>
      <c r="AJ330" s="96"/>
      <c r="AK330" s="96"/>
      <c r="AL330" s="96"/>
      <c r="AM330" s="96"/>
      <c r="AN330" s="96"/>
      <c r="AO330" s="96"/>
    </row>
    <row r="331" spans="1:41" x14ac:dyDescent="0.25">
      <c r="A331" s="96"/>
      <c r="B331" s="96"/>
      <c r="C331" s="96"/>
      <c r="D331" s="96"/>
      <c r="E331" s="96"/>
      <c r="F331" s="96"/>
      <c r="G331" s="96"/>
      <c r="H331" s="96"/>
      <c r="I331" s="96"/>
      <c r="J331" s="96"/>
      <c r="K331" s="96"/>
      <c r="L331" s="96"/>
      <c r="M331" s="96"/>
      <c r="N331" s="96"/>
      <c r="O331" s="96"/>
      <c r="P331" s="96"/>
      <c r="Q331" s="96"/>
      <c r="R331" s="96"/>
      <c r="S331" s="96"/>
      <c r="T331" s="96"/>
      <c r="U331" s="96"/>
      <c r="V331" s="96"/>
      <c r="W331" s="96"/>
      <c r="X331" s="96"/>
      <c r="Y331" s="96"/>
      <c r="Z331" s="96"/>
      <c r="AA331" s="96"/>
      <c r="AB331" s="96"/>
      <c r="AC331" s="96"/>
      <c r="AD331" s="96"/>
      <c r="AE331" s="96"/>
      <c r="AF331" s="96"/>
      <c r="AG331" s="96"/>
      <c r="AH331" s="96"/>
      <c r="AI331" s="96"/>
      <c r="AJ331" s="96"/>
      <c r="AK331" s="96"/>
      <c r="AL331" s="96"/>
      <c r="AM331" s="96"/>
      <c r="AN331" s="96"/>
      <c r="AO331" s="96"/>
    </row>
    <row r="332" spans="1:41" x14ac:dyDescent="0.25">
      <c r="A332" s="96"/>
      <c r="B332" s="96"/>
      <c r="C332" s="96"/>
      <c r="D332" s="96"/>
      <c r="E332" s="96"/>
      <c r="F332" s="96"/>
      <c r="G332" s="96"/>
      <c r="H332" s="96"/>
      <c r="I332" s="96"/>
      <c r="J332" s="96"/>
      <c r="K332" s="96"/>
      <c r="L332" s="96"/>
      <c r="M332" s="96"/>
      <c r="N332" s="96"/>
      <c r="O332" s="96"/>
      <c r="P332" s="96"/>
      <c r="Q332" s="96"/>
      <c r="R332" s="96"/>
      <c r="S332" s="96"/>
      <c r="T332" s="96"/>
      <c r="U332" s="96"/>
      <c r="V332" s="96"/>
      <c r="W332" s="96"/>
      <c r="X332" s="96"/>
      <c r="Y332" s="96"/>
      <c r="Z332" s="96"/>
      <c r="AA332" s="96"/>
      <c r="AB332" s="96"/>
      <c r="AC332" s="96"/>
      <c r="AD332" s="96"/>
      <c r="AE332" s="96"/>
      <c r="AF332" s="96"/>
      <c r="AG332" s="96"/>
      <c r="AH332" s="96"/>
      <c r="AI332" s="96"/>
      <c r="AJ332" s="96"/>
      <c r="AK332" s="96"/>
      <c r="AL332" s="96"/>
      <c r="AM332" s="96"/>
      <c r="AN332" s="96"/>
      <c r="AO332" s="96"/>
    </row>
    <row r="333" spans="1:41" x14ac:dyDescent="0.25">
      <c r="A333" s="96"/>
      <c r="B333" s="96"/>
      <c r="C333" s="96"/>
      <c r="D333" s="96"/>
      <c r="E333" s="96"/>
      <c r="F333" s="96"/>
      <c r="G333" s="96"/>
      <c r="H333" s="96"/>
      <c r="I333" s="96"/>
      <c r="J333" s="96"/>
      <c r="K333" s="96"/>
      <c r="L333" s="96"/>
      <c r="M333" s="96"/>
      <c r="N333" s="96"/>
      <c r="O333" s="96"/>
      <c r="P333" s="96"/>
      <c r="Q333" s="96"/>
      <c r="R333" s="96"/>
      <c r="S333" s="96"/>
      <c r="T333" s="96"/>
      <c r="U333" s="96"/>
      <c r="V333" s="96"/>
      <c r="W333" s="96"/>
      <c r="X333" s="96"/>
      <c r="Y333" s="96"/>
      <c r="Z333" s="96"/>
      <c r="AA333" s="96"/>
      <c r="AB333" s="96"/>
      <c r="AC333" s="96"/>
      <c r="AD333" s="96"/>
      <c r="AE333" s="96"/>
      <c r="AF333" s="96"/>
      <c r="AG333" s="96"/>
      <c r="AH333" s="96"/>
      <c r="AI333" s="96"/>
      <c r="AJ333" s="96"/>
      <c r="AK333" s="96"/>
      <c r="AL333" s="96"/>
      <c r="AM333" s="96"/>
      <c r="AN333" s="96"/>
      <c r="AO333" s="96"/>
    </row>
    <row r="334" spans="1:41" x14ac:dyDescent="0.25">
      <c r="A334" s="96"/>
      <c r="B334" s="96"/>
      <c r="C334" s="96"/>
      <c r="D334" s="96"/>
      <c r="E334" s="96"/>
      <c r="F334" s="96"/>
      <c r="G334" s="96"/>
      <c r="H334" s="96"/>
      <c r="I334" s="96"/>
      <c r="J334" s="96"/>
      <c r="K334" s="96"/>
      <c r="L334" s="96"/>
      <c r="M334" s="96"/>
      <c r="N334" s="96"/>
      <c r="O334" s="96"/>
      <c r="P334" s="96"/>
      <c r="Q334" s="96"/>
      <c r="R334" s="96"/>
      <c r="S334" s="96"/>
      <c r="T334" s="96"/>
      <c r="U334" s="96"/>
      <c r="V334" s="96"/>
      <c r="W334" s="96"/>
      <c r="X334" s="96"/>
      <c r="Y334" s="96"/>
      <c r="Z334" s="96"/>
      <c r="AA334" s="96"/>
      <c r="AB334" s="96"/>
      <c r="AC334" s="96"/>
      <c r="AD334" s="96"/>
      <c r="AE334" s="96"/>
      <c r="AF334" s="96"/>
      <c r="AG334" s="96"/>
      <c r="AH334" s="96"/>
      <c r="AI334" s="96"/>
      <c r="AJ334" s="96"/>
      <c r="AK334" s="96"/>
      <c r="AL334" s="96"/>
      <c r="AM334" s="96"/>
      <c r="AN334" s="96"/>
      <c r="AO334" s="96"/>
    </row>
    <row r="335" spans="1:41" x14ac:dyDescent="0.25">
      <c r="A335" s="96"/>
      <c r="B335" s="96"/>
      <c r="C335" s="96"/>
      <c r="D335" s="96"/>
      <c r="E335" s="96"/>
      <c r="F335" s="96"/>
      <c r="G335" s="96"/>
      <c r="H335" s="96"/>
      <c r="I335" s="96"/>
      <c r="J335" s="96"/>
      <c r="K335" s="96"/>
      <c r="L335" s="96"/>
      <c r="M335" s="96"/>
      <c r="N335" s="96"/>
      <c r="O335" s="96"/>
      <c r="P335" s="96"/>
      <c r="Q335" s="96"/>
      <c r="R335" s="96"/>
      <c r="S335" s="96"/>
      <c r="T335" s="96"/>
      <c r="U335" s="96"/>
      <c r="V335" s="96"/>
      <c r="W335" s="96"/>
      <c r="X335" s="96"/>
      <c r="Y335" s="96"/>
      <c r="Z335" s="96"/>
      <c r="AA335" s="96"/>
      <c r="AB335" s="96"/>
      <c r="AC335" s="96"/>
      <c r="AD335" s="96"/>
      <c r="AE335" s="96"/>
      <c r="AF335" s="96"/>
      <c r="AG335" s="96"/>
      <c r="AH335" s="96"/>
      <c r="AI335" s="96"/>
      <c r="AJ335" s="96"/>
      <c r="AK335" s="96"/>
      <c r="AL335" s="96"/>
      <c r="AM335" s="96"/>
      <c r="AN335" s="96"/>
      <c r="AO335" s="96"/>
    </row>
    <row r="336" spans="1:41" x14ac:dyDescent="0.25">
      <c r="A336" s="96"/>
      <c r="B336" s="96"/>
      <c r="C336" s="96"/>
      <c r="D336" s="96"/>
      <c r="E336" s="96"/>
      <c r="F336" s="96"/>
      <c r="G336" s="96"/>
      <c r="H336" s="96"/>
      <c r="I336" s="96"/>
      <c r="J336" s="96"/>
      <c r="K336" s="96"/>
      <c r="L336" s="96"/>
      <c r="M336" s="96"/>
      <c r="N336" s="96"/>
      <c r="O336" s="96"/>
      <c r="P336" s="96"/>
      <c r="Q336" s="96"/>
      <c r="R336" s="96"/>
      <c r="S336" s="96"/>
      <c r="T336" s="96"/>
      <c r="U336" s="96"/>
      <c r="V336" s="96"/>
      <c r="W336" s="96"/>
      <c r="X336" s="96"/>
      <c r="Y336" s="96"/>
      <c r="Z336" s="96"/>
      <c r="AA336" s="96"/>
      <c r="AB336" s="96"/>
      <c r="AC336" s="96"/>
      <c r="AD336" s="96"/>
      <c r="AE336" s="96"/>
      <c r="AF336" s="96"/>
      <c r="AG336" s="96"/>
      <c r="AH336" s="96"/>
      <c r="AI336" s="96"/>
      <c r="AJ336" s="96"/>
      <c r="AK336" s="96"/>
      <c r="AL336" s="96"/>
      <c r="AM336" s="96"/>
      <c r="AN336" s="96"/>
      <c r="AO336" s="96"/>
    </row>
    <row r="337" spans="1:41" x14ac:dyDescent="0.25">
      <c r="A337" s="96"/>
      <c r="B337" s="96"/>
      <c r="C337" s="96"/>
      <c r="D337" s="96"/>
      <c r="E337" s="96"/>
      <c r="F337" s="96"/>
      <c r="G337" s="96"/>
      <c r="H337" s="96"/>
      <c r="I337" s="96"/>
      <c r="J337" s="96"/>
      <c r="K337" s="96"/>
      <c r="L337" s="96"/>
      <c r="M337" s="96"/>
      <c r="N337" s="96"/>
      <c r="O337" s="96"/>
      <c r="P337" s="96"/>
      <c r="Q337" s="96"/>
      <c r="R337" s="96"/>
      <c r="S337" s="96"/>
      <c r="T337" s="96"/>
      <c r="U337" s="96"/>
      <c r="V337" s="96"/>
      <c r="W337" s="96"/>
      <c r="X337" s="96"/>
      <c r="Y337" s="96"/>
      <c r="Z337" s="96"/>
      <c r="AA337" s="96"/>
      <c r="AB337" s="96"/>
      <c r="AC337" s="96"/>
      <c r="AD337" s="96"/>
      <c r="AE337" s="96"/>
      <c r="AF337" s="96"/>
      <c r="AG337" s="96"/>
      <c r="AH337" s="96"/>
      <c r="AI337" s="96"/>
      <c r="AJ337" s="96"/>
      <c r="AK337" s="96"/>
      <c r="AL337" s="96"/>
      <c r="AM337" s="96"/>
      <c r="AN337" s="96"/>
      <c r="AO337" s="96"/>
    </row>
    <row r="338" spans="1:41" x14ac:dyDescent="0.25">
      <c r="A338" s="96"/>
      <c r="B338" s="96"/>
      <c r="C338" s="96"/>
      <c r="D338" s="96"/>
      <c r="E338" s="96"/>
      <c r="F338" s="96"/>
      <c r="G338" s="96"/>
      <c r="H338" s="96"/>
      <c r="I338" s="96"/>
      <c r="J338" s="96"/>
      <c r="K338" s="96"/>
      <c r="L338" s="96"/>
      <c r="M338" s="96"/>
      <c r="N338" s="96"/>
      <c r="O338" s="96"/>
      <c r="P338" s="96"/>
      <c r="Q338" s="96"/>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row>
    <row r="339" spans="1:41" x14ac:dyDescent="0.25">
      <c r="A339" s="96"/>
      <c r="B339" s="96"/>
      <c r="C339" s="96"/>
      <c r="D339" s="96"/>
      <c r="E339" s="96"/>
      <c r="F339" s="96"/>
      <c r="G339" s="96"/>
      <c r="H339" s="96"/>
      <c r="I339" s="96"/>
      <c r="J339" s="96"/>
      <c r="K339" s="96"/>
      <c r="L339" s="96"/>
      <c r="M339" s="96"/>
      <c r="N339" s="96"/>
      <c r="O339" s="96"/>
      <c r="P339" s="96"/>
      <c r="Q339" s="96"/>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row>
    <row r="340" spans="1:41" x14ac:dyDescent="0.25">
      <c r="A340" s="96"/>
      <c r="B340" s="96"/>
      <c r="C340" s="96"/>
      <c r="D340" s="96"/>
      <c r="E340" s="96"/>
      <c r="F340" s="96"/>
      <c r="G340" s="96"/>
      <c r="H340" s="96"/>
      <c r="I340" s="96"/>
      <c r="J340" s="96"/>
      <c r="K340" s="96"/>
      <c r="L340" s="96"/>
      <c r="M340" s="96"/>
      <c r="N340" s="96"/>
      <c r="O340" s="96"/>
      <c r="P340" s="96"/>
      <c r="Q340" s="96"/>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row>
    <row r="341" spans="1:41" x14ac:dyDescent="0.25">
      <c r="A341" s="96"/>
      <c r="B341" s="96"/>
      <c r="C341" s="96"/>
      <c r="D341" s="96"/>
      <c r="E341" s="96"/>
      <c r="F341" s="96"/>
      <c r="G341" s="96"/>
      <c r="H341" s="96"/>
      <c r="I341" s="96"/>
      <c r="J341" s="96"/>
      <c r="K341" s="96"/>
      <c r="L341" s="96"/>
      <c r="M341" s="96"/>
      <c r="N341" s="96"/>
      <c r="O341" s="96"/>
      <c r="P341" s="96"/>
      <c r="Q341" s="96"/>
      <c r="R341" s="96"/>
      <c r="S341" s="96"/>
      <c r="T341" s="96"/>
      <c r="U341" s="96"/>
      <c r="V341" s="96"/>
      <c r="W341" s="96"/>
      <c r="X341" s="96"/>
      <c r="Y341" s="96"/>
      <c r="Z341" s="96"/>
      <c r="AA341" s="96"/>
      <c r="AB341" s="96"/>
      <c r="AC341" s="96"/>
      <c r="AD341" s="96"/>
      <c r="AE341" s="96"/>
      <c r="AF341" s="96"/>
      <c r="AG341" s="96"/>
      <c r="AH341" s="96"/>
      <c r="AI341" s="96"/>
      <c r="AJ341" s="96"/>
      <c r="AK341" s="96"/>
      <c r="AL341" s="96"/>
      <c r="AM341" s="96"/>
      <c r="AN341" s="96"/>
      <c r="AO341" s="96"/>
    </row>
    <row r="342" spans="1:41" x14ac:dyDescent="0.25">
      <c r="A342" s="96"/>
      <c r="B342" s="96"/>
      <c r="C342" s="96"/>
      <c r="D342" s="96"/>
      <c r="E342" s="96"/>
      <c r="F342" s="96"/>
      <c r="G342" s="96"/>
      <c r="H342" s="96"/>
      <c r="I342" s="96"/>
      <c r="J342" s="96"/>
      <c r="K342" s="96"/>
      <c r="L342" s="96"/>
      <c r="M342" s="96"/>
      <c r="N342" s="96"/>
      <c r="O342" s="96"/>
      <c r="P342" s="96"/>
      <c r="Q342" s="96"/>
      <c r="R342" s="96"/>
      <c r="S342" s="96"/>
      <c r="T342" s="96"/>
      <c r="U342" s="96"/>
      <c r="V342" s="96"/>
      <c r="W342" s="96"/>
      <c r="X342" s="96"/>
      <c r="Y342" s="96"/>
      <c r="Z342" s="96"/>
      <c r="AA342" s="96"/>
      <c r="AB342" s="96"/>
      <c r="AC342" s="96"/>
      <c r="AD342" s="96"/>
      <c r="AE342" s="96"/>
      <c r="AF342" s="96"/>
      <c r="AG342" s="96"/>
      <c r="AH342" s="96"/>
      <c r="AI342" s="96"/>
      <c r="AJ342" s="96"/>
      <c r="AK342" s="96"/>
      <c r="AL342" s="96"/>
      <c r="AM342" s="96"/>
      <c r="AN342" s="96"/>
      <c r="AO342" s="96"/>
    </row>
    <row r="343" spans="1:41" x14ac:dyDescent="0.25">
      <c r="A343" s="96"/>
      <c r="B343" s="96"/>
      <c r="C343" s="96"/>
      <c r="D343" s="96"/>
      <c r="E343" s="96"/>
      <c r="F343" s="96"/>
      <c r="G343" s="96"/>
      <c r="H343" s="96"/>
      <c r="I343" s="96"/>
      <c r="J343" s="96"/>
      <c r="K343" s="96"/>
      <c r="L343" s="96"/>
      <c r="M343" s="96"/>
      <c r="N343" s="96"/>
      <c r="O343" s="96"/>
      <c r="P343" s="96"/>
      <c r="Q343" s="96"/>
      <c r="R343" s="96"/>
      <c r="S343" s="96"/>
      <c r="T343" s="96"/>
      <c r="U343" s="96"/>
      <c r="V343" s="96"/>
      <c r="W343" s="96"/>
      <c r="X343" s="96"/>
      <c r="Y343" s="96"/>
      <c r="Z343" s="96"/>
      <c r="AA343" s="96"/>
      <c r="AB343" s="96"/>
      <c r="AC343" s="96"/>
      <c r="AD343" s="96"/>
      <c r="AE343" s="96"/>
      <c r="AF343" s="96"/>
      <c r="AG343" s="96"/>
      <c r="AH343" s="96"/>
      <c r="AI343" s="96"/>
      <c r="AJ343" s="96"/>
      <c r="AK343" s="96"/>
      <c r="AL343" s="96"/>
      <c r="AM343" s="96"/>
      <c r="AN343" s="96"/>
      <c r="AO343" s="96"/>
    </row>
    <row r="344" spans="1:41" x14ac:dyDescent="0.25">
      <c r="A344" s="96"/>
      <c r="B344" s="96"/>
      <c r="C344" s="96"/>
      <c r="D344" s="96"/>
      <c r="E344" s="96"/>
      <c r="F344" s="96"/>
      <c r="G344" s="96"/>
      <c r="H344" s="96"/>
      <c r="I344" s="96"/>
      <c r="J344" s="96"/>
      <c r="K344" s="96"/>
      <c r="L344" s="96"/>
      <c r="M344" s="96"/>
      <c r="N344" s="96"/>
      <c r="O344" s="96"/>
      <c r="P344" s="96"/>
      <c r="Q344" s="96"/>
      <c r="R344" s="96"/>
      <c r="S344" s="96"/>
      <c r="T344" s="96"/>
      <c r="U344" s="96"/>
      <c r="V344" s="96"/>
      <c r="W344" s="96"/>
      <c r="X344" s="96"/>
      <c r="Y344" s="96"/>
      <c r="Z344" s="96"/>
      <c r="AA344" s="96"/>
      <c r="AB344" s="96"/>
      <c r="AC344" s="96"/>
      <c r="AD344" s="96"/>
      <c r="AE344" s="96"/>
      <c r="AF344" s="96"/>
      <c r="AG344" s="96"/>
      <c r="AH344" s="96"/>
      <c r="AI344" s="96"/>
      <c r="AJ344" s="96"/>
      <c r="AK344" s="96"/>
      <c r="AL344" s="96"/>
      <c r="AM344" s="96"/>
      <c r="AN344" s="96"/>
      <c r="AO344" s="96"/>
    </row>
    <row r="345" spans="1:41" x14ac:dyDescent="0.25">
      <c r="A345" s="96"/>
      <c r="B345" s="96"/>
      <c r="C345" s="96"/>
      <c r="D345" s="96"/>
      <c r="E345" s="96"/>
      <c r="F345" s="96"/>
      <c r="G345" s="96"/>
      <c r="H345" s="96"/>
      <c r="I345" s="96"/>
      <c r="J345" s="96"/>
      <c r="K345" s="96"/>
      <c r="L345" s="96"/>
      <c r="M345" s="96"/>
      <c r="N345" s="96"/>
      <c r="O345" s="96"/>
      <c r="P345" s="96"/>
      <c r="Q345" s="96"/>
      <c r="R345" s="96"/>
      <c r="S345" s="96"/>
      <c r="T345" s="96"/>
      <c r="U345" s="96"/>
      <c r="V345" s="96"/>
      <c r="W345" s="96"/>
      <c r="X345" s="96"/>
      <c r="Y345" s="96"/>
      <c r="Z345" s="96"/>
      <c r="AA345" s="96"/>
      <c r="AB345" s="96"/>
      <c r="AC345" s="96"/>
      <c r="AD345" s="96"/>
      <c r="AE345" s="96"/>
      <c r="AF345" s="96"/>
      <c r="AG345" s="96"/>
      <c r="AH345" s="96"/>
      <c r="AI345" s="96"/>
      <c r="AJ345" s="96"/>
      <c r="AK345" s="96"/>
      <c r="AL345" s="96"/>
      <c r="AM345" s="96"/>
      <c r="AN345" s="96"/>
      <c r="AO345" s="96"/>
    </row>
    <row r="346" spans="1:41" x14ac:dyDescent="0.25">
      <c r="A346" s="96"/>
      <c r="B346" s="96"/>
      <c r="C346" s="96"/>
      <c r="D346" s="96"/>
      <c r="E346" s="96"/>
      <c r="F346" s="96"/>
      <c r="G346" s="96"/>
      <c r="H346" s="96"/>
      <c r="I346" s="96"/>
      <c r="J346" s="96"/>
      <c r="K346" s="96"/>
      <c r="L346" s="96"/>
      <c r="M346" s="96"/>
      <c r="N346" s="96"/>
      <c r="O346" s="96"/>
      <c r="P346" s="96"/>
      <c r="Q346" s="96"/>
      <c r="R346" s="96"/>
      <c r="S346" s="96"/>
      <c r="T346" s="96"/>
      <c r="U346" s="96"/>
      <c r="V346" s="96"/>
      <c r="W346" s="96"/>
      <c r="X346" s="96"/>
      <c r="Y346" s="96"/>
      <c r="Z346" s="96"/>
      <c r="AA346" s="96"/>
      <c r="AB346" s="96"/>
      <c r="AC346" s="96"/>
      <c r="AD346" s="96"/>
      <c r="AE346" s="96"/>
      <c r="AF346" s="96"/>
      <c r="AG346" s="96"/>
      <c r="AH346" s="96"/>
      <c r="AI346" s="96"/>
      <c r="AJ346" s="96"/>
      <c r="AK346" s="96"/>
      <c r="AL346" s="96"/>
      <c r="AM346" s="96"/>
      <c r="AN346" s="96"/>
      <c r="AO346" s="96"/>
    </row>
    <row r="347" spans="1:4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96"/>
      <c r="AA347" s="96"/>
      <c r="AB347" s="96"/>
      <c r="AC347" s="96"/>
      <c r="AD347" s="96"/>
      <c r="AE347" s="96"/>
      <c r="AF347" s="96"/>
      <c r="AG347" s="96"/>
      <c r="AH347" s="96"/>
      <c r="AI347" s="96"/>
      <c r="AJ347" s="96"/>
      <c r="AK347" s="96"/>
      <c r="AL347" s="96"/>
      <c r="AM347" s="96"/>
      <c r="AN347" s="96"/>
      <c r="AO347" s="96"/>
    </row>
    <row r="348" spans="1:41" x14ac:dyDescent="0.25">
      <c r="A348" s="96"/>
      <c r="B348" s="96"/>
      <c r="C348" s="96"/>
      <c r="D348" s="96"/>
      <c r="E348" s="96"/>
      <c r="F348" s="96"/>
      <c r="G348" s="96"/>
      <c r="H348" s="96"/>
      <c r="I348" s="96"/>
      <c r="J348" s="96"/>
      <c r="K348" s="96"/>
      <c r="L348" s="96"/>
      <c r="M348" s="96"/>
      <c r="N348" s="96"/>
      <c r="O348" s="96"/>
      <c r="P348" s="96"/>
      <c r="Q348" s="96"/>
      <c r="R348" s="96"/>
      <c r="S348" s="96"/>
      <c r="T348" s="96"/>
      <c r="U348" s="96"/>
      <c r="V348" s="96"/>
      <c r="W348" s="96"/>
      <c r="X348" s="96"/>
      <c r="Y348" s="96"/>
      <c r="Z348" s="96"/>
      <c r="AA348" s="96"/>
      <c r="AB348" s="96"/>
      <c r="AC348" s="96"/>
      <c r="AD348" s="96"/>
      <c r="AE348" s="96"/>
      <c r="AF348" s="96"/>
      <c r="AG348" s="96"/>
      <c r="AH348" s="96"/>
      <c r="AI348" s="96"/>
      <c r="AJ348" s="96"/>
      <c r="AK348" s="96"/>
      <c r="AL348" s="96"/>
      <c r="AM348" s="96"/>
      <c r="AN348" s="96"/>
      <c r="AO348" s="96"/>
    </row>
    <row r="349" spans="1:41" x14ac:dyDescent="0.25">
      <c r="A349" s="96"/>
      <c r="B349" s="96"/>
      <c r="C349" s="96"/>
      <c r="D349" s="96"/>
      <c r="E349" s="96"/>
      <c r="F349" s="96"/>
      <c r="G349" s="96"/>
      <c r="H349" s="96"/>
      <c r="I349" s="96"/>
      <c r="J349" s="96"/>
      <c r="K349" s="96"/>
      <c r="L349" s="96"/>
      <c r="M349" s="96"/>
      <c r="N349" s="96"/>
      <c r="O349" s="96"/>
      <c r="P349" s="96"/>
      <c r="Q349" s="96"/>
      <c r="R349" s="96"/>
      <c r="S349" s="96"/>
      <c r="T349" s="96"/>
      <c r="U349" s="96"/>
      <c r="V349" s="96"/>
      <c r="W349" s="96"/>
      <c r="X349" s="96"/>
      <c r="Y349" s="96"/>
      <c r="Z349" s="96"/>
      <c r="AA349" s="96"/>
      <c r="AB349" s="96"/>
      <c r="AC349" s="96"/>
      <c r="AD349" s="96"/>
      <c r="AE349" s="96"/>
      <c r="AF349" s="96"/>
      <c r="AG349" s="96"/>
      <c r="AH349" s="96"/>
      <c r="AI349" s="96"/>
      <c r="AJ349" s="96"/>
      <c r="AK349" s="96"/>
      <c r="AL349" s="96"/>
      <c r="AM349" s="96"/>
      <c r="AN349" s="96"/>
      <c r="AO349" s="96"/>
    </row>
    <row r="350" spans="1:41" x14ac:dyDescent="0.25">
      <c r="A350" s="96"/>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c r="Z350" s="96"/>
      <c r="AA350" s="96"/>
      <c r="AB350" s="96"/>
      <c r="AC350" s="96"/>
      <c r="AD350" s="96"/>
      <c r="AE350" s="96"/>
      <c r="AF350" s="96"/>
      <c r="AG350" s="96"/>
      <c r="AH350" s="96"/>
      <c r="AI350" s="96"/>
      <c r="AJ350" s="96"/>
      <c r="AK350" s="96"/>
      <c r="AL350" s="96"/>
      <c r="AM350" s="96"/>
      <c r="AN350" s="96"/>
      <c r="AO350" s="96"/>
    </row>
    <row r="351" spans="1:41" x14ac:dyDescent="0.25">
      <c r="A351" s="96"/>
      <c r="B351" s="96"/>
      <c r="C351" s="96"/>
      <c r="D351" s="96"/>
      <c r="E351" s="96"/>
      <c r="F351" s="96"/>
      <c r="G351" s="96"/>
      <c r="H351" s="96"/>
      <c r="I351" s="96"/>
      <c r="J351" s="96"/>
      <c r="K351" s="96"/>
      <c r="L351" s="96"/>
      <c r="M351" s="96"/>
      <c r="N351" s="96"/>
      <c r="O351" s="96"/>
      <c r="P351" s="96"/>
      <c r="Q351" s="96"/>
      <c r="R351" s="96"/>
      <c r="S351" s="96"/>
      <c r="T351" s="96"/>
      <c r="U351" s="96"/>
      <c r="V351" s="96"/>
      <c r="W351" s="96"/>
      <c r="X351" s="96"/>
      <c r="Y351" s="96"/>
      <c r="Z351" s="96"/>
      <c r="AA351" s="96"/>
      <c r="AB351" s="96"/>
      <c r="AC351" s="96"/>
      <c r="AD351" s="96"/>
      <c r="AE351" s="96"/>
      <c r="AF351" s="96"/>
      <c r="AG351" s="96"/>
      <c r="AH351" s="96"/>
      <c r="AI351" s="96"/>
      <c r="AJ351" s="96"/>
      <c r="AK351" s="96"/>
      <c r="AL351" s="96"/>
      <c r="AM351" s="96"/>
      <c r="AN351" s="96"/>
      <c r="AO351" s="96"/>
    </row>
    <row r="352" spans="1:41" x14ac:dyDescent="0.25">
      <c r="A352" s="96"/>
      <c r="B352" s="96"/>
      <c r="C352" s="96"/>
      <c r="D352" s="96"/>
      <c r="E352" s="96"/>
      <c r="F352" s="96"/>
      <c r="G352" s="96"/>
      <c r="H352" s="96"/>
      <c r="I352" s="96"/>
      <c r="J352" s="96"/>
      <c r="K352" s="96"/>
      <c r="L352" s="96"/>
      <c r="M352" s="96"/>
      <c r="N352" s="96"/>
      <c r="O352" s="96"/>
      <c r="P352" s="96"/>
      <c r="Q352" s="96"/>
      <c r="R352" s="96"/>
      <c r="S352" s="96"/>
      <c r="T352" s="96"/>
      <c r="U352" s="96"/>
      <c r="V352" s="96"/>
      <c r="W352" s="96"/>
      <c r="X352" s="96"/>
      <c r="Y352" s="96"/>
      <c r="Z352" s="96"/>
      <c r="AA352" s="96"/>
      <c r="AB352" s="96"/>
      <c r="AC352" s="96"/>
      <c r="AD352" s="96"/>
      <c r="AE352" s="96"/>
      <c r="AF352" s="96"/>
      <c r="AG352" s="96"/>
      <c r="AH352" s="96"/>
      <c r="AI352" s="96"/>
      <c r="AJ352" s="96"/>
      <c r="AK352" s="96"/>
      <c r="AL352" s="96"/>
      <c r="AM352" s="96"/>
      <c r="AN352" s="96"/>
      <c r="AO352" s="96"/>
    </row>
    <row r="353" spans="1:41" x14ac:dyDescent="0.25">
      <c r="A353" s="96"/>
      <c r="B353" s="96"/>
      <c r="C353" s="96"/>
      <c r="D353" s="96"/>
      <c r="E353" s="96"/>
      <c r="F353" s="96"/>
      <c r="G353" s="96"/>
      <c r="H353" s="96"/>
      <c r="I353" s="96"/>
      <c r="J353" s="96"/>
      <c r="K353" s="96"/>
      <c r="L353" s="96"/>
      <c r="M353" s="96"/>
      <c r="N353" s="96"/>
      <c r="O353" s="96"/>
      <c r="P353" s="96"/>
      <c r="Q353" s="96"/>
      <c r="R353" s="96"/>
      <c r="S353" s="96"/>
      <c r="T353" s="96"/>
      <c r="U353" s="96"/>
      <c r="V353" s="96"/>
      <c r="W353" s="96"/>
      <c r="X353" s="96"/>
      <c r="Y353" s="96"/>
      <c r="Z353" s="96"/>
      <c r="AA353" s="96"/>
      <c r="AB353" s="96"/>
      <c r="AC353" s="96"/>
      <c r="AD353" s="96"/>
      <c r="AE353" s="96"/>
      <c r="AF353" s="96"/>
      <c r="AG353" s="96"/>
      <c r="AH353" s="96"/>
      <c r="AI353" s="96"/>
      <c r="AJ353" s="96"/>
      <c r="AK353" s="96"/>
      <c r="AL353" s="96"/>
      <c r="AM353" s="96"/>
      <c r="AN353" s="96"/>
      <c r="AO353" s="96"/>
    </row>
    <row r="354" spans="1:41" x14ac:dyDescent="0.25">
      <c r="A354" s="96"/>
      <c r="B354" s="96"/>
      <c r="C354" s="96"/>
      <c r="D354" s="96"/>
      <c r="E354" s="96"/>
      <c r="F354" s="96"/>
      <c r="G354" s="96"/>
      <c r="H354" s="96"/>
      <c r="I354" s="96"/>
      <c r="J354" s="96"/>
      <c r="K354" s="96"/>
      <c r="L354" s="96"/>
      <c r="M354" s="96"/>
      <c r="N354" s="96"/>
      <c r="O354" s="96"/>
      <c r="P354" s="96"/>
      <c r="Q354" s="96"/>
      <c r="R354" s="96"/>
      <c r="S354" s="96"/>
      <c r="T354" s="96"/>
      <c r="U354" s="96"/>
      <c r="V354" s="96"/>
      <c r="W354" s="96"/>
      <c r="X354" s="96"/>
      <c r="Y354" s="96"/>
      <c r="Z354" s="96"/>
      <c r="AA354" s="96"/>
      <c r="AB354" s="96"/>
      <c r="AC354" s="96"/>
      <c r="AD354" s="96"/>
      <c r="AE354" s="96"/>
      <c r="AF354" s="96"/>
      <c r="AG354" s="96"/>
      <c r="AH354" s="96"/>
      <c r="AI354" s="96"/>
      <c r="AJ354" s="96"/>
      <c r="AK354" s="96"/>
      <c r="AL354" s="96"/>
      <c r="AM354" s="96"/>
      <c r="AN354" s="96"/>
      <c r="AO354" s="96"/>
    </row>
    <row r="355" spans="1:4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96"/>
      <c r="AA355" s="96"/>
      <c r="AB355" s="96"/>
      <c r="AC355" s="96"/>
      <c r="AD355" s="96"/>
      <c r="AE355" s="96"/>
      <c r="AF355" s="96"/>
      <c r="AG355" s="96"/>
      <c r="AH355" s="96"/>
      <c r="AI355" s="96"/>
      <c r="AJ355" s="96"/>
      <c r="AK355" s="96"/>
      <c r="AL355" s="96"/>
      <c r="AM355" s="96"/>
      <c r="AN355" s="96"/>
      <c r="AO355" s="96"/>
    </row>
    <row r="356" spans="1:41" x14ac:dyDescent="0.25">
      <c r="A356" s="96"/>
      <c r="B356" s="96"/>
      <c r="C356" s="96"/>
      <c r="D356" s="96"/>
      <c r="E356" s="96"/>
      <c r="F356" s="96"/>
      <c r="G356" s="96"/>
      <c r="H356" s="96"/>
      <c r="I356" s="96"/>
      <c r="J356" s="96"/>
      <c r="K356" s="96"/>
      <c r="L356" s="96"/>
      <c r="M356" s="96"/>
      <c r="N356" s="96"/>
      <c r="O356" s="96"/>
      <c r="P356" s="96"/>
      <c r="Q356" s="96"/>
      <c r="R356" s="96"/>
      <c r="S356" s="96"/>
      <c r="T356" s="96"/>
      <c r="U356" s="96"/>
      <c r="V356" s="96"/>
      <c r="W356" s="96"/>
      <c r="X356" s="96"/>
      <c r="Y356" s="96"/>
      <c r="Z356" s="96"/>
      <c r="AA356" s="96"/>
      <c r="AB356" s="96"/>
      <c r="AC356" s="96"/>
      <c r="AD356" s="96"/>
      <c r="AE356" s="96"/>
      <c r="AF356" s="96"/>
      <c r="AG356" s="96"/>
      <c r="AH356" s="96"/>
      <c r="AI356" s="96"/>
      <c r="AJ356" s="96"/>
      <c r="AK356" s="96"/>
      <c r="AL356" s="96"/>
      <c r="AM356" s="96"/>
      <c r="AN356" s="96"/>
      <c r="AO356" s="96"/>
    </row>
    <row r="357" spans="1:41" x14ac:dyDescent="0.25">
      <c r="A357" s="96"/>
      <c r="B357" s="96"/>
      <c r="C357" s="96"/>
      <c r="D357" s="96"/>
      <c r="E357" s="96"/>
      <c r="F357" s="96"/>
      <c r="G357" s="96"/>
      <c r="H357" s="96"/>
      <c r="I357" s="96"/>
      <c r="J357" s="96"/>
      <c r="K357" s="96"/>
      <c r="L357" s="96"/>
      <c r="M357" s="96"/>
      <c r="N357" s="96"/>
      <c r="O357" s="96"/>
      <c r="P357" s="96"/>
      <c r="Q357" s="96"/>
      <c r="R357" s="96"/>
      <c r="S357" s="96"/>
      <c r="T357" s="96"/>
      <c r="U357" s="96"/>
      <c r="V357" s="96"/>
      <c r="W357" s="96"/>
      <c r="X357" s="96"/>
      <c r="Y357" s="96"/>
      <c r="Z357" s="96"/>
      <c r="AA357" s="96"/>
      <c r="AB357" s="96"/>
      <c r="AC357" s="96"/>
      <c r="AD357" s="96"/>
      <c r="AE357" s="96"/>
      <c r="AF357" s="96"/>
      <c r="AG357" s="96"/>
      <c r="AH357" s="96"/>
      <c r="AI357" s="96"/>
      <c r="AJ357" s="96"/>
      <c r="AK357" s="96"/>
      <c r="AL357" s="96"/>
      <c r="AM357" s="96"/>
      <c r="AN357" s="96"/>
      <c r="AO357" s="96"/>
    </row>
    <row r="358" spans="1:41" x14ac:dyDescent="0.25">
      <c r="A358" s="96"/>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c r="Z358" s="96"/>
      <c r="AA358" s="96"/>
      <c r="AB358" s="96"/>
      <c r="AC358" s="96"/>
      <c r="AD358" s="96"/>
      <c r="AE358" s="96"/>
      <c r="AF358" s="96"/>
      <c r="AG358" s="96"/>
      <c r="AH358" s="96"/>
      <c r="AI358" s="96"/>
      <c r="AJ358" s="96"/>
      <c r="AK358" s="96"/>
      <c r="AL358" s="96"/>
      <c r="AM358" s="96"/>
      <c r="AN358" s="96"/>
      <c r="AO358" s="96"/>
    </row>
    <row r="359" spans="1:41" x14ac:dyDescent="0.25">
      <c r="A359" s="96"/>
      <c r="B359" s="96"/>
      <c r="C359" s="96"/>
      <c r="D359" s="96"/>
      <c r="E359" s="96"/>
      <c r="F359" s="96"/>
      <c r="G359" s="96"/>
      <c r="H359" s="96"/>
      <c r="I359" s="96"/>
      <c r="J359" s="96"/>
      <c r="K359" s="96"/>
      <c r="L359" s="96"/>
      <c r="M359" s="96"/>
      <c r="N359" s="96"/>
      <c r="O359" s="96"/>
      <c r="P359" s="96"/>
      <c r="Q359" s="96"/>
      <c r="R359" s="96"/>
      <c r="S359" s="96"/>
      <c r="T359" s="96"/>
      <c r="U359" s="96"/>
      <c r="V359" s="96"/>
      <c r="W359" s="96"/>
      <c r="X359" s="96"/>
      <c r="Y359" s="96"/>
      <c r="Z359" s="96"/>
      <c r="AA359" s="96"/>
      <c r="AB359" s="96"/>
      <c r="AC359" s="96"/>
      <c r="AD359" s="96"/>
      <c r="AE359" s="96"/>
      <c r="AF359" s="96"/>
      <c r="AG359" s="96"/>
      <c r="AH359" s="96"/>
      <c r="AI359" s="96"/>
      <c r="AJ359" s="96"/>
      <c r="AK359" s="96"/>
      <c r="AL359" s="96"/>
      <c r="AM359" s="96"/>
      <c r="AN359" s="96"/>
      <c r="AO359" s="96"/>
    </row>
    <row r="360" spans="1:41" x14ac:dyDescent="0.25">
      <c r="A360" s="96"/>
      <c r="B360" s="96"/>
      <c r="C360" s="96"/>
      <c r="D360" s="96"/>
      <c r="E360" s="96"/>
      <c r="F360" s="96"/>
      <c r="G360" s="96"/>
      <c r="H360" s="96"/>
      <c r="I360" s="96"/>
      <c r="J360" s="96"/>
      <c r="K360" s="96"/>
      <c r="L360" s="96"/>
      <c r="M360" s="96"/>
      <c r="N360" s="96"/>
      <c r="O360" s="96"/>
      <c r="P360" s="96"/>
      <c r="Q360" s="96"/>
      <c r="R360" s="96"/>
      <c r="S360" s="96"/>
      <c r="T360" s="96"/>
      <c r="U360" s="96"/>
      <c r="V360" s="96"/>
      <c r="W360" s="96"/>
      <c r="X360" s="96"/>
      <c r="Y360" s="96"/>
      <c r="Z360" s="96"/>
      <c r="AA360" s="96"/>
      <c r="AB360" s="96"/>
      <c r="AC360" s="96"/>
      <c r="AD360" s="96"/>
      <c r="AE360" s="96"/>
      <c r="AF360" s="96"/>
      <c r="AG360" s="96"/>
      <c r="AH360" s="96"/>
      <c r="AI360" s="96"/>
      <c r="AJ360" s="96"/>
      <c r="AK360" s="96"/>
      <c r="AL360" s="96"/>
      <c r="AM360" s="96"/>
      <c r="AN360" s="96"/>
      <c r="AO360" s="96"/>
    </row>
    <row r="361" spans="1:41" x14ac:dyDescent="0.25">
      <c r="A361" s="96"/>
      <c r="B361" s="96"/>
      <c r="C361" s="96"/>
      <c r="D361" s="96"/>
      <c r="E361" s="96"/>
      <c r="F361" s="96"/>
      <c r="G361" s="96"/>
      <c r="H361" s="96"/>
      <c r="I361" s="96"/>
      <c r="J361" s="96"/>
      <c r="K361" s="96"/>
      <c r="L361" s="96"/>
      <c r="M361" s="96"/>
      <c r="N361" s="96"/>
      <c r="O361" s="96"/>
      <c r="P361" s="96"/>
      <c r="Q361" s="96"/>
      <c r="R361" s="96"/>
      <c r="S361" s="96"/>
      <c r="T361" s="96"/>
      <c r="U361" s="96"/>
      <c r="V361" s="96"/>
      <c r="W361" s="96"/>
      <c r="X361" s="96"/>
      <c r="Y361" s="96"/>
      <c r="Z361" s="96"/>
      <c r="AA361" s="96"/>
      <c r="AB361" s="96"/>
      <c r="AC361" s="96"/>
      <c r="AD361" s="96"/>
      <c r="AE361" s="96"/>
      <c r="AF361" s="96"/>
      <c r="AG361" s="96"/>
      <c r="AH361" s="96"/>
      <c r="AI361" s="96"/>
      <c r="AJ361" s="96"/>
      <c r="AK361" s="96"/>
      <c r="AL361" s="96"/>
      <c r="AM361" s="96"/>
      <c r="AN361" s="96"/>
      <c r="AO361" s="96"/>
    </row>
    <row r="362" spans="1:41" x14ac:dyDescent="0.25">
      <c r="A362" s="96"/>
      <c r="B362" s="96"/>
      <c r="C362" s="96"/>
      <c r="D362" s="96"/>
      <c r="E362" s="96"/>
      <c r="F362" s="96"/>
      <c r="G362" s="96"/>
      <c r="H362" s="96"/>
      <c r="I362" s="96"/>
      <c r="J362" s="96"/>
      <c r="K362" s="96"/>
      <c r="L362" s="96"/>
      <c r="M362" s="96"/>
      <c r="N362" s="96"/>
      <c r="O362" s="96"/>
      <c r="P362" s="96"/>
      <c r="Q362" s="96"/>
      <c r="R362" s="96"/>
      <c r="S362" s="96"/>
      <c r="T362" s="96"/>
      <c r="U362" s="96"/>
      <c r="V362" s="96"/>
      <c r="W362" s="96"/>
      <c r="X362" s="96"/>
      <c r="Y362" s="96"/>
      <c r="Z362" s="96"/>
      <c r="AA362" s="96"/>
      <c r="AB362" s="96"/>
      <c r="AC362" s="96"/>
      <c r="AD362" s="96"/>
      <c r="AE362" s="96"/>
      <c r="AF362" s="96"/>
      <c r="AG362" s="96"/>
      <c r="AH362" s="96"/>
      <c r="AI362" s="96"/>
      <c r="AJ362" s="96"/>
      <c r="AK362" s="96"/>
      <c r="AL362" s="96"/>
      <c r="AM362" s="96"/>
      <c r="AN362" s="96"/>
      <c r="AO362" s="96"/>
    </row>
    <row r="363" spans="1:41" x14ac:dyDescent="0.25">
      <c r="A363" s="96"/>
      <c r="B363" s="96"/>
      <c r="C363" s="96"/>
      <c r="D363" s="96"/>
      <c r="E363" s="96"/>
      <c r="F363" s="96"/>
      <c r="G363" s="96"/>
      <c r="H363" s="96"/>
      <c r="I363" s="96"/>
      <c r="J363" s="96"/>
      <c r="K363" s="96"/>
      <c r="L363" s="96"/>
      <c r="M363" s="96"/>
      <c r="N363" s="96"/>
      <c r="O363" s="96"/>
      <c r="P363" s="96"/>
      <c r="Q363" s="96"/>
      <c r="R363" s="96"/>
      <c r="S363" s="96"/>
      <c r="T363" s="96"/>
      <c r="U363" s="96"/>
      <c r="V363" s="96"/>
      <c r="W363" s="96"/>
      <c r="X363" s="96"/>
      <c r="Y363" s="96"/>
      <c r="Z363" s="96"/>
      <c r="AA363" s="96"/>
      <c r="AB363" s="96"/>
      <c r="AC363" s="96"/>
      <c r="AD363" s="96"/>
      <c r="AE363" s="96"/>
      <c r="AF363" s="96"/>
      <c r="AG363" s="96"/>
      <c r="AH363" s="96"/>
      <c r="AI363" s="96"/>
      <c r="AJ363" s="96"/>
      <c r="AK363" s="96"/>
      <c r="AL363" s="96"/>
      <c r="AM363" s="96"/>
      <c r="AN363" s="96"/>
      <c r="AO363" s="96"/>
    </row>
    <row r="364" spans="1:41" x14ac:dyDescent="0.25">
      <c r="A364" s="96"/>
      <c r="B364" s="96"/>
      <c r="C364" s="96"/>
      <c r="D364" s="96"/>
      <c r="E364" s="96"/>
      <c r="F364" s="96"/>
      <c r="G364" s="96"/>
      <c r="H364" s="96"/>
      <c r="I364" s="96"/>
      <c r="J364" s="96"/>
      <c r="K364" s="96"/>
      <c r="L364" s="96"/>
      <c r="M364" s="96"/>
      <c r="N364" s="96"/>
      <c r="O364" s="96"/>
      <c r="P364" s="96"/>
      <c r="Q364" s="96"/>
      <c r="R364" s="96"/>
      <c r="S364" s="96"/>
      <c r="T364" s="96"/>
      <c r="U364" s="96"/>
      <c r="V364" s="96"/>
      <c r="W364" s="96"/>
      <c r="X364" s="96"/>
      <c r="Y364" s="96"/>
      <c r="Z364" s="96"/>
      <c r="AA364" s="96"/>
      <c r="AB364" s="96"/>
      <c r="AC364" s="96"/>
      <c r="AD364" s="96"/>
      <c r="AE364" s="96"/>
      <c r="AF364" s="96"/>
      <c r="AG364" s="96"/>
      <c r="AH364" s="96"/>
      <c r="AI364" s="96"/>
      <c r="AJ364" s="96"/>
      <c r="AK364" s="96"/>
      <c r="AL364" s="96"/>
      <c r="AM364" s="96"/>
      <c r="AN364" s="96"/>
      <c r="AO364" s="96"/>
    </row>
    <row r="365" spans="1:41" x14ac:dyDescent="0.25">
      <c r="A365" s="96"/>
      <c r="B365" s="96"/>
      <c r="C365" s="96"/>
      <c r="D365" s="96"/>
      <c r="E365" s="96"/>
      <c r="F365" s="96"/>
      <c r="G365" s="96"/>
      <c r="H365" s="96"/>
      <c r="I365" s="96"/>
      <c r="J365" s="96"/>
      <c r="K365" s="96"/>
      <c r="L365" s="96"/>
      <c r="M365" s="96"/>
      <c r="N365" s="96"/>
      <c r="O365" s="96"/>
      <c r="P365" s="96"/>
      <c r="Q365" s="96"/>
      <c r="R365" s="96"/>
      <c r="S365" s="96"/>
      <c r="T365" s="96"/>
      <c r="U365" s="96"/>
      <c r="V365" s="96"/>
      <c r="W365" s="96"/>
      <c r="X365" s="96"/>
      <c r="Y365" s="96"/>
      <c r="Z365" s="96"/>
      <c r="AA365" s="96"/>
      <c r="AB365" s="96"/>
      <c r="AC365" s="96"/>
      <c r="AD365" s="96"/>
      <c r="AE365" s="96"/>
      <c r="AF365" s="96"/>
      <c r="AG365" s="96"/>
      <c r="AH365" s="96"/>
      <c r="AI365" s="96"/>
      <c r="AJ365" s="96"/>
      <c r="AK365" s="96"/>
      <c r="AL365" s="96"/>
      <c r="AM365" s="96"/>
      <c r="AN365" s="96"/>
      <c r="AO365" s="96"/>
    </row>
    <row r="366" spans="1:41" x14ac:dyDescent="0.25">
      <c r="A366" s="96"/>
      <c r="B366" s="96"/>
      <c r="C366" s="96"/>
      <c r="D366" s="96"/>
      <c r="E366" s="96"/>
      <c r="F366" s="96"/>
      <c r="G366" s="96"/>
      <c r="H366" s="96"/>
      <c r="I366" s="96"/>
      <c r="J366" s="96"/>
      <c r="K366" s="96"/>
      <c r="L366" s="96"/>
      <c r="M366" s="96"/>
      <c r="N366" s="96"/>
      <c r="O366" s="96"/>
      <c r="P366" s="96"/>
      <c r="Q366" s="96"/>
      <c r="R366" s="96"/>
      <c r="S366" s="96"/>
      <c r="T366" s="96"/>
      <c r="U366" s="96"/>
      <c r="V366" s="96"/>
      <c r="W366" s="96"/>
      <c r="X366" s="96"/>
      <c r="Y366" s="96"/>
      <c r="Z366" s="96"/>
      <c r="AA366" s="96"/>
      <c r="AB366" s="96"/>
      <c r="AC366" s="96"/>
      <c r="AD366" s="96"/>
      <c r="AE366" s="96"/>
      <c r="AF366" s="96"/>
      <c r="AG366" s="96"/>
      <c r="AH366" s="96"/>
      <c r="AI366" s="96"/>
      <c r="AJ366" s="96"/>
      <c r="AK366" s="96"/>
      <c r="AL366" s="96"/>
      <c r="AM366" s="96"/>
      <c r="AN366" s="96"/>
      <c r="AO366" s="96"/>
    </row>
    <row r="367" spans="1:41" x14ac:dyDescent="0.25">
      <c r="A367" s="96"/>
      <c r="B367" s="96"/>
      <c r="C367" s="96"/>
      <c r="D367" s="96"/>
      <c r="E367" s="96"/>
      <c r="F367" s="96"/>
      <c r="G367" s="96"/>
      <c r="H367" s="96"/>
      <c r="I367" s="96"/>
      <c r="J367" s="96"/>
      <c r="K367" s="96"/>
      <c r="L367" s="96"/>
      <c r="M367" s="96"/>
      <c r="N367" s="96"/>
      <c r="O367" s="96"/>
      <c r="P367" s="96"/>
      <c r="Q367" s="96"/>
      <c r="R367" s="96"/>
      <c r="S367" s="96"/>
      <c r="T367" s="96"/>
      <c r="U367" s="96"/>
      <c r="V367" s="96"/>
      <c r="W367" s="96"/>
      <c r="X367" s="96"/>
      <c r="Y367" s="96"/>
      <c r="Z367" s="96"/>
      <c r="AA367" s="96"/>
      <c r="AB367" s="96"/>
      <c r="AC367" s="96"/>
      <c r="AD367" s="96"/>
      <c r="AE367" s="96"/>
      <c r="AF367" s="96"/>
      <c r="AG367" s="96"/>
      <c r="AH367" s="96"/>
      <c r="AI367" s="96"/>
      <c r="AJ367" s="96"/>
      <c r="AK367" s="96"/>
      <c r="AL367" s="96"/>
      <c r="AM367" s="96"/>
      <c r="AN367" s="96"/>
      <c r="AO367" s="96"/>
    </row>
    <row r="368" spans="1:41" x14ac:dyDescent="0.25">
      <c r="A368" s="96"/>
      <c r="B368" s="96"/>
      <c r="C368" s="96"/>
      <c r="D368" s="96"/>
      <c r="E368" s="96"/>
      <c r="F368" s="96"/>
      <c r="G368" s="96"/>
      <c r="H368" s="96"/>
      <c r="I368" s="96"/>
      <c r="J368" s="96"/>
      <c r="K368" s="96"/>
      <c r="L368" s="96"/>
      <c r="M368" s="96"/>
      <c r="N368" s="96"/>
      <c r="O368" s="96"/>
      <c r="P368" s="96"/>
      <c r="Q368" s="96"/>
      <c r="R368" s="96"/>
      <c r="S368" s="96"/>
      <c r="T368" s="96"/>
      <c r="U368" s="96"/>
      <c r="V368" s="96"/>
      <c r="W368" s="96"/>
      <c r="X368" s="96"/>
      <c r="Y368" s="96"/>
      <c r="Z368" s="96"/>
      <c r="AA368" s="96"/>
      <c r="AB368" s="96"/>
      <c r="AC368" s="96"/>
      <c r="AD368" s="96"/>
      <c r="AE368" s="96"/>
      <c r="AF368" s="96"/>
      <c r="AG368" s="96"/>
      <c r="AH368" s="96"/>
      <c r="AI368" s="96"/>
      <c r="AJ368" s="96"/>
      <c r="AK368" s="96"/>
      <c r="AL368" s="96"/>
      <c r="AM368" s="96"/>
      <c r="AN368" s="96"/>
      <c r="AO368" s="96"/>
    </row>
    <row r="369" spans="1:41" x14ac:dyDescent="0.25">
      <c r="A369" s="96"/>
      <c r="B369" s="96"/>
      <c r="C369" s="96"/>
      <c r="D369" s="96"/>
      <c r="E369" s="96"/>
      <c r="F369" s="96"/>
      <c r="G369" s="96"/>
      <c r="H369" s="96"/>
      <c r="I369" s="96"/>
      <c r="J369" s="96"/>
      <c r="K369" s="96"/>
      <c r="L369" s="96"/>
      <c r="M369" s="96"/>
      <c r="N369" s="96"/>
      <c r="O369" s="96"/>
      <c r="P369" s="96"/>
      <c r="Q369" s="96"/>
      <c r="R369" s="96"/>
      <c r="S369" s="96"/>
      <c r="T369" s="96"/>
      <c r="U369" s="96"/>
      <c r="V369" s="96"/>
      <c r="W369" s="96"/>
      <c r="X369" s="96"/>
      <c r="Y369" s="96"/>
      <c r="Z369" s="96"/>
      <c r="AA369" s="96"/>
      <c r="AB369" s="96"/>
      <c r="AC369" s="96"/>
      <c r="AD369" s="96"/>
      <c r="AE369" s="96"/>
      <c r="AF369" s="96"/>
      <c r="AG369" s="96"/>
      <c r="AH369" s="96"/>
      <c r="AI369" s="96"/>
      <c r="AJ369" s="96"/>
      <c r="AK369" s="96"/>
      <c r="AL369" s="96"/>
      <c r="AM369" s="96"/>
      <c r="AN369" s="96"/>
      <c r="AO369" s="96"/>
    </row>
    <row r="370" spans="1:41" x14ac:dyDescent="0.25">
      <c r="A370" s="96"/>
      <c r="B370" s="96"/>
      <c r="C370" s="96"/>
      <c r="D370" s="96"/>
      <c r="E370" s="96"/>
      <c r="F370" s="96"/>
      <c r="G370" s="96"/>
      <c r="H370" s="96"/>
      <c r="I370" s="96"/>
      <c r="J370" s="96"/>
      <c r="K370" s="96"/>
      <c r="L370" s="96"/>
      <c r="M370" s="96"/>
      <c r="N370" s="96"/>
      <c r="O370" s="96"/>
      <c r="P370" s="96"/>
      <c r="Q370" s="96"/>
      <c r="R370" s="96"/>
      <c r="S370" s="96"/>
      <c r="T370" s="96"/>
      <c r="U370" s="96"/>
      <c r="V370" s="96"/>
      <c r="W370" s="96"/>
      <c r="X370" s="96"/>
      <c r="Y370" s="96"/>
      <c r="Z370" s="96"/>
      <c r="AA370" s="96"/>
      <c r="AB370" s="96"/>
      <c r="AC370" s="96"/>
      <c r="AD370" s="96"/>
      <c r="AE370" s="96"/>
      <c r="AF370" s="96"/>
      <c r="AG370" s="96"/>
      <c r="AH370" s="96"/>
      <c r="AI370" s="96"/>
      <c r="AJ370" s="96"/>
      <c r="AK370" s="96"/>
      <c r="AL370" s="96"/>
      <c r="AM370" s="96"/>
      <c r="AN370" s="96"/>
      <c r="AO370" s="96"/>
    </row>
    <row r="371" spans="1:41" x14ac:dyDescent="0.25">
      <c r="A371" s="96"/>
      <c r="B371" s="96"/>
      <c r="C371" s="96"/>
      <c r="D371" s="96"/>
      <c r="E371" s="96"/>
      <c r="F371" s="96"/>
      <c r="G371" s="96"/>
      <c r="H371" s="96"/>
      <c r="I371" s="96"/>
      <c r="J371" s="96"/>
      <c r="K371" s="96"/>
      <c r="L371" s="96"/>
      <c r="M371" s="96"/>
      <c r="N371" s="96"/>
      <c r="O371" s="96"/>
      <c r="P371" s="96"/>
      <c r="Q371" s="96"/>
      <c r="R371" s="96"/>
      <c r="S371" s="96"/>
      <c r="T371" s="96"/>
      <c r="U371" s="96"/>
      <c r="V371" s="96"/>
      <c r="W371" s="96"/>
      <c r="X371" s="96"/>
      <c r="Y371" s="96"/>
      <c r="Z371" s="96"/>
      <c r="AA371" s="96"/>
      <c r="AB371" s="96"/>
      <c r="AC371" s="96"/>
      <c r="AD371" s="96"/>
      <c r="AE371" s="96"/>
      <c r="AF371" s="96"/>
      <c r="AG371" s="96"/>
      <c r="AH371" s="96"/>
      <c r="AI371" s="96"/>
      <c r="AJ371" s="96"/>
      <c r="AK371" s="96"/>
      <c r="AL371" s="96"/>
      <c r="AM371" s="96"/>
      <c r="AN371" s="96"/>
      <c r="AO371" s="96"/>
    </row>
    <row r="372" spans="1:41" x14ac:dyDescent="0.25">
      <c r="A372" s="96"/>
      <c r="B372" s="96"/>
      <c r="C372" s="96"/>
      <c r="D372" s="96"/>
      <c r="E372" s="96"/>
      <c r="F372" s="96"/>
      <c r="G372" s="96"/>
      <c r="H372" s="96"/>
      <c r="I372" s="96"/>
      <c r="J372" s="96"/>
      <c r="K372" s="96"/>
      <c r="L372" s="96"/>
      <c r="M372" s="96"/>
      <c r="N372" s="96"/>
      <c r="O372" s="96"/>
      <c r="P372" s="96"/>
      <c r="Q372" s="96"/>
      <c r="R372" s="96"/>
      <c r="S372" s="96"/>
      <c r="T372" s="96"/>
      <c r="U372" s="96"/>
      <c r="V372" s="96"/>
      <c r="W372" s="96"/>
      <c r="X372" s="96"/>
      <c r="Y372" s="96"/>
      <c r="Z372" s="96"/>
      <c r="AA372" s="96"/>
      <c r="AB372" s="96"/>
      <c r="AC372" s="96"/>
      <c r="AD372" s="96"/>
      <c r="AE372" s="96"/>
      <c r="AF372" s="96"/>
      <c r="AG372" s="96"/>
      <c r="AH372" s="96"/>
      <c r="AI372" s="96"/>
      <c r="AJ372" s="96"/>
      <c r="AK372" s="96"/>
      <c r="AL372" s="96"/>
      <c r="AM372" s="96"/>
      <c r="AN372" s="96"/>
      <c r="AO372" s="96"/>
    </row>
    <row r="373" spans="1:41" x14ac:dyDescent="0.25">
      <c r="A373" s="96"/>
      <c r="B373" s="96"/>
      <c r="C373" s="96"/>
      <c r="D373" s="96"/>
      <c r="E373" s="96"/>
      <c r="F373" s="96"/>
      <c r="G373" s="96"/>
      <c r="H373" s="96"/>
      <c r="I373" s="96"/>
      <c r="J373" s="96"/>
      <c r="K373" s="96"/>
      <c r="L373" s="96"/>
      <c r="M373" s="96"/>
      <c r="N373" s="96"/>
      <c r="O373" s="96"/>
      <c r="P373" s="96"/>
      <c r="Q373" s="96"/>
      <c r="R373" s="96"/>
      <c r="S373" s="96"/>
      <c r="T373" s="96"/>
      <c r="U373" s="96"/>
      <c r="V373" s="96"/>
      <c r="W373" s="96"/>
      <c r="X373" s="96"/>
      <c r="Y373" s="96"/>
      <c r="Z373" s="96"/>
      <c r="AA373" s="96"/>
      <c r="AB373" s="96"/>
      <c r="AC373" s="96"/>
      <c r="AD373" s="96"/>
      <c r="AE373" s="96"/>
      <c r="AF373" s="96"/>
      <c r="AG373" s="96"/>
      <c r="AH373" s="96"/>
      <c r="AI373" s="96"/>
      <c r="AJ373" s="96"/>
      <c r="AK373" s="96"/>
      <c r="AL373" s="96"/>
      <c r="AM373" s="96"/>
      <c r="AN373" s="96"/>
      <c r="AO373" s="96"/>
    </row>
    <row r="374" spans="1:41" x14ac:dyDescent="0.25">
      <c r="A374" s="96"/>
      <c r="B374" s="96"/>
      <c r="C374" s="96"/>
      <c r="D374" s="96"/>
      <c r="E374" s="96"/>
      <c r="F374" s="96"/>
      <c r="G374" s="96"/>
      <c r="H374" s="96"/>
      <c r="I374" s="96"/>
      <c r="J374" s="96"/>
      <c r="K374" s="96"/>
      <c r="L374" s="96"/>
      <c r="M374" s="96"/>
      <c r="N374" s="96"/>
      <c r="O374" s="96"/>
      <c r="P374" s="96"/>
      <c r="Q374" s="96"/>
      <c r="R374" s="96"/>
      <c r="S374" s="96"/>
      <c r="T374" s="96"/>
      <c r="U374" s="96"/>
      <c r="V374" s="96"/>
      <c r="W374" s="96"/>
      <c r="X374" s="96"/>
      <c r="Y374" s="96"/>
      <c r="Z374" s="96"/>
      <c r="AA374" s="96"/>
      <c r="AB374" s="96"/>
      <c r="AC374" s="96"/>
      <c r="AD374" s="96"/>
      <c r="AE374" s="96"/>
      <c r="AF374" s="96"/>
      <c r="AG374" s="96"/>
      <c r="AH374" s="96"/>
      <c r="AI374" s="96"/>
      <c r="AJ374" s="96"/>
      <c r="AK374" s="96"/>
      <c r="AL374" s="96"/>
      <c r="AM374" s="96"/>
      <c r="AN374" s="96"/>
      <c r="AO374" s="96"/>
    </row>
    <row r="375" spans="1:41" x14ac:dyDescent="0.25">
      <c r="A375" s="96"/>
      <c r="B375" s="96"/>
      <c r="C375" s="96"/>
      <c r="D375" s="96"/>
      <c r="E375" s="96"/>
      <c r="F375" s="96"/>
      <c r="G375" s="96"/>
      <c r="H375" s="96"/>
      <c r="I375" s="96"/>
      <c r="J375" s="96"/>
      <c r="K375" s="96"/>
      <c r="L375" s="96"/>
      <c r="M375" s="96"/>
      <c r="N375" s="96"/>
      <c r="O375" s="96"/>
      <c r="P375" s="96"/>
      <c r="Q375" s="96"/>
      <c r="R375" s="96"/>
      <c r="S375" s="96"/>
      <c r="T375" s="96"/>
      <c r="U375" s="96"/>
      <c r="V375" s="96"/>
      <c r="W375" s="96"/>
      <c r="X375" s="96"/>
      <c r="Y375" s="96"/>
      <c r="Z375" s="96"/>
      <c r="AA375" s="96"/>
      <c r="AB375" s="96"/>
      <c r="AC375" s="96"/>
      <c r="AD375" s="96"/>
      <c r="AE375" s="96"/>
      <c r="AF375" s="96"/>
      <c r="AG375" s="96"/>
      <c r="AH375" s="96"/>
      <c r="AI375" s="96"/>
      <c r="AJ375" s="96"/>
      <c r="AK375" s="96"/>
      <c r="AL375" s="96"/>
      <c r="AM375" s="96"/>
      <c r="AN375" s="96"/>
      <c r="AO375" s="96"/>
    </row>
    <row r="376" spans="1:41" x14ac:dyDescent="0.25">
      <c r="A376" s="96"/>
      <c r="B376" s="96"/>
      <c r="C376" s="96"/>
      <c r="D376" s="96"/>
      <c r="E376" s="96"/>
      <c r="F376" s="96"/>
      <c r="G376" s="96"/>
      <c r="H376" s="96"/>
      <c r="I376" s="96"/>
      <c r="J376" s="96"/>
      <c r="K376" s="96"/>
      <c r="L376" s="96"/>
      <c r="M376" s="96"/>
      <c r="N376" s="96"/>
      <c r="O376" s="96"/>
      <c r="P376" s="96"/>
      <c r="Q376" s="96"/>
      <c r="R376" s="96"/>
      <c r="S376" s="96"/>
      <c r="T376" s="96"/>
      <c r="U376" s="96"/>
      <c r="V376" s="96"/>
      <c r="W376" s="96"/>
      <c r="X376" s="96"/>
      <c r="Y376" s="96"/>
      <c r="Z376" s="96"/>
      <c r="AA376" s="96"/>
      <c r="AB376" s="96"/>
      <c r="AC376" s="96"/>
      <c r="AD376" s="96"/>
      <c r="AE376" s="96"/>
      <c r="AF376" s="96"/>
      <c r="AG376" s="96"/>
      <c r="AH376" s="96"/>
      <c r="AI376" s="96"/>
      <c r="AJ376" s="96"/>
      <c r="AK376" s="96"/>
      <c r="AL376" s="96"/>
      <c r="AM376" s="96"/>
      <c r="AN376" s="96"/>
      <c r="AO376" s="96"/>
    </row>
    <row r="377" spans="1:41" x14ac:dyDescent="0.25">
      <c r="A377" s="96"/>
      <c r="B377" s="96"/>
      <c r="C377" s="96"/>
      <c r="D377" s="96"/>
      <c r="E377" s="96"/>
      <c r="F377" s="96"/>
      <c r="G377" s="96"/>
      <c r="H377" s="96"/>
      <c r="I377" s="96"/>
      <c r="J377" s="96"/>
      <c r="K377" s="96"/>
      <c r="L377" s="96"/>
      <c r="M377" s="96"/>
      <c r="N377" s="96"/>
      <c r="O377" s="96"/>
      <c r="P377" s="96"/>
      <c r="Q377" s="96"/>
      <c r="R377" s="96"/>
      <c r="S377" s="96"/>
      <c r="T377" s="96"/>
      <c r="U377" s="96"/>
      <c r="V377" s="96"/>
      <c r="W377" s="96"/>
      <c r="X377" s="96"/>
      <c r="Y377" s="96"/>
      <c r="Z377" s="96"/>
      <c r="AA377" s="96"/>
      <c r="AB377" s="96"/>
      <c r="AC377" s="96"/>
      <c r="AD377" s="96"/>
      <c r="AE377" s="96"/>
      <c r="AF377" s="96"/>
      <c r="AG377" s="96"/>
      <c r="AH377" s="96"/>
      <c r="AI377" s="96"/>
      <c r="AJ377" s="96"/>
      <c r="AK377" s="96"/>
      <c r="AL377" s="96"/>
      <c r="AM377" s="96"/>
      <c r="AN377" s="96"/>
      <c r="AO377" s="96"/>
    </row>
    <row r="378" spans="1:41" x14ac:dyDescent="0.25">
      <c r="A378" s="96"/>
      <c r="B378" s="96"/>
      <c r="C378" s="96"/>
      <c r="D378" s="96"/>
      <c r="E378" s="96"/>
      <c r="F378" s="96"/>
      <c r="G378" s="96"/>
      <c r="H378" s="96"/>
      <c r="I378" s="96"/>
      <c r="J378" s="96"/>
      <c r="K378" s="96"/>
      <c r="L378" s="96"/>
      <c r="M378" s="96"/>
      <c r="N378" s="96"/>
      <c r="O378" s="96"/>
      <c r="P378" s="96"/>
      <c r="Q378" s="96"/>
      <c r="R378" s="96"/>
      <c r="S378" s="96"/>
      <c r="T378" s="96"/>
      <c r="U378" s="96"/>
      <c r="V378" s="96"/>
      <c r="W378" s="96"/>
      <c r="X378" s="96"/>
      <c r="Y378" s="96"/>
      <c r="Z378" s="96"/>
      <c r="AA378" s="96"/>
      <c r="AB378" s="96"/>
      <c r="AC378" s="96"/>
      <c r="AD378" s="96"/>
      <c r="AE378" s="96"/>
      <c r="AF378" s="96"/>
      <c r="AG378" s="96"/>
      <c r="AH378" s="96"/>
      <c r="AI378" s="96"/>
      <c r="AJ378" s="96"/>
      <c r="AK378" s="96"/>
      <c r="AL378" s="96"/>
      <c r="AM378" s="96"/>
      <c r="AN378" s="96"/>
      <c r="AO378" s="96"/>
    </row>
    <row r="379" spans="1:41" x14ac:dyDescent="0.25">
      <c r="A379" s="96"/>
      <c r="B379" s="96"/>
      <c r="C379" s="96"/>
      <c r="D379" s="96"/>
      <c r="E379" s="96"/>
      <c r="F379" s="96"/>
      <c r="G379" s="96"/>
      <c r="H379" s="96"/>
      <c r="I379" s="96"/>
      <c r="J379" s="96"/>
      <c r="K379" s="96"/>
      <c r="L379" s="96"/>
      <c r="M379" s="96"/>
      <c r="N379" s="96"/>
      <c r="O379" s="96"/>
      <c r="P379" s="96"/>
      <c r="Q379" s="96"/>
      <c r="R379" s="96"/>
      <c r="S379" s="96"/>
      <c r="T379" s="96"/>
      <c r="U379" s="96"/>
      <c r="V379" s="96"/>
      <c r="W379" s="96"/>
      <c r="X379" s="96"/>
      <c r="Y379" s="96"/>
      <c r="Z379" s="96"/>
      <c r="AA379" s="96"/>
      <c r="AB379" s="96"/>
      <c r="AC379" s="96"/>
      <c r="AD379" s="96"/>
      <c r="AE379" s="96"/>
      <c r="AF379" s="96"/>
      <c r="AG379" s="96"/>
      <c r="AH379" s="96"/>
      <c r="AI379" s="96"/>
      <c r="AJ379" s="96"/>
      <c r="AK379" s="96"/>
      <c r="AL379" s="96"/>
      <c r="AM379" s="96"/>
      <c r="AN379" s="96"/>
      <c r="AO379" s="96"/>
    </row>
    <row r="380" spans="1:41" x14ac:dyDescent="0.25">
      <c r="A380" s="96"/>
      <c r="B380" s="96"/>
      <c r="C380" s="96"/>
      <c r="D380" s="96"/>
      <c r="E380" s="96"/>
      <c r="F380" s="96"/>
      <c r="G380" s="96"/>
      <c r="H380" s="96"/>
      <c r="I380" s="96"/>
      <c r="J380" s="96"/>
      <c r="K380" s="96"/>
      <c r="L380" s="96"/>
      <c r="M380" s="96"/>
      <c r="N380" s="96"/>
      <c r="O380" s="96"/>
      <c r="P380" s="96"/>
      <c r="Q380" s="96"/>
      <c r="R380" s="96"/>
      <c r="S380" s="96"/>
      <c r="T380" s="96"/>
      <c r="U380" s="96"/>
      <c r="V380" s="96"/>
      <c r="W380" s="96"/>
      <c r="X380" s="96"/>
      <c r="Y380" s="96"/>
      <c r="Z380" s="96"/>
      <c r="AA380" s="96"/>
      <c r="AB380" s="96"/>
      <c r="AC380" s="96"/>
      <c r="AD380" s="96"/>
      <c r="AE380" s="96"/>
      <c r="AF380" s="96"/>
      <c r="AG380" s="96"/>
      <c r="AH380" s="96"/>
      <c r="AI380" s="96"/>
      <c r="AJ380" s="96"/>
      <c r="AK380" s="96"/>
      <c r="AL380" s="96"/>
      <c r="AM380" s="96"/>
      <c r="AN380" s="96"/>
      <c r="AO380" s="96"/>
    </row>
    <row r="381" spans="1:41" x14ac:dyDescent="0.25">
      <c r="A381" s="96"/>
      <c r="B381" s="96"/>
      <c r="C381" s="96"/>
      <c r="D381" s="96"/>
      <c r="E381" s="96"/>
      <c r="F381" s="96"/>
      <c r="G381" s="96"/>
      <c r="H381" s="96"/>
      <c r="I381" s="96"/>
      <c r="J381" s="96"/>
      <c r="K381" s="96"/>
      <c r="L381" s="96"/>
      <c r="M381" s="96"/>
      <c r="N381" s="96"/>
      <c r="O381" s="96"/>
      <c r="P381" s="96"/>
      <c r="Q381" s="96"/>
      <c r="R381" s="96"/>
      <c r="S381" s="96"/>
      <c r="T381" s="96"/>
      <c r="U381" s="96"/>
      <c r="V381" s="96"/>
      <c r="W381" s="96"/>
      <c r="X381" s="96"/>
      <c r="Y381" s="96"/>
      <c r="Z381" s="96"/>
      <c r="AA381" s="96"/>
      <c r="AB381" s="96"/>
      <c r="AC381" s="96"/>
      <c r="AD381" s="96"/>
      <c r="AE381" s="96"/>
      <c r="AF381" s="96"/>
      <c r="AG381" s="96"/>
      <c r="AH381" s="96"/>
      <c r="AI381" s="96"/>
      <c r="AJ381" s="96"/>
      <c r="AK381" s="96"/>
      <c r="AL381" s="96"/>
      <c r="AM381" s="96"/>
      <c r="AN381" s="96"/>
      <c r="AO381" s="96"/>
    </row>
    <row r="382" spans="1:41" x14ac:dyDescent="0.25">
      <c r="A382" s="96"/>
      <c r="B382" s="96"/>
      <c r="C382" s="96"/>
      <c r="D382" s="96"/>
      <c r="E382" s="96"/>
      <c r="F382" s="96"/>
      <c r="G382" s="96"/>
      <c r="H382" s="96"/>
      <c r="I382" s="96"/>
      <c r="J382" s="96"/>
      <c r="K382" s="96"/>
      <c r="L382" s="96"/>
      <c r="M382" s="96"/>
      <c r="N382" s="96"/>
      <c r="O382" s="96"/>
      <c r="P382" s="96"/>
      <c r="Q382" s="96"/>
      <c r="R382" s="96"/>
      <c r="S382" s="96"/>
      <c r="T382" s="96"/>
      <c r="U382" s="96"/>
      <c r="V382" s="96"/>
      <c r="W382" s="96"/>
      <c r="X382" s="96"/>
      <c r="Y382" s="96"/>
      <c r="Z382" s="96"/>
      <c r="AA382" s="96"/>
      <c r="AB382" s="96"/>
      <c r="AC382" s="96"/>
      <c r="AD382" s="96"/>
      <c r="AE382" s="96"/>
      <c r="AF382" s="96"/>
      <c r="AG382" s="96"/>
      <c r="AH382" s="96"/>
      <c r="AI382" s="96"/>
      <c r="AJ382" s="96"/>
      <c r="AK382" s="96"/>
      <c r="AL382" s="96"/>
      <c r="AM382" s="96"/>
      <c r="AN382" s="96"/>
      <c r="AO382" s="96"/>
    </row>
    <row r="383" spans="1:41" x14ac:dyDescent="0.25">
      <c r="A383" s="96"/>
      <c r="B383" s="96"/>
      <c r="C383" s="96"/>
      <c r="D383" s="96"/>
      <c r="E383" s="96"/>
      <c r="F383" s="96"/>
      <c r="G383" s="96"/>
      <c r="H383" s="96"/>
      <c r="I383" s="96"/>
      <c r="J383" s="96"/>
      <c r="K383" s="96"/>
      <c r="L383" s="96"/>
      <c r="M383" s="96"/>
      <c r="N383" s="96"/>
      <c r="O383" s="96"/>
      <c r="P383" s="96"/>
      <c r="Q383" s="96"/>
      <c r="R383" s="96"/>
      <c r="S383" s="96"/>
      <c r="T383" s="96"/>
      <c r="U383" s="96"/>
      <c r="V383" s="96"/>
      <c r="W383" s="96"/>
      <c r="X383" s="96"/>
      <c r="Y383" s="96"/>
      <c r="Z383" s="96"/>
      <c r="AA383" s="96"/>
      <c r="AB383" s="96"/>
      <c r="AC383" s="96"/>
      <c r="AD383" s="96"/>
      <c r="AE383" s="96"/>
      <c r="AF383" s="96"/>
      <c r="AG383" s="96"/>
      <c r="AH383" s="96"/>
      <c r="AI383" s="96"/>
      <c r="AJ383" s="96"/>
      <c r="AK383" s="96"/>
      <c r="AL383" s="96"/>
      <c r="AM383" s="96"/>
      <c r="AN383" s="96"/>
      <c r="AO383" s="96"/>
    </row>
    <row r="384" spans="1:41" x14ac:dyDescent="0.25">
      <c r="A384" s="96"/>
      <c r="B384" s="96"/>
      <c r="C384" s="96"/>
      <c r="D384" s="96"/>
      <c r="E384" s="96"/>
      <c r="F384" s="96"/>
      <c r="G384" s="96"/>
      <c r="H384" s="96"/>
      <c r="I384" s="96"/>
      <c r="J384" s="96"/>
      <c r="K384" s="96"/>
      <c r="L384" s="96"/>
      <c r="M384" s="96"/>
      <c r="N384" s="96"/>
      <c r="O384" s="96"/>
      <c r="P384" s="96"/>
      <c r="Q384" s="96"/>
      <c r="R384" s="96"/>
      <c r="S384" s="96"/>
      <c r="T384" s="96"/>
      <c r="U384" s="96"/>
      <c r="V384" s="96"/>
      <c r="W384" s="96"/>
      <c r="X384" s="96"/>
      <c r="Y384" s="96"/>
      <c r="Z384" s="96"/>
      <c r="AA384" s="96"/>
      <c r="AB384" s="96"/>
      <c r="AC384" s="96"/>
      <c r="AD384" s="96"/>
      <c r="AE384" s="96"/>
      <c r="AF384" s="96"/>
      <c r="AG384" s="96"/>
      <c r="AH384" s="96"/>
      <c r="AI384" s="96"/>
      <c r="AJ384" s="96"/>
      <c r="AK384" s="96"/>
      <c r="AL384" s="96"/>
      <c r="AM384" s="96"/>
      <c r="AN384" s="96"/>
      <c r="AO384" s="96"/>
    </row>
    <row r="385" spans="1:41" x14ac:dyDescent="0.25">
      <c r="A385" s="96"/>
      <c r="B385" s="96"/>
      <c r="C385" s="96"/>
      <c r="D385" s="96"/>
      <c r="E385" s="96"/>
      <c r="F385" s="96"/>
      <c r="G385" s="96"/>
      <c r="H385" s="96"/>
      <c r="I385" s="96"/>
      <c r="J385" s="96"/>
      <c r="K385" s="96"/>
      <c r="L385" s="96"/>
      <c r="M385" s="96"/>
      <c r="N385" s="96"/>
      <c r="O385" s="96"/>
      <c r="P385" s="96"/>
      <c r="Q385" s="96"/>
      <c r="R385" s="96"/>
      <c r="S385" s="96"/>
      <c r="T385" s="96"/>
      <c r="U385" s="96"/>
      <c r="V385" s="96"/>
      <c r="W385" s="96"/>
      <c r="X385" s="96"/>
      <c r="Y385" s="96"/>
      <c r="Z385" s="96"/>
      <c r="AA385" s="96"/>
      <c r="AB385" s="96"/>
      <c r="AC385" s="96"/>
      <c r="AD385" s="96"/>
      <c r="AE385" s="96"/>
      <c r="AF385" s="96"/>
      <c r="AG385" s="96"/>
      <c r="AH385" s="96"/>
      <c r="AI385" s="96"/>
      <c r="AJ385" s="96"/>
      <c r="AK385" s="96"/>
      <c r="AL385" s="96"/>
      <c r="AM385" s="96"/>
      <c r="AN385" s="96"/>
      <c r="AO385" s="96"/>
    </row>
    <row r="386" spans="1:41" x14ac:dyDescent="0.25">
      <c r="A386" s="96"/>
      <c r="B386" s="96"/>
      <c r="C386" s="96"/>
      <c r="D386" s="96"/>
      <c r="E386" s="96"/>
      <c r="F386" s="96"/>
      <c r="G386" s="96"/>
      <c r="H386" s="96"/>
      <c r="I386" s="96"/>
      <c r="J386" s="96"/>
      <c r="K386" s="96"/>
      <c r="L386" s="96"/>
      <c r="M386" s="96"/>
      <c r="N386" s="96"/>
      <c r="O386" s="96"/>
      <c r="P386" s="96"/>
      <c r="Q386" s="96"/>
      <c r="R386" s="96"/>
      <c r="S386" s="96"/>
      <c r="T386" s="96"/>
      <c r="U386" s="96"/>
      <c r="V386" s="96"/>
      <c r="W386" s="96"/>
      <c r="X386" s="96"/>
      <c r="Y386" s="96"/>
      <c r="Z386" s="96"/>
      <c r="AA386" s="96"/>
      <c r="AB386" s="96"/>
      <c r="AC386" s="96"/>
      <c r="AD386" s="96"/>
      <c r="AE386" s="96"/>
      <c r="AF386" s="96"/>
      <c r="AG386" s="96"/>
      <c r="AH386" s="96"/>
      <c r="AI386" s="96"/>
      <c r="AJ386" s="96"/>
      <c r="AK386" s="96"/>
      <c r="AL386" s="96"/>
      <c r="AM386" s="96"/>
      <c r="AN386" s="96"/>
      <c r="AO386" s="96"/>
    </row>
    <row r="387" spans="1:41" x14ac:dyDescent="0.25">
      <c r="A387" s="96"/>
      <c r="B387" s="96"/>
      <c r="C387" s="96"/>
      <c r="D387" s="96"/>
      <c r="E387" s="96"/>
      <c r="F387" s="96"/>
      <c r="G387" s="96"/>
      <c r="H387" s="96"/>
      <c r="I387" s="96"/>
      <c r="J387" s="96"/>
      <c r="K387" s="96"/>
      <c r="L387" s="96"/>
      <c r="M387" s="96"/>
      <c r="N387" s="96"/>
      <c r="O387" s="96"/>
      <c r="P387" s="96"/>
      <c r="Q387" s="96"/>
      <c r="R387" s="96"/>
      <c r="S387" s="96"/>
      <c r="T387" s="96"/>
      <c r="U387" s="96"/>
      <c r="V387" s="96"/>
      <c r="W387" s="96"/>
      <c r="X387" s="96"/>
      <c r="Y387" s="96"/>
      <c r="Z387" s="96"/>
      <c r="AA387" s="96"/>
      <c r="AB387" s="96"/>
      <c r="AC387" s="96"/>
      <c r="AD387" s="96"/>
      <c r="AE387" s="96"/>
      <c r="AF387" s="96"/>
      <c r="AG387" s="96"/>
      <c r="AH387" s="96"/>
      <c r="AI387" s="96"/>
      <c r="AJ387" s="96"/>
      <c r="AK387" s="96"/>
      <c r="AL387" s="96"/>
      <c r="AM387" s="96"/>
      <c r="AN387" s="96"/>
      <c r="AO387" s="96"/>
    </row>
    <row r="388" spans="1:41" x14ac:dyDescent="0.25">
      <c r="A388" s="96"/>
      <c r="B388" s="96"/>
      <c r="C388" s="96"/>
      <c r="D388" s="96"/>
      <c r="E388" s="96"/>
      <c r="F388" s="96"/>
      <c r="G388" s="96"/>
      <c r="H388" s="96"/>
      <c r="I388" s="96"/>
      <c r="J388" s="96"/>
      <c r="K388" s="96"/>
      <c r="L388" s="96"/>
      <c r="M388" s="96"/>
      <c r="N388" s="96"/>
      <c r="O388" s="96"/>
      <c r="P388" s="96"/>
      <c r="Q388" s="96"/>
      <c r="R388" s="96"/>
      <c r="S388" s="96"/>
      <c r="T388" s="96"/>
      <c r="U388" s="96"/>
      <c r="V388" s="96"/>
      <c r="W388" s="96"/>
      <c r="X388" s="96"/>
      <c r="Y388" s="96"/>
      <c r="Z388" s="96"/>
      <c r="AA388" s="96"/>
      <c r="AB388" s="96"/>
      <c r="AC388" s="96"/>
      <c r="AD388" s="96"/>
      <c r="AE388" s="96"/>
      <c r="AF388" s="96"/>
      <c r="AG388" s="96"/>
      <c r="AH388" s="96"/>
      <c r="AI388" s="96"/>
      <c r="AJ388" s="96"/>
      <c r="AK388" s="96"/>
      <c r="AL388" s="96"/>
      <c r="AM388" s="96"/>
      <c r="AN388" s="96"/>
      <c r="AO388" s="96"/>
    </row>
    <row r="389" spans="1:41" x14ac:dyDescent="0.25">
      <c r="A389" s="96"/>
      <c r="B389" s="96"/>
      <c r="C389" s="96"/>
      <c r="D389" s="96"/>
      <c r="E389" s="96"/>
      <c r="F389" s="96"/>
      <c r="G389" s="96"/>
      <c r="H389" s="96"/>
      <c r="I389" s="96"/>
      <c r="J389" s="96"/>
      <c r="K389" s="96"/>
      <c r="L389" s="96"/>
      <c r="M389" s="96"/>
      <c r="N389" s="96"/>
      <c r="O389" s="96"/>
      <c r="P389" s="96"/>
      <c r="Q389" s="96"/>
      <c r="R389" s="96"/>
      <c r="S389" s="96"/>
      <c r="T389" s="96"/>
      <c r="U389" s="96"/>
      <c r="V389" s="96"/>
      <c r="W389" s="96"/>
      <c r="X389" s="96"/>
      <c r="Y389" s="96"/>
      <c r="Z389" s="96"/>
      <c r="AA389" s="96"/>
      <c r="AB389" s="96"/>
      <c r="AC389" s="96"/>
      <c r="AD389" s="96"/>
      <c r="AE389" s="96"/>
      <c r="AF389" s="96"/>
      <c r="AG389" s="96"/>
      <c r="AH389" s="96"/>
      <c r="AI389" s="96"/>
      <c r="AJ389" s="96"/>
      <c r="AK389" s="96"/>
      <c r="AL389" s="96"/>
      <c r="AM389" s="96"/>
      <c r="AN389" s="96"/>
      <c r="AO389" s="96"/>
    </row>
    <row r="390" spans="1:41" x14ac:dyDescent="0.25">
      <c r="A390" s="96"/>
      <c r="B390" s="96"/>
      <c r="C390" s="96"/>
      <c r="D390" s="96"/>
      <c r="E390" s="96"/>
      <c r="F390" s="96"/>
      <c r="G390" s="96"/>
      <c r="H390" s="96"/>
      <c r="I390" s="96"/>
      <c r="J390" s="96"/>
      <c r="K390" s="96"/>
      <c r="L390" s="96"/>
      <c r="M390" s="96"/>
      <c r="N390" s="96"/>
      <c r="O390" s="96"/>
      <c r="P390" s="96"/>
      <c r="Q390" s="96"/>
      <c r="R390" s="96"/>
      <c r="S390" s="96"/>
      <c r="T390" s="96"/>
      <c r="U390" s="96"/>
      <c r="V390" s="96"/>
      <c r="W390" s="96"/>
      <c r="X390" s="96"/>
      <c r="Y390" s="96"/>
      <c r="Z390" s="96"/>
      <c r="AA390" s="96"/>
      <c r="AB390" s="96"/>
      <c r="AC390" s="96"/>
      <c r="AD390" s="96"/>
      <c r="AE390" s="96"/>
      <c r="AF390" s="96"/>
      <c r="AG390" s="96"/>
      <c r="AH390" s="96"/>
      <c r="AI390" s="96"/>
      <c r="AJ390" s="96"/>
      <c r="AK390" s="96"/>
      <c r="AL390" s="96"/>
      <c r="AM390" s="96"/>
      <c r="AN390" s="96"/>
      <c r="AO390" s="96"/>
    </row>
    <row r="391" spans="1:41" x14ac:dyDescent="0.25">
      <c r="A391" s="96"/>
      <c r="B391" s="96"/>
      <c r="C391" s="96"/>
      <c r="D391" s="96"/>
      <c r="E391" s="96"/>
      <c r="F391" s="96"/>
      <c r="G391" s="96"/>
      <c r="H391" s="96"/>
      <c r="I391" s="96"/>
      <c r="J391" s="96"/>
      <c r="K391" s="96"/>
      <c r="L391" s="96"/>
      <c r="M391" s="96"/>
      <c r="N391" s="96"/>
      <c r="O391" s="96"/>
      <c r="P391" s="96"/>
      <c r="Q391" s="96"/>
      <c r="R391" s="96"/>
      <c r="S391" s="96"/>
      <c r="T391" s="96"/>
      <c r="U391" s="96"/>
      <c r="V391" s="96"/>
      <c r="W391" s="96"/>
      <c r="X391" s="96"/>
      <c r="Y391" s="96"/>
      <c r="Z391" s="96"/>
      <c r="AA391" s="96"/>
      <c r="AB391" s="96"/>
      <c r="AC391" s="96"/>
      <c r="AD391" s="96"/>
      <c r="AE391" s="96"/>
      <c r="AF391" s="96"/>
      <c r="AG391" s="96"/>
      <c r="AH391" s="96"/>
      <c r="AI391" s="96"/>
      <c r="AJ391" s="96"/>
      <c r="AK391" s="96"/>
      <c r="AL391" s="96"/>
      <c r="AM391" s="96"/>
      <c r="AN391" s="96"/>
      <c r="AO391" s="96"/>
    </row>
    <row r="392" spans="1:41" x14ac:dyDescent="0.25">
      <c r="A392" s="96"/>
      <c r="B392" s="96"/>
      <c r="C392" s="96"/>
      <c r="D392" s="96"/>
      <c r="E392" s="96"/>
      <c r="F392" s="96"/>
      <c r="G392" s="96"/>
      <c r="H392" s="96"/>
      <c r="I392" s="96"/>
      <c r="J392" s="96"/>
      <c r="K392" s="96"/>
      <c r="L392" s="96"/>
      <c r="M392" s="96"/>
      <c r="N392" s="96"/>
      <c r="O392" s="96"/>
      <c r="P392" s="96"/>
      <c r="Q392" s="96"/>
      <c r="R392" s="96"/>
      <c r="S392" s="96"/>
      <c r="T392" s="96"/>
      <c r="U392" s="96"/>
      <c r="V392" s="96"/>
      <c r="W392" s="96"/>
      <c r="X392" s="96"/>
      <c r="Y392" s="96"/>
      <c r="Z392" s="96"/>
      <c r="AA392" s="96"/>
      <c r="AB392" s="96"/>
      <c r="AC392" s="96"/>
      <c r="AD392" s="96"/>
      <c r="AE392" s="96"/>
      <c r="AF392" s="96"/>
      <c r="AG392" s="96"/>
      <c r="AH392" s="96"/>
      <c r="AI392" s="96"/>
      <c r="AJ392" s="96"/>
      <c r="AK392" s="96"/>
      <c r="AL392" s="96"/>
      <c r="AM392" s="96"/>
      <c r="AN392" s="96"/>
      <c r="AO392" s="96"/>
    </row>
    <row r="393" spans="1:41" x14ac:dyDescent="0.25">
      <c r="A393" s="96"/>
      <c r="B393" s="96"/>
      <c r="C393" s="96"/>
      <c r="D393" s="96"/>
      <c r="E393" s="96"/>
      <c r="F393" s="96"/>
      <c r="G393" s="96"/>
      <c r="H393" s="96"/>
      <c r="I393" s="96"/>
      <c r="J393" s="96"/>
      <c r="K393" s="96"/>
      <c r="L393" s="96"/>
      <c r="M393" s="96"/>
      <c r="N393" s="96"/>
      <c r="O393" s="96"/>
      <c r="P393" s="96"/>
      <c r="Q393" s="96"/>
      <c r="R393" s="96"/>
      <c r="S393" s="96"/>
      <c r="T393" s="96"/>
      <c r="U393" s="96"/>
      <c r="V393" s="96"/>
      <c r="W393" s="96"/>
      <c r="X393" s="96"/>
      <c r="Y393" s="96"/>
      <c r="Z393" s="96"/>
      <c r="AA393" s="96"/>
      <c r="AB393" s="96"/>
      <c r="AC393" s="96"/>
      <c r="AD393" s="96"/>
      <c r="AE393" s="96"/>
      <c r="AF393" s="96"/>
      <c r="AG393" s="96"/>
      <c r="AH393" s="96"/>
      <c r="AI393" s="96"/>
      <c r="AJ393" s="96"/>
      <c r="AK393" s="96"/>
      <c r="AL393" s="96"/>
      <c r="AM393" s="96"/>
      <c r="AN393" s="96"/>
      <c r="AO393" s="96"/>
    </row>
    <row r="394" spans="1:41" x14ac:dyDescent="0.25">
      <c r="A394" s="96"/>
      <c r="B394" s="96"/>
      <c r="C394" s="96"/>
      <c r="D394" s="96"/>
      <c r="E394" s="96"/>
      <c r="F394" s="96"/>
      <c r="G394" s="96"/>
      <c r="H394" s="96"/>
      <c r="I394" s="96"/>
      <c r="J394" s="96"/>
      <c r="K394" s="96"/>
      <c r="L394" s="96"/>
      <c r="M394" s="96"/>
      <c r="N394" s="96"/>
      <c r="O394" s="96"/>
      <c r="P394" s="96"/>
      <c r="Q394" s="96"/>
      <c r="R394" s="96"/>
      <c r="S394" s="96"/>
      <c r="T394" s="96"/>
      <c r="U394" s="96"/>
      <c r="V394" s="96"/>
      <c r="W394" s="96"/>
      <c r="X394" s="96"/>
      <c r="Y394" s="96"/>
      <c r="Z394" s="96"/>
      <c r="AA394" s="96"/>
      <c r="AB394" s="96"/>
      <c r="AC394" s="96"/>
      <c r="AD394" s="96"/>
      <c r="AE394" s="96"/>
      <c r="AF394" s="96"/>
      <c r="AG394" s="96"/>
      <c r="AH394" s="96"/>
      <c r="AI394" s="96"/>
      <c r="AJ394" s="96"/>
      <c r="AK394" s="96"/>
      <c r="AL394" s="96"/>
      <c r="AM394" s="96"/>
      <c r="AN394" s="96"/>
      <c r="AO394" s="96"/>
    </row>
    <row r="395" spans="1:41" x14ac:dyDescent="0.25">
      <c r="A395" s="96"/>
      <c r="B395" s="96"/>
      <c r="C395" s="96"/>
      <c r="D395" s="96"/>
      <c r="E395" s="96"/>
      <c r="F395" s="96"/>
      <c r="G395" s="96"/>
      <c r="H395" s="96"/>
      <c r="I395" s="96"/>
      <c r="J395" s="96"/>
      <c r="K395" s="96"/>
      <c r="L395" s="96"/>
      <c r="M395" s="96"/>
      <c r="N395" s="96"/>
      <c r="O395" s="96"/>
      <c r="P395" s="96"/>
      <c r="Q395" s="96"/>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row>
    <row r="396" spans="1:41" x14ac:dyDescent="0.25">
      <c r="A396" s="96"/>
      <c r="B396" s="96"/>
      <c r="C396" s="96"/>
      <c r="D396" s="96"/>
      <c r="E396" s="96"/>
      <c r="F396" s="96"/>
      <c r="G396" s="96"/>
      <c r="H396" s="96"/>
      <c r="I396" s="96"/>
      <c r="J396" s="96"/>
      <c r="K396" s="96"/>
      <c r="L396" s="96"/>
      <c r="M396" s="96"/>
      <c r="N396" s="96"/>
      <c r="O396" s="96"/>
      <c r="P396" s="96"/>
      <c r="Q396" s="96"/>
      <c r="R396" s="96"/>
      <c r="S396" s="96"/>
      <c r="T396" s="96"/>
      <c r="U396" s="96"/>
      <c r="V396" s="96"/>
      <c r="W396" s="96"/>
      <c r="X396" s="96"/>
      <c r="Y396" s="96"/>
      <c r="Z396" s="96"/>
      <c r="AA396" s="96"/>
      <c r="AB396" s="96"/>
      <c r="AC396" s="96"/>
      <c r="AD396" s="96"/>
      <c r="AE396" s="96"/>
      <c r="AF396" s="96"/>
      <c r="AG396" s="96"/>
      <c r="AH396" s="96"/>
      <c r="AI396" s="96"/>
      <c r="AJ396" s="96"/>
      <c r="AK396" s="96"/>
      <c r="AL396" s="96"/>
      <c r="AM396" s="96"/>
      <c r="AN396" s="96"/>
      <c r="AO396" s="96"/>
    </row>
    <row r="397" spans="1:41" x14ac:dyDescent="0.25">
      <c r="A397" s="96"/>
      <c r="B397" s="96"/>
      <c r="C397" s="96"/>
      <c r="D397" s="96"/>
      <c r="E397" s="96"/>
      <c r="F397" s="96"/>
      <c r="G397" s="96"/>
      <c r="H397" s="96"/>
      <c r="I397" s="96"/>
      <c r="J397" s="96"/>
      <c r="K397" s="96"/>
      <c r="L397" s="96"/>
      <c r="M397" s="96"/>
      <c r="N397" s="96"/>
      <c r="O397" s="96"/>
      <c r="P397" s="96"/>
      <c r="Q397" s="96"/>
      <c r="R397" s="96"/>
      <c r="S397" s="96"/>
      <c r="T397" s="96"/>
      <c r="U397" s="96"/>
      <c r="V397" s="96"/>
      <c r="W397" s="96"/>
      <c r="X397" s="96"/>
      <c r="Y397" s="96"/>
      <c r="Z397" s="96"/>
      <c r="AA397" s="96"/>
      <c r="AB397" s="96"/>
      <c r="AC397" s="96"/>
      <c r="AD397" s="96"/>
      <c r="AE397" s="96"/>
      <c r="AF397" s="96"/>
      <c r="AG397" s="96"/>
      <c r="AH397" s="96"/>
      <c r="AI397" s="96"/>
      <c r="AJ397" s="96"/>
      <c r="AK397" s="96"/>
      <c r="AL397" s="96"/>
      <c r="AM397" s="96"/>
      <c r="AN397" s="96"/>
      <c r="AO397" s="96"/>
    </row>
    <row r="398" spans="1:41" x14ac:dyDescent="0.25">
      <c r="A398" s="96"/>
      <c r="B398" s="96"/>
      <c r="C398" s="96"/>
      <c r="D398" s="96"/>
      <c r="E398" s="96"/>
      <c r="F398" s="96"/>
      <c r="G398" s="96"/>
      <c r="H398" s="96"/>
      <c r="I398" s="96"/>
      <c r="J398" s="96"/>
      <c r="K398" s="96"/>
      <c r="L398" s="96"/>
      <c r="M398" s="96"/>
      <c r="N398" s="96"/>
      <c r="O398" s="96"/>
      <c r="P398" s="96"/>
      <c r="Q398" s="96"/>
      <c r="R398" s="96"/>
      <c r="S398" s="96"/>
      <c r="T398" s="96"/>
      <c r="U398" s="96"/>
      <c r="V398" s="96"/>
      <c r="W398" s="96"/>
      <c r="X398" s="96"/>
      <c r="Y398" s="96"/>
      <c r="Z398" s="96"/>
      <c r="AA398" s="96"/>
      <c r="AB398" s="96"/>
      <c r="AC398" s="96"/>
      <c r="AD398" s="96"/>
      <c r="AE398" s="96"/>
      <c r="AF398" s="96"/>
      <c r="AG398" s="96"/>
      <c r="AH398" s="96"/>
      <c r="AI398" s="96"/>
      <c r="AJ398" s="96"/>
      <c r="AK398" s="96"/>
      <c r="AL398" s="96"/>
      <c r="AM398" s="96"/>
      <c r="AN398" s="96"/>
      <c r="AO398" s="96"/>
    </row>
    <row r="399" spans="1:41" x14ac:dyDescent="0.25">
      <c r="A399" s="96"/>
      <c r="B399" s="96"/>
      <c r="C399" s="96"/>
      <c r="D399" s="96"/>
      <c r="E399" s="96"/>
      <c r="F399" s="96"/>
      <c r="G399" s="96"/>
      <c r="H399" s="96"/>
      <c r="I399" s="96"/>
      <c r="J399" s="96"/>
      <c r="K399" s="96"/>
      <c r="L399" s="96"/>
      <c r="M399" s="96"/>
      <c r="N399" s="96"/>
      <c r="O399" s="96"/>
      <c r="P399" s="96"/>
      <c r="Q399" s="96"/>
      <c r="R399" s="96"/>
      <c r="S399" s="96"/>
      <c r="T399" s="96"/>
      <c r="U399" s="96"/>
      <c r="V399" s="96"/>
      <c r="W399" s="96"/>
      <c r="X399" s="96"/>
      <c r="Y399" s="96"/>
      <c r="Z399" s="96"/>
      <c r="AA399" s="96"/>
      <c r="AB399" s="96"/>
      <c r="AC399" s="96"/>
      <c r="AD399" s="96"/>
      <c r="AE399" s="96"/>
      <c r="AF399" s="96"/>
      <c r="AG399" s="96"/>
      <c r="AH399" s="96"/>
      <c r="AI399" s="96"/>
      <c r="AJ399" s="96"/>
      <c r="AK399" s="96"/>
      <c r="AL399" s="96"/>
      <c r="AM399" s="96"/>
      <c r="AN399" s="96"/>
      <c r="AO399" s="96"/>
    </row>
    <row r="400" spans="1:41" x14ac:dyDescent="0.25">
      <c r="A400" s="96"/>
      <c r="B400" s="96"/>
      <c r="C400" s="96"/>
      <c r="D400" s="96"/>
      <c r="E400" s="96"/>
      <c r="F400" s="96"/>
      <c r="G400" s="96"/>
      <c r="H400" s="96"/>
      <c r="I400" s="96"/>
      <c r="J400" s="96"/>
      <c r="K400" s="96"/>
      <c r="L400" s="96"/>
      <c r="M400" s="96"/>
      <c r="N400" s="96"/>
      <c r="O400" s="96"/>
      <c r="P400" s="96"/>
      <c r="Q400" s="96"/>
      <c r="R400" s="96"/>
      <c r="S400" s="96"/>
      <c r="T400" s="96"/>
      <c r="U400" s="96"/>
      <c r="V400" s="96"/>
      <c r="W400" s="96"/>
      <c r="X400" s="96"/>
      <c r="Y400" s="96"/>
      <c r="Z400" s="96"/>
      <c r="AA400" s="96"/>
      <c r="AB400" s="96"/>
      <c r="AC400" s="96"/>
      <c r="AD400" s="96"/>
      <c r="AE400" s="96"/>
      <c r="AF400" s="96"/>
      <c r="AG400" s="96"/>
      <c r="AH400" s="96"/>
      <c r="AI400" s="96"/>
      <c r="AJ400" s="96"/>
      <c r="AK400" s="96"/>
      <c r="AL400" s="96"/>
      <c r="AM400" s="96"/>
      <c r="AN400" s="96"/>
      <c r="AO400" s="96"/>
    </row>
    <row r="401" spans="1:41" x14ac:dyDescent="0.25">
      <c r="A401" s="96"/>
      <c r="B401" s="96"/>
      <c r="C401" s="96"/>
      <c r="D401" s="96"/>
      <c r="E401" s="96"/>
      <c r="F401" s="96"/>
      <c r="G401" s="96"/>
      <c r="H401" s="96"/>
      <c r="I401" s="96"/>
      <c r="J401" s="96"/>
      <c r="K401" s="96"/>
      <c r="L401" s="96"/>
      <c r="M401" s="96"/>
      <c r="N401" s="96"/>
      <c r="O401" s="96"/>
      <c r="P401" s="96"/>
      <c r="Q401" s="96"/>
      <c r="R401" s="96"/>
      <c r="S401" s="96"/>
      <c r="T401" s="96"/>
      <c r="U401" s="96"/>
      <c r="V401" s="96"/>
      <c r="W401" s="96"/>
      <c r="X401" s="96"/>
      <c r="Y401" s="96"/>
      <c r="Z401" s="96"/>
      <c r="AA401" s="96"/>
      <c r="AB401" s="96"/>
      <c r="AC401" s="96"/>
      <c r="AD401" s="96"/>
      <c r="AE401" s="96"/>
      <c r="AF401" s="96"/>
      <c r="AG401" s="96"/>
      <c r="AH401" s="96"/>
      <c r="AI401" s="96"/>
      <c r="AJ401" s="96"/>
      <c r="AK401" s="96"/>
      <c r="AL401" s="96"/>
      <c r="AM401" s="96"/>
      <c r="AN401" s="96"/>
      <c r="AO401" s="96"/>
    </row>
    <row r="402" spans="1:41" x14ac:dyDescent="0.25">
      <c r="A402" s="96"/>
      <c r="B402" s="96"/>
      <c r="C402" s="96"/>
      <c r="D402" s="96"/>
      <c r="E402" s="96"/>
      <c r="F402" s="96"/>
      <c r="G402" s="96"/>
      <c r="H402" s="96"/>
      <c r="I402" s="96"/>
      <c r="J402" s="96"/>
      <c r="K402" s="96"/>
      <c r="L402" s="96"/>
      <c r="M402" s="96"/>
      <c r="N402" s="96"/>
      <c r="O402" s="96"/>
      <c r="P402" s="96"/>
      <c r="Q402" s="96"/>
      <c r="R402" s="96"/>
      <c r="S402" s="96"/>
      <c r="T402" s="96"/>
      <c r="U402" s="96"/>
      <c r="V402" s="96"/>
      <c r="W402" s="96"/>
      <c r="X402" s="96"/>
      <c r="Y402" s="96"/>
      <c r="Z402" s="96"/>
      <c r="AA402" s="96"/>
      <c r="AB402" s="96"/>
      <c r="AC402" s="96"/>
      <c r="AD402" s="96"/>
      <c r="AE402" s="96"/>
      <c r="AF402" s="96"/>
      <c r="AG402" s="96"/>
      <c r="AH402" s="96"/>
      <c r="AI402" s="96"/>
      <c r="AJ402" s="96"/>
      <c r="AK402" s="96"/>
      <c r="AL402" s="96"/>
      <c r="AM402" s="96"/>
      <c r="AN402" s="96"/>
      <c r="AO402" s="96"/>
    </row>
    <row r="403" spans="1:41" x14ac:dyDescent="0.25">
      <c r="A403" s="96"/>
      <c r="B403" s="96"/>
      <c r="C403" s="96"/>
      <c r="D403" s="96"/>
      <c r="E403" s="96"/>
      <c r="F403" s="96"/>
      <c r="G403" s="96"/>
      <c r="H403" s="96"/>
      <c r="I403" s="96"/>
      <c r="J403" s="96"/>
      <c r="K403" s="96"/>
      <c r="L403" s="96"/>
      <c r="M403" s="96"/>
      <c r="N403" s="96"/>
      <c r="O403" s="96"/>
      <c r="P403" s="96"/>
      <c r="Q403" s="96"/>
      <c r="R403" s="96"/>
      <c r="S403" s="96"/>
      <c r="T403" s="96"/>
      <c r="U403" s="96"/>
      <c r="V403" s="96"/>
      <c r="W403" s="96"/>
      <c r="X403" s="96"/>
      <c r="Y403" s="96"/>
      <c r="Z403" s="96"/>
      <c r="AA403" s="96"/>
      <c r="AB403" s="96"/>
      <c r="AC403" s="96"/>
      <c r="AD403" s="96"/>
      <c r="AE403" s="96"/>
      <c r="AF403" s="96"/>
      <c r="AG403" s="96"/>
      <c r="AH403" s="96"/>
      <c r="AI403" s="96"/>
      <c r="AJ403" s="96"/>
      <c r="AK403" s="96"/>
      <c r="AL403" s="96"/>
      <c r="AM403" s="96"/>
      <c r="AN403" s="96"/>
      <c r="AO403" s="96"/>
    </row>
    <row r="404" spans="1:41" x14ac:dyDescent="0.25">
      <c r="A404" s="96"/>
      <c r="B404" s="96"/>
      <c r="C404" s="96"/>
      <c r="D404" s="96"/>
      <c r="E404" s="96"/>
      <c r="F404" s="96"/>
      <c r="G404" s="96"/>
      <c r="H404" s="96"/>
      <c r="I404" s="96"/>
      <c r="J404" s="96"/>
      <c r="K404" s="96"/>
      <c r="L404" s="96"/>
      <c r="M404" s="96"/>
      <c r="N404" s="96"/>
      <c r="O404" s="96"/>
      <c r="P404" s="96"/>
      <c r="Q404" s="96"/>
      <c r="R404" s="96"/>
      <c r="S404" s="96"/>
      <c r="T404" s="96"/>
      <c r="U404" s="96"/>
      <c r="V404" s="96"/>
      <c r="W404" s="96"/>
      <c r="X404" s="96"/>
      <c r="Y404" s="96"/>
      <c r="Z404" s="96"/>
      <c r="AA404" s="96"/>
      <c r="AB404" s="96"/>
      <c r="AC404" s="96"/>
      <c r="AD404" s="96"/>
      <c r="AE404" s="96"/>
      <c r="AF404" s="96"/>
      <c r="AG404" s="96"/>
      <c r="AH404" s="96"/>
      <c r="AI404" s="96"/>
      <c r="AJ404" s="96"/>
      <c r="AK404" s="96"/>
      <c r="AL404" s="96"/>
      <c r="AM404" s="96"/>
      <c r="AN404" s="96"/>
      <c r="AO404" s="96"/>
    </row>
    <row r="405" spans="1:41" x14ac:dyDescent="0.25">
      <c r="A405" s="96"/>
      <c r="B405" s="96"/>
      <c r="C405" s="96"/>
      <c r="D405" s="96"/>
      <c r="E405" s="96"/>
      <c r="F405" s="96"/>
      <c r="G405" s="96"/>
      <c r="H405" s="96"/>
      <c r="I405" s="96"/>
      <c r="J405" s="96"/>
      <c r="K405" s="96"/>
      <c r="L405" s="96"/>
      <c r="M405" s="96"/>
      <c r="N405" s="96"/>
      <c r="O405" s="96"/>
      <c r="P405" s="96"/>
      <c r="Q405" s="96"/>
      <c r="R405" s="96"/>
      <c r="S405" s="96"/>
      <c r="T405" s="96"/>
      <c r="U405" s="96"/>
      <c r="V405" s="96"/>
      <c r="W405" s="96"/>
      <c r="X405" s="96"/>
      <c r="Y405" s="96"/>
      <c r="Z405" s="96"/>
      <c r="AA405" s="96"/>
      <c r="AB405" s="96"/>
      <c r="AC405" s="96"/>
      <c r="AD405" s="96"/>
      <c r="AE405" s="96"/>
      <c r="AF405" s="96"/>
      <c r="AG405" s="96"/>
      <c r="AH405" s="96"/>
      <c r="AI405" s="96"/>
      <c r="AJ405" s="96"/>
      <c r="AK405" s="96"/>
      <c r="AL405" s="96"/>
      <c r="AM405" s="96"/>
      <c r="AN405" s="96"/>
      <c r="AO405" s="96"/>
    </row>
    <row r="406" spans="1:41" x14ac:dyDescent="0.25">
      <c r="A406" s="96"/>
      <c r="B406" s="96"/>
      <c r="C406" s="96"/>
      <c r="D406" s="96"/>
      <c r="E406" s="96"/>
      <c r="F406" s="96"/>
      <c r="G406" s="96"/>
      <c r="H406" s="96"/>
      <c r="I406" s="96"/>
      <c r="J406" s="96"/>
      <c r="K406" s="96"/>
      <c r="L406" s="96"/>
      <c r="M406" s="96"/>
      <c r="N406" s="96"/>
      <c r="O406" s="96"/>
      <c r="P406" s="96"/>
      <c r="Q406" s="96"/>
      <c r="R406" s="96"/>
      <c r="S406" s="96"/>
      <c r="T406" s="96"/>
      <c r="U406" s="96"/>
      <c r="V406" s="96"/>
      <c r="W406" s="96"/>
      <c r="X406" s="96"/>
      <c r="Y406" s="96"/>
      <c r="Z406" s="96"/>
      <c r="AA406" s="96"/>
      <c r="AB406" s="96"/>
      <c r="AC406" s="96"/>
      <c r="AD406" s="96"/>
      <c r="AE406" s="96"/>
      <c r="AF406" s="96"/>
      <c r="AG406" s="96"/>
      <c r="AH406" s="96"/>
      <c r="AI406" s="96"/>
      <c r="AJ406" s="96"/>
      <c r="AK406" s="96"/>
      <c r="AL406" s="96"/>
      <c r="AM406" s="96"/>
      <c r="AN406" s="96"/>
      <c r="AO406" s="96"/>
    </row>
    <row r="407" spans="1:41" x14ac:dyDescent="0.25">
      <c r="A407" s="96"/>
      <c r="B407" s="96"/>
      <c r="C407" s="96"/>
      <c r="D407" s="96"/>
      <c r="E407" s="96"/>
      <c r="F407" s="96"/>
      <c r="G407" s="96"/>
      <c r="H407" s="96"/>
      <c r="I407" s="96"/>
      <c r="J407" s="96"/>
      <c r="K407" s="96"/>
      <c r="L407" s="96"/>
      <c r="M407" s="96"/>
      <c r="N407" s="96"/>
      <c r="O407" s="96"/>
      <c r="P407" s="96"/>
      <c r="Q407" s="96"/>
      <c r="R407" s="96"/>
      <c r="S407" s="96"/>
      <c r="T407" s="96"/>
      <c r="U407" s="96"/>
      <c r="V407" s="96"/>
      <c r="W407" s="96"/>
      <c r="X407" s="96"/>
      <c r="Y407" s="96"/>
      <c r="Z407" s="96"/>
      <c r="AA407" s="96"/>
      <c r="AB407" s="96"/>
      <c r="AC407" s="96"/>
      <c r="AD407" s="96"/>
      <c r="AE407" s="96"/>
      <c r="AF407" s="96"/>
      <c r="AG407" s="96"/>
      <c r="AH407" s="96"/>
      <c r="AI407" s="96"/>
      <c r="AJ407" s="96"/>
      <c r="AK407" s="96"/>
      <c r="AL407" s="96"/>
      <c r="AM407" s="96"/>
      <c r="AN407" s="96"/>
      <c r="AO407" s="96"/>
    </row>
    <row r="408" spans="1:41" x14ac:dyDescent="0.25">
      <c r="A408" s="96"/>
      <c r="B408" s="96"/>
      <c r="C408" s="96"/>
      <c r="D408" s="96"/>
      <c r="E408" s="96"/>
      <c r="F408" s="96"/>
      <c r="G408" s="96"/>
      <c r="H408" s="96"/>
      <c r="I408" s="96"/>
      <c r="J408" s="96"/>
      <c r="K408" s="96"/>
      <c r="L408" s="96"/>
      <c r="M408" s="96"/>
      <c r="N408" s="96"/>
      <c r="O408" s="96"/>
      <c r="P408" s="96"/>
      <c r="Q408" s="96"/>
      <c r="R408" s="96"/>
      <c r="S408" s="96"/>
      <c r="T408" s="96"/>
      <c r="U408" s="96"/>
      <c r="V408" s="96"/>
      <c r="W408" s="96"/>
      <c r="X408" s="96"/>
      <c r="Y408" s="96"/>
      <c r="Z408" s="96"/>
      <c r="AA408" s="96"/>
      <c r="AB408" s="96"/>
      <c r="AC408" s="96"/>
      <c r="AD408" s="96"/>
      <c r="AE408" s="96"/>
      <c r="AF408" s="96"/>
      <c r="AG408" s="96"/>
      <c r="AH408" s="96"/>
      <c r="AI408" s="96"/>
      <c r="AJ408" s="96"/>
      <c r="AK408" s="96"/>
      <c r="AL408" s="96"/>
      <c r="AM408" s="96"/>
      <c r="AN408" s="96"/>
      <c r="AO408" s="96"/>
    </row>
    <row r="409" spans="1:41" x14ac:dyDescent="0.25">
      <c r="A409" s="96"/>
      <c r="B409" s="96"/>
      <c r="C409" s="96"/>
      <c r="D409" s="96"/>
      <c r="E409" s="96"/>
      <c r="F409" s="96"/>
      <c r="G409" s="96"/>
      <c r="H409" s="96"/>
      <c r="I409" s="96"/>
      <c r="J409" s="96"/>
      <c r="K409" s="96"/>
      <c r="L409" s="96"/>
      <c r="M409" s="96"/>
      <c r="N409" s="96"/>
      <c r="O409" s="96"/>
      <c r="P409" s="96"/>
      <c r="Q409" s="96"/>
      <c r="R409" s="96"/>
      <c r="S409" s="96"/>
      <c r="T409" s="96"/>
      <c r="U409" s="96"/>
      <c r="V409" s="96"/>
      <c r="W409" s="96"/>
      <c r="X409" s="96"/>
      <c r="Y409" s="96"/>
      <c r="Z409" s="96"/>
      <c r="AA409" s="96"/>
      <c r="AB409" s="96"/>
      <c r="AC409" s="96"/>
      <c r="AD409" s="96"/>
      <c r="AE409" s="96"/>
      <c r="AF409" s="96"/>
      <c r="AG409" s="96"/>
      <c r="AH409" s="96"/>
      <c r="AI409" s="96"/>
      <c r="AJ409" s="96"/>
      <c r="AK409" s="96"/>
      <c r="AL409" s="96"/>
      <c r="AM409" s="96"/>
      <c r="AN409" s="96"/>
      <c r="AO409" s="96"/>
    </row>
    <row r="410" spans="1:41" x14ac:dyDescent="0.25">
      <c r="A410" s="96"/>
      <c r="B410" s="96"/>
      <c r="C410" s="96"/>
      <c r="D410" s="96"/>
      <c r="E410" s="96"/>
      <c r="F410" s="96"/>
      <c r="G410" s="96"/>
      <c r="H410" s="96"/>
      <c r="I410" s="96"/>
      <c r="J410" s="96"/>
      <c r="K410" s="96"/>
      <c r="L410" s="96"/>
      <c r="M410" s="96"/>
      <c r="N410" s="96"/>
      <c r="O410" s="96"/>
      <c r="P410" s="96"/>
      <c r="Q410" s="96"/>
      <c r="R410" s="96"/>
      <c r="S410" s="96"/>
      <c r="T410" s="96"/>
      <c r="U410" s="96"/>
      <c r="V410" s="96"/>
      <c r="W410" s="96"/>
      <c r="X410" s="96"/>
      <c r="Y410" s="96"/>
      <c r="Z410" s="96"/>
      <c r="AA410" s="96"/>
      <c r="AB410" s="96"/>
      <c r="AC410" s="96"/>
      <c r="AD410" s="96"/>
      <c r="AE410" s="96"/>
      <c r="AF410" s="96"/>
      <c r="AG410" s="96"/>
      <c r="AH410" s="96"/>
      <c r="AI410" s="96"/>
      <c r="AJ410" s="96"/>
      <c r="AK410" s="96"/>
      <c r="AL410" s="96"/>
      <c r="AM410" s="96"/>
      <c r="AN410" s="96"/>
      <c r="AO410" s="96"/>
    </row>
    <row r="411" spans="1:41" x14ac:dyDescent="0.25">
      <c r="A411" s="96"/>
      <c r="B411" s="96"/>
      <c r="C411" s="96"/>
      <c r="D411" s="96"/>
      <c r="E411" s="96"/>
      <c r="F411" s="96"/>
      <c r="G411" s="96"/>
      <c r="H411" s="96"/>
      <c r="I411" s="96"/>
      <c r="J411" s="96"/>
      <c r="K411" s="96"/>
      <c r="L411" s="96"/>
      <c r="M411" s="96"/>
      <c r="N411" s="96"/>
      <c r="O411" s="96"/>
      <c r="P411" s="96"/>
      <c r="Q411" s="96"/>
      <c r="R411" s="96"/>
      <c r="S411" s="96"/>
      <c r="T411" s="96"/>
      <c r="U411" s="96"/>
      <c r="V411" s="96"/>
      <c r="W411" s="96"/>
      <c r="X411" s="96"/>
      <c r="Y411" s="96"/>
      <c r="Z411" s="96"/>
      <c r="AA411" s="96"/>
      <c r="AB411" s="96"/>
      <c r="AC411" s="96"/>
      <c r="AD411" s="96"/>
      <c r="AE411" s="96"/>
      <c r="AF411" s="96"/>
      <c r="AG411" s="96"/>
      <c r="AH411" s="96"/>
      <c r="AI411" s="96"/>
      <c r="AJ411" s="96"/>
      <c r="AK411" s="96"/>
      <c r="AL411" s="96"/>
      <c r="AM411" s="96"/>
      <c r="AN411" s="96"/>
      <c r="AO411" s="96"/>
    </row>
    <row r="412" spans="1:41" x14ac:dyDescent="0.25">
      <c r="A412" s="96"/>
      <c r="B412" s="96"/>
      <c r="C412" s="96"/>
      <c r="D412" s="96"/>
      <c r="E412" s="96"/>
      <c r="F412" s="96"/>
      <c r="G412" s="96"/>
      <c r="H412" s="96"/>
      <c r="I412" s="96"/>
      <c r="J412" s="96"/>
      <c r="K412" s="96"/>
      <c r="L412" s="96"/>
      <c r="M412" s="96"/>
      <c r="N412" s="96"/>
      <c r="O412" s="96"/>
      <c r="P412" s="96"/>
      <c r="Q412" s="96"/>
      <c r="R412" s="96"/>
      <c r="S412" s="96"/>
      <c r="T412" s="96"/>
      <c r="U412" s="96"/>
      <c r="V412" s="96"/>
      <c r="W412" s="96"/>
      <c r="X412" s="96"/>
      <c r="Y412" s="96"/>
      <c r="Z412" s="96"/>
      <c r="AA412" s="96"/>
      <c r="AB412" s="96"/>
      <c r="AC412" s="96"/>
      <c r="AD412" s="96"/>
      <c r="AE412" s="96"/>
      <c r="AF412" s="96"/>
      <c r="AG412" s="96"/>
      <c r="AH412" s="96"/>
      <c r="AI412" s="96"/>
      <c r="AJ412" s="96"/>
      <c r="AK412" s="96"/>
      <c r="AL412" s="96"/>
      <c r="AM412" s="96"/>
      <c r="AN412" s="96"/>
      <c r="AO412" s="96"/>
    </row>
    <row r="413" spans="1:41" x14ac:dyDescent="0.25">
      <c r="A413" s="96"/>
      <c r="B413" s="96"/>
      <c r="C413" s="96"/>
      <c r="D413" s="96"/>
      <c r="E413" s="96"/>
      <c r="F413" s="96"/>
      <c r="G413" s="96"/>
      <c r="H413" s="96"/>
      <c r="I413" s="96"/>
      <c r="J413" s="96"/>
      <c r="K413" s="96"/>
      <c r="L413" s="96"/>
      <c r="M413" s="96"/>
      <c r="N413" s="96"/>
      <c r="O413" s="96"/>
      <c r="P413" s="96"/>
      <c r="Q413" s="96"/>
      <c r="R413" s="96"/>
      <c r="S413" s="96"/>
      <c r="T413" s="96"/>
      <c r="U413" s="96"/>
      <c r="V413" s="96"/>
      <c r="W413" s="96"/>
      <c r="X413" s="96"/>
      <c r="Y413" s="96"/>
      <c r="Z413" s="96"/>
      <c r="AA413" s="96"/>
      <c r="AB413" s="96"/>
      <c r="AC413" s="96"/>
      <c r="AD413" s="96"/>
      <c r="AE413" s="96"/>
      <c r="AF413" s="96"/>
      <c r="AG413" s="96"/>
      <c r="AH413" s="96"/>
      <c r="AI413" s="96"/>
      <c r="AJ413" s="96"/>
      <c r="AK413" s="96"/>
      <c r="AL413" s="96"/>
      <c r="AM413" s="96"/>
      <c r="AN413" s="96"/>
      <c r="AO413" s="96"/>
    </row>
    <row r="414" spans="1:41" x14ac:dyDescent="0.25">
      <c r="A414" s="96"/>
      <c r="B414" s="96"/>
      <c r="C414" s="96"/>
      <c r="D414" s="96"/>
      <c r="E414" s="96"/>
      <c r="F414" s="96"/>
      <c r="G414" s="96"/>
      <c r="H414" s="96"/>
      <c r="I414" s="96"/>
      <c r="J414" s="96"/>
      <c r="K414" s="96"/>
      <c r="L414" s="96"/>
      <c r="M414" s="96"/>
      <c r="N414" s="96"/>
      <c r="O414" s="96"/>
      <c r="P414" s="96"/>
      <c r="Q414" s="96"/>
      <c r="R414" s="96"/>
      <c r="S414" s="96"/>
      <c r="T414" s="96"/>
      <c r="U414" s="96"/>
      <c r="V414" s="96"/>
      <c r="W414" s="96"/>
      <c r="X414" s="96"/>
      <c r="Y414" s="96"/>
      <c r="Z414" s="96"/>
      <c r="AA414" s="96"/>
      <c r="AB414" s="96"/>
      <c r="AC414" s="96"/>
      <c r="AD414" s="96"/>
      <c r="AE414" s="96"/>
      <c r="AF414" s="96"/>
      <c r="AG414" s="96"/>
      <c r="AH414" s="96"/>
      <c r="AI414" s="96"/>
      <c r="AJ414" s="96"/>
      <c r="AK414" s="96"/>
      <c r="AL414" s="96"/>
      <c r="AM414" s="96"/>
      <c r="AN414" s="96"/>
      <c r="AO414" s="96"/>
    </row>
    <row r="415" spans="1:41" x14ac:dyDescent="0.25">
      <c r="A415" s="96"/>
      <c r="B415" s="96"/>
      <c r="C415" s="96"/>
      <c r="D415" s="96"/>
      <c r="E415" s="96"/>
      <c r="F415" s="96"/>
      <c r="G415" s="96"/>
      <c r="H415" s="96"/>
      <c r="I415" s="96"/>
      <c r="J415" s="96"/>
      <c r="K415" s="96"/>
      <c r="L415" s="96"/>
      <c r="M415" s="96"/>
      <c r="N415" s="96"/>
      <c r="O415" s="96"/>
      <c r="P415" s="96"/>
      <c r="Q415" s="96"/>
      <c r="R415" s="96"/>
      <c r="S415" s="96"/>
      <c r="T415" s="96"/>
      <c r="U415" s="96"/>
      <c r="V415" s="96"/>
      <c r="W415" s="96"/>
      <c r="X415" s="96"/>
      <c r="Y415" s="96"/>
      <c r="Z415" s="96"/>
      <c r="AA415" s="96"/>
      <c r="AB415" s="96"/>
      <c r="AC415" s="96"/>
      <c r="AD415" s="96"/>
      <c r="AE415" s="96"/>
      <c r="AF415" s="96"/>
      <c r="AG415" s="96"/>
      <c r="AH415" s="96"/>
      <c r="AI415" s="96"/>
      <c r="AJ415" s="96"/>
      <c r="AK415" s="96"/>
      <c r="AL415" s="96"/>
      <c r="AM415" s="96"/>
      <c r="AN415" s="96"/>
      <c r="AO415" s="96"/>
    </row>
    <row r="416" spans="1:41" x14ac:dyDescent="0.25">
      <c r="A416" s="96"/>
      <c r="B416" s="96"/>
      <c r="C416" s="96"/>
      <c r="D416" s="96"/>
      <c r="E416" s="96"/>
      <c r="F416" s="96"/>
      <c r="G416" s="96"/>
      <c r="H416" s="96"/>
      <c r="I416" s="96"/>
      <c r="J416" s="96"/>
      <c r="K416" s="96"/>
      <c r="L416" s="96"/>
      <c r="M416" s="96"/>
      <c r="N416" s="96"/>
      <c r="O416" s="96"/>
      <c r="P416" s="96"/>
      <c r="Q416" s="96"/>
      <c r="R416" s="96"/>
      <c r="S416" s="96"/>
      <c r="T416" s="96"/>
      <c r="U416" s="96"/>
      <c r="V416" s="96"/>
      <c r="W416" s="96"/>
      <c r="X416" s="96"/>
      <c r="Y416" s="96"/>
      <c r="Z416" s="96"/>
      <c r="AA416" s="96"/>
      <c r="AB416" s="96"/>
      <c r="AC416" s="96"/>
      <c r="AD416" s="96"/>
      <c r="AE416" s="96"/>
      <c r="AF416" s="96"/>
      <c r="AG416" s="96"/>
      <c r="AH416" s="96"/>
      <c r="AI416" s="96"/>
      <c r="AJ416" s="96"/>
      <c r="AK416" s="96"/>
      <c r="AL416" s="96"/>
      <c r="AM416" s="96"/>
      <c r="AN416" s="96"/>
      <c r="AO416" s="96"/>
    </row>
    <row r="417" spans="1:41" x14ac:dyDescent="0.25">
      <c r="A417" s="96"/>
      <c r="B417" s="96"/>
      <c r="C417" s="96"/>
      <c r="D417" s="96"/>
      <c r="E417" s="96"/>
      <c r="F417" s="96"/>
      <c r="G417" s="96"/>
      <c r="H417" s="96"/>
      <c r="I417" s="96"/>
      <c r="J417" s="96"/>
      <c r="K417" s="96"/>
      <c r="L417" s="96"/>
      <c r="M417" s="96"/>
      <c r="N417" s="96"/>
      <c r="O417" s="96"/>
      <c r="P417" s="96"/>
      <c r="Q417" s="96"/>
      <c r="R417" s="96"/>
      <c r="S417" s="96"/>
      <c r="T417" s="96"/>
      <c r="U417" s="96"/>
      <c r="V417" s="96"/>
      <c r="W417" s="96"/>
      <c r="X417" s="96"/>
      <c r="Y417" s="96"/>
      <c r="Z417" s="96"/>
      <c r="AA417" s="96"/>
      <c r="AB417" s="96"/>
      <c r="AC417" s="96"/>
      <c r="AD417" s="96"/>
      <c r="AE417" s="96"/>
      <c r="AF417" s="96"/>
      <c r="AG417" s="96"/>
      <c r="AH417" s="96"/>
      <c r="AI417" s="96"/>
      <c r="AJ417" s="96"/>
      <c r="AK417" s="96"/>
      <c r="AL417" s="96"/>
      <c r="AM417" s="96"/>
      <c r="AN417" s="96"/>
      <c r="AO417" s="96"/>
    </row>
    <row r="418" spans="1:41" x14ac:dyDescent="0.25">
      <c r="A418" s="96"/>
      <c r="B418" s="96"/>
      <c r="C418" s="96"/>
      <c r="D418" s="96"/>
      <c r="E418" s="96"/>
      <c r="F418" s="96"/>
      <c r="G418" s="96"/>
      <c r="H418" s="96"/>
      <c r="I418" s="96"/>
      <c r="J418" s="96"/>
      <c r="K418" s="96"/>
      <c r="L418" s="96"/>
      <c r="M418" s="96"/>
      <c r="N418" s="96"/>
      <c r="O418" s="96"/>
      <c r="P418" s="96"/>
      <c r="Q418" s="96"/>
      <c r="R418" s="96"/>
      <c r="S418" s="96"/>
      <c r="T418" s="96"/>
      <c r="U418" s="96"/>
      <c r="V418" s="96"/>
      <c r="W418" s="96"/>
      <c r="X418" s="96"/>
      <c r="Y418" s="96"/>
      <c r="Z418" s="96"/>
      <c r="AA418" s="96"/>
      <c r="AB418" s="96"/>
      <c r="AC418" s="96"/>
      <c r="AD418" s="96"/>
      <c r="AE418" s="96"/>
      <c r="AF418" s="96"/>
      <c r="AG418" s="96"/>
      <c r="AH418" s="96"/>
      <c r="AI418" s="96"/>
      <c r="AJ418" s="96"/>
      <c r="AK418" s="96"/>
      <c r="AL418" s="96"/>
      <c r="AM418" s="96"/>
      <c r="AN418" s="96"/>
      <c r="AO418" s="96"/>
    </row>
    <row r="419" spans="1:41" x14ac:dyDescent="0.25">
      <c r="A419" s="96"/>
      <c r="B419" s="96"/>
      <c r="C419" s="96"/>
      <c r="D419" s="96"/>
      <c r="E419" s="96"/>
      <c r="F419" s="96"/>
      <c r="G419" s="96"/>
      <c r="H419" s="96"/>
      <c r="I419" s="96"/>
      <c r="J419" s="96"/>
      <c r="K419" s="96"/>
      <c r="L419" s="96"/>
      <c r="M419" s="96"/>
      <c r="N419" s="96"/>
      <c r="O419" s="96"/>
      <c r="P419" s="96"/>
      <c r="Q419" s="96"/>
      <c r="R419" s="96"/>
      <c r="S419" s="96"/>
      <c r="T419" s="96"/>
      <c r="U419" s="96"/>
      <c r="V419" s="96"/>
      <c r="W419" s="96"/>
      <c r="X419" s="96"/>
      <c r="Y419" s="96"/>
      <c r="Z419" s="96"/>
      <c r="AA419" s="96"/>
      <c r="AB419" s="96"/>
      <c r="AC419" s="96"/>
      <c r="AD419" s="96"/>
      <c r="AE419" s="96"/>
      <c r="AF419" s="96"/>
      <c r="AG419" s="96"/>
      <c r="AH419" s="96"/>
      <c r="AI419" s="96"/>
      <c r="AJ419" s="96"/>
      <c r="AK419" s="96"/>
      <c r="AL419" s="96"/>
      <c r="AM419" s="96"/>
      <c r="AN419" s="96"/>
      <c r="AO419" s="96"/>
    </row>
    <row r="420" spans="1:41" x14ac:dyDescent="0.25">
      <c r="A420" s="96"/>
      <c r="B420" s="96"/>
      <c r="C420" s="96"/>
      <c r="D420" s="96"/>
      <c r="E420" s="96"/>
      <c r="F420" s="96"/>
      <c r="G420" s="96"/>
      <c r="H420" s="96"/>
      <c r="I420" s="96"/>
      <c r="J420" s="96"/>
      <c r="K420" s="96"/>
      <c r="L420" s="96"/>
      <c r="M420" s="96"/>
      <c r="N420" s="96"/>
      <c r="O420" s="96"/>
      <c r="P420" s="96"/>
      <c r="Q420" s="96"/>
      <c r="R420" s="96"/>
      <c r="S420" s="96"/>
      <c r="T420" s="96"/>
      <c r="U420" s="96"/>
      <c r="V420" s="96"/>
      <c r="W420" s="96"/>
      <c r="X420" s="96"/>
      <c r="Y420" s="96"/>
      <c r="Z420" s="96"/>
      <c r="AA420" s="96"/>
      <c r="AB420" s="96"/>
      <c r="AC420" s="96"/>
      <c r="AD420" s="96"/>
      <c r="AE420" s="96"/>
      <c r="AF420" s="96"/>
      <c r="AG420" s="96"/>
      <c r="AH420" s="96"/>
      <c r="AI420" s="96"/>
      <c r="AJ420" s="96"/>
      <c r="AK420" s="96"/>
      <c r="AL420" s="96"/>
      <c r="AM420" s="96"/>
      <c r="AN420" s="96"/>
      <c r="AO420" s="96"/>
    </row>
    <row r="421" spans="1:41" x14ac:dyDescent="0.25">
      <c r="A421" s="96"/>
      <c r="B421" s="96"/>
      <c r="C421" s="96"/>
      <c r="D421" s="96"/>
      <c r="E421" s="96"/>
      <c r="F421" s="96"/>
      <c r="G421" s="96"/>
      <c r="H421" s="96"/>
      <c r="I421" s="96"/>
      <c r="J421" s="96"/>
      <c r="K421" s="96"/>
      <c r="L421" s="96"/>
      <c r="M421" s="96"/>
      <c r="N421" s="96"/>
      <c r="O421" s="96"/>
      <c r="P421" s="96"/>
      <c r="Q421" s="96"/>
      <c r="R421" s="96"/>
      <c r="S421" s="96"/>
      <c r="T421" s="96"/>
      <c r="U421" s="96"/>
      <c r="V421" s="96"/>
      <c r="W421" s="96"/>
      <c r="X421" s="96"/>
      <c r="Y421" s="96"/>
      <c r="Z421" s="96"/>
      <c r="AA421" s="96"/>
      <c r="AB421" s="96"/>
      <c r="AC421" s="96"/>
      <c r="AD421" s="96"/>
      <c r="AE421" s="96"/>
      <c r="AF421" s="96"/>
      <c r="AG421" s="96"/>
      <c r="AH421" s="96"/>
      <c r="AI421" s="96"/>
      <c r="AJ421" s="96"/>
      <c r="AK421" s="96"/>
      <c r="AL421" s="96"/>
      <c r="AM421" s="96"/>
      <c r="AN421" s="96"/>
      <c r="AO421" s="96"/>
    </row>
    <row r="422" spans="1:41" x14ac:dyDescent="0.25">
      <c r="A422" s="96"/>
      <c r="B422" s="96"/>
      <c r="C422" s="96"/>
      <c r="D422" s="96"/>
      <c r="E422" s="96"/>
      <c r="F422" s="96"/>
      <c r="G422" s="96"/>
      <c r="H422" s="96"/>
      <c r="I422" s="96"/>
      <c r="J422" s="96"/>
      <c r="K422" s="96"/>
      <c r="L422" s="96"/>
      <c r="M422" s="96"/>
      <c r="N422" s="96"/>
      <c r="O422" s="96"/>
      <c r="P422" s="96"/>
      <c r="Q422" s="96"/>
      <c r="R422" s="96"/>
      <c r="S422" s="96"/>
      <c r="T422" s="96"/>
      <c r="U422" s="96"/>
      <c r="V422" s="96"/>
      <c r="W422" s="96"/>
      <c r="X422" s="96"/>
      <c r="Y422" s="96"/>
      <c r="Z422" s="96"/>
      <c r="AA422" s="96"/>
      <c r="AB422" s="96"/>
      <c r="AC422" s="96"/>
      <c r="AD422" s="96"/>
      <c r="AE422" s="96"/>
      <c r="AF422" s="96"/>
      <c r="AG422" s="96"/>
      <c r="AH422" s="96"/>
      <c r="AI422" s="96"/>
      <c r="AJ422" s="96"/>
      <c r="AK422" s="96"/>
      <c r="AL422" s="96"/>
      <c r="AM422" s="96"/>
      <c r="AN422" s="96"/>
      <c r="AO422" s="96"/>
    </row>
    <row r="423" spans="1:41" x14ac:dyDescent="0.25">
      <c r="A423" s="96"/>
      <c r="B423" s="96"/>
      <c r="C423" s="96"/>
      <c r="D423" s="96"/>
      <c r="E423" s="96"/>
      <c r="F423" s="96"/>
      <c r="G423" s="96"/>
      <c r="H423" s="96"/>
      <c r="I423" s="96"/>
      <c r="J423" s="96"/>
      <c r="K423" s="96"/>
      <c r="L423" s="96"/>
      <c r="M423" s="96"/>
      <c r="N423" s="96"/>
      <c r="O423" s="96"/>
      <c r="P423" s="96"/>
      <c r="Q423" s="96"/>
      <c r="R423" s="96"/>
      <c r="S423" s="96"/>
      <c r="T423" s="96"/>
      <c r="U423" s="96"/>
      <c r="V423" s="96"/>
      <c r="W423" s="96"/>
      <c r="X423" s="96"/>
      <c r="Y423" s="96"/>
      <c r="Z423" s="96"/>
      <c r="AA423" s="96"/>
      <c r="AB423" s="96"/>
      <c r="AC423" s="96"/>
      <c r="AD423" s="96"/>
      <c r="AE423" s="96"/>
      <c r="AF423" s="96"/>
      <c r="AG423" s="96"/>
      <c r="AH423" s="96"/>
      <c r="AI423" s="96"/>
      <c r="AJ423" s="96"/>
      <c r="AK423" s="96"/>
      <c r="AL423" s="96"/>
      <c r="AM423" s="96"/>
      <c r="AN423" s="96"/>
      <c r="AO423" s="96"/>
    </row>
    <row r="424" spans="1:41" x14ac:dyDescent="0.25">
      <c r="A424" s="96"/>
      <c r="B424" s="96"/>
      <c r="C424" s="96"/>
      <c r="D424" s="96"/>
      <c r="E424" s="96"/>
      <c r="F424" s="96"/>
      <c r="G424" s="96"/>
      <c r="H424" s="96"/>
      <c r="I424" s="96"/>
      <c r="J424" s="96"/>
      <c r="K424" s="96"/>
      <c r="L424" s="96"/>
      <c r="M424" s="96"/>
      <c r="N424" s="96"/>
      <c r="O424" s="96"/>
      <c r="P424" s="96"/>
      <c r="Q424" s="96"/>
      <c r="R424" s="96"/>
      <c r="S424" s="96"/>
      <c r="T424" s="96"/>
      <c r="U424" s="96"/>
      <c r="V424" s="96"/>
      <c r="W424" s="96"/>
      <c r="X424" s="96"/>
      <c r="Y424" s="96"/>
      <c r="Z424" s="96"/>
      <c r="AA424" s="96"/>
      <c r="AB424" s="96"/>
      <c r="AC424" s="96"/>
      <c r="AD424" s="96"/>
      <c r="AE424" s="96"/>
      <c r="AF424" s="96"/>
      <c r="AG424" s="96"/>
      <c r="AH424" s="96"/>
      <c r="AI424" s="96"/>
      <c r="AJ424" s="96"/>
      <c r="AK424" s="96"/>
      <c r="AL424" s="96"/>
      <c r="AM424" s="96"/>
      <c r="AN424" s="96"/>
      <c r="AO424" s="96"/>
    </row>
    <row r="425" spans="1:41" x14ac:dyDescent="0.25">
      <c r="A425" s="96"/>
      <c r="B425" s="96"/>
      <c r="C425" s="96"/>
      <c r="D425" s="96"/>
      <c r="E425" s="96"/>
      <c r="F425" s="96"/>
      <c r="G425" s="96"/>
      <c r="H425" s="96"/>
      <c r="I425" s="96"/>
      <c r="J425" s="96"/>
      <c r="K425" s="96"/>
      <c r="L425" s="96"/>
      <c r="M425" s="96"/>
      <c r="N425" s="96"/>
      <c r="O425" s="96"/>
      <c r="P425" s="96"/>
      <c r="Q425" s="96"/>
      <c r="R425" s="96"/>
      <c r="S425" s="96"/>
      <c r="T425" s="96"/>
      <c r="U425" s="96"/>
      <c r="V425" s="96"/>
      <c r="W425" s="96"/>
      <c r="X425" s="96"/>
      <c r="Y425" s="96"/>
      <c r="Z425" s="96"/>
      <c r="AA425" s="96"/>
      <c r="AB425" s="96"/>
      <c r="AC425" s="96"/>
      <c r="AD425" s="96"/>
      <c r="AE425" s="96"/>
      <c r="AF425" s="96"/>
      <c r="AG425" s="96"/>
      <c r="AH425" s="96"/>
      <c r="AI425" s="96"/>
      <c r="AJ425" s="96"/>
      <c r="AK425" s="96"/>
      <c r="AL425" s="96"/>
      <c r="AM425" s="96"/>
      <c r="AN425" s="96"/>
      <c r="AO425" s="96"/>
    </row>
    <row r="426" spans="1:41" x14ac:dyDescent="0.25">
      <c r="A426" s="96"/>
      <c r="B426" s="96"/>
      <c r="C426" s="96"/>
      <c r="D426" s="96"/>
      <c r="E426" s="96"/>
      <c r="F426" s="96"/>
      <c r="G426" s="96"/>
      <c r="H426" s="96"/>
      <c r="I426" s="96"/>
      <c r="J426" s="96"/>
      <c r="K426" s="96"/>
      <c r="L426" s="96"/>
      <c r="M426" s="96"/>
      <c r="N426" s="96"/>
      <c r="O426" s="96"/>
      <c r="P426" s="96"/>
      <c r="Q426" s="96"/>
      <c r="R426" s="96"/>
      <c r="S426" s="96"/>
      <c r="T426" s="96"/>
      <c r="U426" s="96"/>
      <c r="V426" s="96"/>
      <c r="W426" s="96"/>
      <c r="X426" s="96"/>
      <c r="Y426" s="96"/>
      <c r="Z426" s="96"/>
      <c r="AA426" s="96"/>
      <c r="AB426" s="96"/>
      <c r="AC426" s="96"/>
      <c r="AD426" s="96"/>
      <c r="AE426" s="96"/>
      <c r="AF426" s="96"/>
      <c r="AG426" s="96"/>
      <c r="AH426" s="96"/>
      <c r="AI426" s="96"/>
      <c r="AJ426" s="96"/>
      <c r="AK426" s="96"/>
      <c r="AL426" s="96"/>
      <c r="AM426" s="96"/>
      <c r="AN426" s="96"/>
      <c r="AO426" s="96"/>
    </row>
    <row r="427" spans="1:41" x14ac:dyDescent="0.25">
      <c r="A427" s="96"/>
      <c r="B427" s="96"/>
      <c r="C427" s="96"/>
      <c r="D427" s="96"/>
      <c r="E427" s="96"/>
      <c r="F427" s="96"/>
      <c r="G427" s="96"/>
      <c r="H427" s="96"/>
      <c r="I427" s="96"/>
      <c r="J427" s="96"/>
      <c r="K427" s="96"/>
      <c r="L427" s="96"/>
      <c r="M427" s="96"/>
      <c r="N427" s="96"/>
      <c r="O427" s="96"/>
      <c r="P427" s="96"/>
      <c r="Q427" s="96"/>
      <c r="R427" s="96"/>
      <c r="S427" s="96"/>
      <c r="T427" s="96"/>
      <c r="U427" s="96"/>
      <c r="V427" s="96"/>
      <c r="W427" s="96"/>
      <c r="X427" s="96"/>
      <c r="Y427" s="96"/>
      <c r="Z427" s="96"/>
      <c r="AA427" s="96"/>
      <c r="AB427" s="96"/>
      <c r="AC427" s="96"/>
      <c r="AD427" s="96"/>
      <c r="AE427" s="96"/>
      <c r="AF427" s="96"/>
      <c r="AG427" s="96"/>
      <c r="AH427" s="96"/>
      <c r="AI427" s="96"/>
      <c r="AJ427" s="96"/>
      <c r="AK427" s="96"/>
      <c r="AL427" s="96"/>
      <c r="AM427" s="96"/>
      <c r="AN427" s="96"/>
      <c r="AO427" s="96"/>
    </row>
    <row r="428" spans="1:41" x14ac:dyDescent="0.25">
      <c r="A428" s="96"/>
      <c r="B428" s="96"/>
      <c r="C428" s="96"/>
      <c r="D428" s="96"/>
      <c r="E428" s="96"/>
      <c r="F428" s="96"/>
      <c r="G428" s="96"/>
      <c r="H428" s="96"/>
      <c r="I428" s="96"/>
      <c r="J428" s="96"/>
      <c r="K428" s="96"/>
      <c r="L428" s="96"/>
      <c r="M428" s="96"/>
      <c r="N428" s="96"/>
      <c r="O428" s="96"/>
      <c r="P428" s="96"/>
      <c r="Q428" s="96"/>
      <c r="R428" s="96"/>
      <c r="S428" s="96"/>
      <c r="T428" s="96"/>
      <c r="U428" s="96"/>
      <c r="V428" s="96"/>
      <c r="W428" s="96"/>
      <c r="X428" s="96"/>
      <c r="Y428" s="96"/>
      <c r="Z428" s="96"/>
      <c r="AA428" s="96"/>
      <c r="AB428" s="96"/>
      <c r="AC428" s="96"/>
      <c r="AD428" s="96"/>
      <c r="AE428" s="96"/>
      <c r="AF428" s="96"/>
      <c r="AG428" s="96"/>
      <c r="AH428" s="96"/>
      <c r="AI428" s="96"/>
      <c r="AJ428" s="96"/>
      <c r="AK428" s="96"/>
      <c r="AL428" s="96"/>
      <c r="AM428" s="96"/>
      <c r="AN428" s="96"/>
      <c r="AO428" s="96"/>
    </row>
    <row r="429" spans="1:41" x14ac:dyDescent="0.25">
      <c r="A429" s="96"/>
      <c r="B429" s="96"/>
      <c r="C429" s="96"/>
      <c r="D429" s="96"/>
      <c r="E429" s="96"/>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row>
    <row r="430" spans="1:41" x14ac:dyDescent="0.25">
      <c r="A430" s="96"/>
      <c r="B430" s="96"/>
      <c r="C430" s="96"/>
      <c r="D430" s="96"/>
      <c r="E430" s="96"/>
      <c r="F430" s="96"/>
      <c r="G430" s="96"/>
      <c r="H430" s="96"/>
      <c r="I430" s="96"/>
      <c r="J430" s="96"/>
      <c r="K430" s="96"/>
      <c r="L430" s="96"/>
      <c r="M430" s="96"/>
      <c r="N430" s="96"/>
      <c r="O430" s="96"/>
      <c r="P430" s="96"/>
      <c r="Q430" s="96"/>
      <c r="R430" s="96"/>
      <c r="S430" s="96"/>
      <c r="T430" s="96"/>
      <c r="U430" s="96"/>
      <c r="V430" s="96"/>
      <c r="W430" s="96"/>
      <c r="X430" s="96"/>
      <c r="Y430" s="96"/>
      <c r="Z430" s="96"/>
      <c r="AA430" s="96"/>
      <c r="AB430" s="96"/>
      <c r="AC430" s="96"/>
      <c r="AD430" s="96"/>
      <c r="AE430" s="96"/>
      <c r="AF430" s="96"/>
      <c r="AG430" s="96"/>
      <c r="AH430" s="96"/>
      <c r="AI430" s="96"/>
      <c r="AJ430" s="96"/>
      <c r="AK430" s="96"/>
      <c r="AL430" s="96"/>
      <c r="AM430" s="96"/>
      <c r="AN430" s="96"/>
      <c r="AO430" s="96"/>
    </row>
    <row r="431" spans="1:41" x14ac:dyDescent="0.25">
      <c r="A431" s="96"/>
      <c r="B431" s="96"/>
      <c r="C431" s="96"/>
      <c r="D431" s="96"/>
      <c r="E431" s="96"/>
      <c r="F431" s="96"/>
      <c r="G431" s="96"/>
      <c r="H431" s="96"/>
      <c r="I431" s="96"/>
      <c r="J431" s="96"/>
      <c r="K431" s="96"/>
      <c r="L431" s="96"/>
      <c r="M431" s="96"/>
      <c r="N431" s="96"/>
      <c r="O431" s="96"/>
      <c r="P431" s="96"/>
      <c r="Q431" s="96"/>
      <c r="R431" s="96"/>
      <c r="S431" s="96"/>
      <c r="T431" s="96"/>
      <c r="U431" s="96"/>
      <c r="V431" s="96"/>
      <c r="W431" s="96"/>
      <c r="X431" s="96"/>
      <c r="Y431" s="96"/>
      <c r="Z431" s="96"/>
      <c r="AA431" s="96"/>
      <c r="AB431" s="96"/>
      <c r="AC431" s="96"/>
      <c r="AD431" s="96"/>
      <c r="AE431" s="96"/>
      <c r="AF431" s="96"/>
      <c r="AG431" s="96"/>
      <c r="AH431" s="96"/>
      <c r="AI431" s="96"/>
      <c r="AJ431" s="96"/>
      <c r="AK431" s="96"/>
      <c r="AL431" s="96"/>
      <c r="AM431" s="96"/>
      <c r="AN431" s="96"/>
      <c r="AO431" s="96"/>
    </row>
    <row r="432" spans="1:41" x14ac:dyDescent="0.25">
      <c r="A432" s="96"/>
      <c r="B432" s="96"/>
      <c r="C432" s="96"/>
      <c r="D432" s="96"/>
      <c r="E432" s="96"/>
      <c r="F432" s="96"/>
      <c r="G432" s="96"/>
      <c r="H432" s="96"/>
      <c r="I432" s="96"/>
      <c r="J432" s="96"/>
      <c r="K432" s="96"/>
      <c r="L432" s="96"/>
      <c r="M432" s="96"/>
      <c r="N432" s="96"/>
      <c r="O432" s="96"/>
      <c r="P432" s="96"/>
      <c r="Q432" s="96"/>
      <c r="R432" s="96"/>
      <c r="S432" s="96"/>
      <c r="T432" s="96"/>
      <c r="U432" s="96"/>
      <c r="V432" s="96"/>
      <c r="W432" s="96"/>
      <c r="X432" s="96"/>
      <c r="Y432" s="96"/>
      <c r="Z432" s="96"/>
      <c r="AA432" s="96"/>
      <c r="AB432" s="96"/>
      <c r="AC432" s="96"/>
      <c r="AD432" s="96"/>
      <c r="AE432" s="96"/>
      <c r="AF432" s="96"/>
      <c r="AG432" s="96"/>
      <c r="AH432" s="96"/>
      <c r="AI432" s="96"/>
      <c r="AJ432" s="96"/>
      <c r="AK432" s="96"/>
      <c r="AL432" s="96"/>
      <c r="AM432" s="96"/>
      <c r="AN432" s="96"/>
      <c r="AO432" s="96"/>
    </row>
    <row r="433" spans="1:41" x14ac:dyDescent="0.25">
      <c r="A433" s="96"/>
      <c r="B433" s="96"/>
      <c r="C433" s="96"/>
      <c r="D433" s="96"/>
      <c r="E433" s="96"/>
      <c r="F433" s="96"/>
      <c r="G433" s="96"/>
      <c r="H433" s="96"/>
      <c r="I433" s="96"/>
      <c r="J433" s="96"/>
      <c r="K433" s="96"/>
      <c r="L433" s="96"/>
      <c r="M433" s="96"/>
      <c r="N433" s="96"/>
      <c r="O433" s="96"/>
      <c r="P433" s="96"/>
      <c r="Q433" s="96"/>
      <c r="R433" s="96"/>
      <c r="S433" s="96"/>
      <c r="T433" s="96"/>
      <c r="U433" s="96"/>
      <c r="V433" s="96"/>
      <c r="W433" s="96"/>
      <c r="X433" s="96"/>
      <c r="Y433" s="96"/>
      <c r="Z433" s="96"/>
      <c r="AA433" s="96"/>
      <c r="AB433" s="96"/>
      <c r="AC433" s="96"/>
      <c r="AD433" s="96"/>
      <c r="AE433" s="96"/>
      <c r="AF433" s="96"/>
      <c r="AG433" s="96"/>
      <c r="AH433" s="96"/>
      <c r="AI433" s="96"/>
      <c r="AJ433" s="96"/>
      <c r="AK433" s="96"/>
      <c r="AL433" s="96"/>
      <c r="AM433" s="96"/>
      <c r="AN433" s="96"/>
      <c r="AO433" s="96"/>
    </row>
    <row r="434" spans="1:41" x14ac:dyDescent="0.25">
      <c r="A434" s="96"/>
      <c r="B434" s="96"/>
      <c r="C434" s="96"/>
      <c r="D434" s="96"/>
      <c r="E434" s="96"/>
      <c r="F434" s="96"/>
      <c r="G434" s="96"/>
      <c r="H434" s="96"/>
      <c r="I434" s="96"/>
      <c r="J434" s="96"/>
      <c r="K434" s="96"/>
      <c r="L434" s="96"/>
      <c r="M434" s="96"/>
      <c r="N434" s="96"/>
      <c r="O434" s="96"/>
      <c r="P434" s="96"/>
      <c r="Q434" s="96"/>
      <c r="R434" s="96"/>
      <c r="S434" s="96"/>
      <c r="T434" s="96"/>
      <c r="U434" s="96"/>
      <c r="V434" s="96"/>
      <c r="W434" s="96"/>
      <c r="X434" s="96"/>
      <c r="Y434" s="96"/>
      <c r="Z434" s="96"/>
      <c r="AA434" s="96"/>
      <c r="AB434" s="96"/>
      <c r="AC434" s="96"/>
      <c r="AD434" s="96"/>
      <c r="AE434" s="96"/>
      <c r="AF434" s="96"/>
      <c r="AG434" s="96"/>
      <c r="AH434" s="96"/>
      <c r="AI434" s="96"/>
      <c r="AJ434" s="96"/>
      <c r="AK434" s="96"/>
      <c r="AL434" s="96"/>
      <c r="AM434" s="96"/>
      <c r="AN434" s="96"/>
      <c r="AO434" s="96"/>
    </row>
    <row r="435" spans="1:41" x14ac:dyDescent="0.25">
      <c r="A435" s="96"/>
      <c r="B435" s="96"/>
      <c r="C435" s="96"/>
      <c r="D435" s="96"/>
      <c r="E435" s="96"/>
      <c r="F435" s="96"/>
      <c r="G435" s="96"/>
      <c r="H435" s="96"/>
      <c r="I435" s="96"/>
      <c r="J435" s="96"/>
      <c r="K435" s="96"/>
      <c r="L435" s="96"/>
      <c r="M435" s="96"/>
      <c r="N435" s="96"/>
      <c r="O435" s="96"/>
      <c r="P435" s="96"/>
      <c r="Q435" s="96"/>
      <c r="R435" s="96"/>
      <c r="S435" s="96"/>
      <c r="T435" s="96"/>
      <c r="U435" s="96"/>
      <c r="V435" s="96"/>
      <c r="W435" s="96"/>
      <c r="X435" s="96"/>
      <c r="Y435" s="96"/>
      <c r="Z435" s="96"/>
      <c r="AA435" s="96"/>
      <c r="AB435" s="96"/>
      <c r="AC435" s="96"/>
      <c r="AD435" s="96"/>
      <c r="AE435" s="96"/>
      <c r="AF435" s="96"/>
      <c r="AG435" s="96"/>
      <c r="AH435" s="96"/>
      <c r="AI435" s="96"/>
      <c r="AJ435" s="96"/>
      <c r="AK435" s="96"/>
      <c r="AL435" s="96"/>
      <c r="AM435" s="96"/>
      <c r="AN435" s="96"/>
      <c r="AO435" s="96"/>
    </row>
    <row r="436" spans="1:41" x14ac:dyDescent="0.25">
      <c r="A436" s="96"/>
      <c r="B436" s="96"/>
      <c r="C436" s="96"/>
      <c r="D436" s="96"/>
      <c r="E436" s="96"/>
      <c r="F436" s="96"/>
      <c r="G436" s="96"/>
      <c r="H436" s="96"/>
      <c r="I436" s="96"/>
      <c r="J436" s="96"/>
      <c r="K436" s="96"/>
      <c r="L436" s="96"/>
      <c r="M436" s="96"/>
      <c r="N436" s="96"/>
      <c r="O436" s="96"/>
      <c r="P436" s="96"/>
      <c r="Q436" s="96"/>
      <c r="R436" s="96"/>
      <c r="S436" s="96"/>
      <c r="T436" s="96"/>
      <c r="U436" s="96"/>
      <c r="V436" s="96"/>
      <c r="W436" s="96"/>
      <c r="X436" s="96"/>
      <c r="Y436" s="96"/>
      <c r="Z436" s="96"/>
      <c r="AA436" s="96"/>
      <c r="AB436" s="96"/>
      <c r="AC436" s="96"/>
      <c r="AD436" s="96"/>
      <c r="AE436" s="96"/>
      <c r="AF436" s="96"/>
      <c r="AG436" s="96"/>
      <c r="AH436" s="96"/>
      <c r="AI436" s="96"/>
      <c r="AJ436" s="96"/>
      <c r="AK436" s="96"/>
      <c r="AL436" s="96"/>
      <c r="AM436" s="96"/>
      <c r="AN436" s="96"/>
      <c r="AO436" s="96"/>
    </row>
    <row r="437" spans="1:41" x14ac:dyDescent="0.25">
      <c r="A437" s="96"/>
      <c r="B437" s="96"/>
      <c r="C437" s="96"/>
      <c r="D437" s="96"/>
      <c r="E437" s="96"/>
      <c r="F437" s="96"/>
      <c r="G437" s="96"/>
      <c r="H437" s="96"/>
      <c r="I437" s="96"/>
      <c r="J437" s="96"/>
      <c r="K437" s="96"/>
      <c r="L437" s="96"/>
      <c r="M437" s="96"/>
      <c r="N437" s="96"/>
      <c r="O437" s="96"/>
      <c r="P437" s="96"/>
      <c r="Q437" s="96"/>
      <c r="R437" s="96"/>
      <c r="S437" s="96"/>
      <c r="T437" s="96"/>
      <c r="U437" s="96"/>
      <c r="V437" s="96"/>
      <c r="W437" s="96"/>
      <c r="X437" s="96"/>
      <c r="Y437" s="96"/>
      <c r="Z437" s="96"/>
      <c r="AA437" s="96"/>
      <c r="AB437" s="96"/>
      <c r="AC437" s="96"/>
      <c r="AD437" s="96"/>
      <c r="AE437" s="96"/>
      <c r="AF437" s="96"/>
      <c r="AG437" s="96"/>
      <c r="AH437" s="96"/>
      <c r="AI437" s="96"/>
      <c r="AJ437" s="96"/>
      <c r="AK437" s="96"/>
      <c r="AL437" s="96"/>
      <c r="AM437" s="96"/>
      <c r="AN437" s="96"/>
      <c r="AO437" s="96"/>
    </row>
    <row r="438" spans="1:41" x14ac:dyDescent="0.25">
      <c r="A438" s="96"/>
      <c r="B438" s="96"/>
      <c r="C438" s="96"/>
      <c r="D438" s="96"/>
      <c r="E438" s="96"/>
      <c r="F438" s="96"/>
      <c r="G438" s="96"/>
      <c r="H438" s="96"/>
      <c r="I438" s="96"/>
      <c r="J438" s="96"/>
      <c r="K438" s="96"/>
      <c r="L438" s="96"/>
      <c r="M438" s="96"/>
      <c r="N438" s="96"/>
      <c r="O438" s="96"/>
      <c r="P438" s="96"/>
      <c r="Q438" s="96"/>
      <c r="R438" s="96"/>
      <c r="S438" s="96"/>
      <c r="T438" s="96"/>
      <c r="U438" s="96"/>
      <c r="V438" s="96"/>
      <c r="W438" s="96"/>
      <c r="X438" s="96"/>
      <c r="Y438" s="96"/>
      <c r="Z438" s="96"/>
      <c r="AA438" s="96"/>
      <c r="AB438" s="96"/>
      <c r="AC438" s="96"/>
      <c r="AD438" s="96"/>
      <c r="AE438" s="96"/>
      <c r="AF438" s="96"/>
      <c r="AG438" s="96"/>
      <c r="AH438" s="96"/>
      <c r="AI438" s="96"/>
      <c r="AJ438" s="96"/>
      <c r="AK438" s="96"/>
      <c r="AL438" s="96"/>
      <c r="AM438" s="96"/>
      <c r="AN438" s="96"/>
      <c r="AO438" s="96"/>
    </row>
    <row r="439" spans="1:41" x14ac:dyDescent="0.25">
      <c r="A439" s="96"/>
      <c r="B439" s="96"/>
      <c r="C439" s="96"/>
      <c r="D439" s="96"/>
      <c r="E439" s="96"/>
      <c r="F439" s="96"/>
      <c r="G439" s="96"/>
      <c r="H439" s="96"/>
      <c r="I439" s="96"/>
      <c r="J439" s="96"/>
      <c r="K439" s="96"/>
      <c r="L439" s="96"/>
      <c r="M439" s="96"/>
      <c r="N439" s="96"/>
      <c r="O439" s="96"/>
      <c r="P439" s="96"/>
      <c r="Q439" s="96"/>
      <c r="R439" s="96"/>
      <c r="S439" s="96"/>
      <c r="T439" s="96"/>
      <c r="U439" s="96"/>
      <c r="V439" s="96"/>
      <c r="W439" s="96"/>
      <c r="X439" s="96"/>
      <c r="Y439" s="96"/>
      <c r="Z439" s="96"/>
      <c r="AA439" s="96"/>
      <c r="AB439" s="96"/>
      <c r="AC439" s="96"/>
      <c r="AD439" s="96"/>
      <c r="AE439" s="96"/>
      <c r="AF439" s="96"/>
      <c r="AG439" s="96"/>
      <c r="AH439" s="96"/>
      <c r="AI439" s="96"/>
      <c r="AJ439" s="96"/>
      <c r="AK439" s="96"/>
      <c r="AL439" s="96"/>
      <c r="AM439" s="96"/>
      <c r="AN439" s="96"/>
      <c r="AO439" s="96"/>
    </row>
    <row r="440" spans="1:41" x14ac:dyDescent="0.25">
      <c r="A440" s="96"/>
      <c r="B440" s="96"/>
      <c r="C440" s="96"/>
      <c r="D440" s="96"/>
      <c r="E440" s="96"/>
      <c r="F440" s="96"/>
      <c r="G440" s="96"/>
      <c r="H440" s="96"/>
      <c r="I440" s="96"/>
      <c r="J440" s="96"/>
      <c r="K440" s="96"/>
      <c r="L440" s="96"/>
      <c r="M440" s="96"/>
      <c r="N440" s="96"/>
      <c r="O440" s="96"/>
      <c r="P440" s="96"/>
      <c r="Q440" s="96"/>
      <c r="R440" s="96"/>
      <c r="S440" s="96"/>
      <c r="T440" s="96"/>
      <c r="U440" s="96"/>
      <c r="V440" s="96"/>
      <c r="W440" s="96"/>
      <c r="X440" s="96"/>
      <c r="Y440" s="96"/>
      <c r="Z440" s="96"/>
      <c r="AA440" s="96"/>
      <c r="AB440" s="96"/>
      <c r="AC440" s="96"/>
      <c r="AD440" s="96"/>
      <c r="AE440" s="96"/>
      <c r="AF440" s="96"/>
      <c r="AG440" s="96"/>
      <c r="AH440" s="96"/>
      <c r="AI440" s="96"/>
      <c r="AJ440" s="96"/>
      <c r="AK440" s="96"/>
      <c r="AL440" s="96"/>
      <c r="AM440" s="96"/>
      <c r="AN440" s="96"/>
      <c r="AO440" s="96"/>
    </row>
    <row r="441" spans="1:41" x14ac:dyDescent="0.25">
      <c r="A441" s="96"/>
      <c r="B441" s="96"/>
      <c r="C441" s="96"/>
      <c r="D441" s="96"/>
      <c r="E441" s="96"/>
      <c r="F441" s="96"/>
      <c r="G441" s="96"/>
      <c r="H441" s="96"/>
      <c r="I441" s="96"/>
      <c r="J441" s="96"/>
      <c r="K441" s="96"/>
      <c r="L441" s="96"/>
      <c r="M441" s="96"/>
      <c r="N441" s="96"/>
      <c r="O441" s="96"/>
      <c r="P441" s="96"/>
      <c r="Q441" s="96"/>
      <c r="R441" s="96"/>
      <c r="S441" s="96"/>
      <c r="T441" s="96"/>
      <c r="U441" s="96"/>
      <c r="V441" s="96"/>
      <c r="W441" s="96"/>
      <c r="X441" s="96"/>
      <c r="Y441" s="96"/>
      <c r="Z441" s="96"/>
      <c r="AA441" s="96"/>
      <c r="AB441" s="96"/>
      <c r="AC441" s="96"/>
      <c r="AD441" s="96"/>
      <c r="AE441" s="96"/>
      <c r="AF441" s="96"/>
      <c r="AG441" s="96"/>
      <c r="AH441" s="96"/>
      <c r="AI441" s="96"/>
      <c r="AJ441" s="96"/>
      <c r="AK441" s="96"/>
      <c r="AL441" s="96"/>
      <c r="AM441" s="96"/>
      <c r="AN441" s="96"/>
      <c r="AO441" s="96"/>
    </row>
    <row r="442" spans="1:41" x14ac:dyDescent="0.25">
      <c r="A442" s="96"/>
      <c r="B442" s="96"/>
      <c r="C442" s="96"/>
      <c r="D442" s="96"/>
      <c r="E442" s="96"/>
      <c r="F442" s="96"/>
      <c r="G442" s="96"/>
      <c r="H442" s="96"/>
      <c r="I442" s="96"/>
      <c r="J442" s="96"/>
      <c r="K442" s="96"/>
      <c r="L442" s="96"/>
      <c r="M442" s="96"/>
      <c r="N442" s="96"/>
      <c r="O442" s="96"/>
      <c r="P442" s="96"/>
      <c r="Q442" s="96"/>
      <c r="R442" s="96"/>
      <c r="S442" s="96"/>
      <c r="T442" s="96"/>
      <c r="U442" s="96"/>
      <c r="V442" s="96"/>
      <c r="W442" s="96"/>
      <c r="X442" s="96"/>
      <c r="Y442" s="96"/>
      <c r="Z442" s="96"/>
      <c r="AA442" s="96"/>
      <c r="AB442" s="96"/>
      <c r="AC442" s="96"/>
      <c r="AD442" s="96"/>
      <c r="AE442" s="96"/>
      <c r="AF442" s="96"/>
      <c r="AG442" s="96"/>
      <c r="AH442" s="96"/>
      <c r="AI442" s="96"/>
      <c r="AJ442" s="96"/>
      <c r="AK442" s="96"/>
      <c r="AL442" s="96"/>
      <c r="AM442" s="96"/>
      <c r="AN442" s="96"/>
      <c r="AO442" s="96"/>
    </row>
    <row r="443" spans="1:41" x14ac:dyDescent="0.25">
      <c r="A443" s="96"/>
      <c r="B443" s="96"/>
      <c r="C443" s="96"/>
      <c r="D443" s="96"/>
      <c r="E443" s="96"/>
      <c r="F443" s="96"/>
      <c r="G443" s="96"/>
      <c r="H443" s="96"/>
      <c r="I443" s="96"/>
      <c r="J443" s="96"/>
      <c r="K443" s="96"/>
      <c r="L443" s="96"/>
      <c r="M443" s="96"/>
      <c r="N443" s="96"/>
      <c r="O443" s="96"/>
      <c r="P443" s="96"/>
      <c r="Q443" s="96"/>
      <c r="R443" s="96"/>
      <c r="S443" s="96"/>
      <c r="T443" s="96"/>
      <c r="U443" s="96"/>
      <c r="V443" s="96"/>
      <c r="W443" s="96"/>
      <c r="X443" s="96"/>
      <c r="Y443" s="96"/>
      <c r="Z443" s="96"/>
      <c r="AA443" s="96"/>
      <c r="AB443" s="96"/>
      <c r="AC443" s="96"/>
      <c r="AD443" s="96"/>
      <c r="AE443" s="96"/>
      <c r="AF443" s="96"/>
      <c r="AG443" s="96"/>
      <c r="AH443" s="96"/>
      <c r="AI443" s="96"/>
      <c r="AJ443" s="96"/>
      <c r="AK443" s="96"/>
      <c r="AL443" s="96"/>
      <c r="AM443" s="96"/>
      <c r="AN443" s="96"/>
      <c r="AO443" s="96"/>
    </row>
    <row r="444" spans="1:41" x14ac:dyDescent="0.25">
      <c r="A444" s="96"/>
      <c r="B444" s="96"/>
      <c r="C444" s="96"/>
      <c r="D444" s="96"/>
      <c r="E444" s="96"/>
      <c r="F444" s="96"/>
      <c r="G444" s="96"/>
      <c r="H444" s="96"/>
      <c r="I444" s="96"/>
      <c r="J444" s="96"/>
      <c r="K444" s="96"/>
      <c r="L444" s="96"/>
      <c r="M444" s="96"/>
      <c r="N444" s="96"/>
      <c r="O444" s="96"/>
      <c r="P444" s="96"/>
      <c r="Q444" s="96"/>
      <c r="R444" s="96"/>
      <c r="S444" s="96"/>
      <c r="T444" s="96"/>
      <c r="U444" s="96"/>
      <c r="V444" s="96"/>
      <c r="W444" s="96"/>
      <c r="X444" s="96"/>
      <c r="Y444" s="96"/>
      <c r="Z444" s="96"/>
      <c r="AA444" s="96"/>
      <c r="AB444" s="96"/>
      <c r="AC444" s="96"/>
      <c r="AD444" s="96"/>
      <c r="AE444" s="96"/>
      <c r="AF444" s="96"/>
      <c r="AG444" s="96"/>
      <c r="AH444" s="96"/>
      <c r="AI444" s="96"/>
      <c r="AJ444" s="96"/>
      <c r="AK444" s="96"/>
      <c r="AL444" s="96"/>
      <c r="AM444" s="96"/>
      <c r="AN444" s="96"/>
      <c r="AO444" s="96"/>
    </row>
    <row r="445" spans="1:41" x14ac:dyDescent="0.25">
      <c r="A445" s="96"/>
      <c r="B445" s="96"/>
      <c r="C445" s="96"/>
      <c r="D445" s="96"/>
      <c r="E445" s="96"/>
      <c r="F445" s="96"/>
      <c r="G445" s="96"/>
      <c r="H445" s="96"/>
      <c r="I445" s="96"/>
      <c r="J445" s="96"/>
      <c r="K445" s="96"/>
      <c r="L445" s="96"/>
      <c r="M445" s="96"/>
      <c r="N445" s="96"/>
      <c r="O445" s="96"/>
      <c r="P445" s="96"/>
      <c r="Q445" s="96"/>
      <c r="R445" s="96"/>
      <c r="S445" s="96"/>
      <c r="T445" s="96"/>
      <c r="U445" s="96"/>
      <c r="V445" s="96"/>
      <c r="W445" s="96"/>
      <c r="X445" s="96"/>
      <c r="Y445" s="96"/>
      <c r="Z445" s="96"/>
      <c r="AA445" s="96"/>
      <c r="AB445" s="96"/>
      <c r="AC445" s="96"/>
      <c r="AD445" s="96"/>
      <c r="AE445" s="96"/>
      <c r="AF445" s="96"/>
      <c r="AG445" s="96"/>
      <c r="AH445" s="96"/>
      <c r="AI445" s="96"/>
      <c r="AJ445" s="96"/>
      <c r="AK445" s="96"/>
      <c r="AL445" s="96"/>
      <c r="AM445" s="96"/>
      <c r="AN445" s="96"/>
      <c r="AO445" s="96"/>
    </row>
    <row r="446" spans="1:41" x14ac:dyDescent="0.25">
      <c r="A446" s="96"/>
      <c r="B446" s="96"/>
      <c r="C446" s="96"/>
      <c r="D446" s="96"/>
      <c r="E446" s="96"/>
      <c r="F446" s="96"/>
      <c r="G446" s="96"/>
      <c r="H446" s="96"/>
      <c r="I446" s="96"/>
      <c r="J446" s="96"/>
      <c r="K446" s="96"/>
      <c r="L446" s="96"/>
      <c r="M446" s="96"/>
      <c r="N446" s="96"/>
      <c r="O446" s="96"/>
      <c r="P446" s="96"/>
      <c r="Q446" s="96"/>
      <c r="R446" s="96"/>
      <c r="S446" s="96"/>
      <c r="T446" s="96"/>
      <c r="U446" s="96"/>
      <c r="V446" s="96"/>
      <c r="W446" s="96"/>
      <c r="X446" s="96"/>
      <c r="Y446" s="96"/>
      <c r="Z446" s="96"/>
      <c r="AA446" s="96"/>
      <c r="AB446" s="96"/>
      <c r="AC446" s="96"/>
      <c r="AD446" s="96"/>
      <c r="AE446" s="96"/>
      <c r="AF446" s="96"/>
      <c r="AG446" s="96"/>
      <c r="AH446" s="96"/>
      <c r="AI446" s="96"/>
      <c r="AJ446" s="96"/>
      <c r="AK446" s="96"/>
      <c r="AL446" s="96"/>
      <c r="AM446" s="96"/>
      <c r="AN446" s="96"/>
      <c r="AO446" s="96"/>
    </row>
    <row r="447" spans="1:41" x14ac:dyDescent="0.25">
      <c r="A447" s="96"/>
      <c r="B447" s="96"/>
      <c r="C447" s="96"/>
      <c r="D447" s="96"/>
      <c r="E447" s="96"/>
      <c r="F447" s="96"/>
      <c r="G447" s="96"/>
      <c r="H447" s="96"/>
      <c r="I447" s="96"/>
      <c r="J447" s="96"/>
      <c r="K447" s="96"/>
      <c r="L447" s="96"/>
      <c r="M447" s="96"/>
      <c r="N447" s="96"/>
      <c r="O447" s="96"/>
      <c r="P447" s="96"/>
      <c r="Q447" s="96"/>
      <c r="R447" s="96"/>
      <c r="S447" s="96"/>
      <c r="T447" s="96"/>
      <c r="U447" s="96"/>
      <c r="V447" s="96"/>
      <c r="W447" s="96"/>
      <c r="X447" s="96"/>
      <c r="Y447" s="96"/>
      <c r="Z447" s="96"/>
      <c r="AA447" s="96"/>
      <c r="AB447" s="96"/>
      <c r="AC447" s="96"/>
      <c r="AD447" s="96"/>
      <c r="AE447" s="96"/>
      <c r="AF447" s="96"/>
      <c r="AG447" s="96"/>
      <c r="AH447" s="96"/>
      <c r="AI447" s="96"/>
      <c r="AJ447" s="96"/>
      <c r="AK447" s="96"/>
      <c r="AL447" s="96"/>
      <c r="AM447" s="96"/>
      <c r="AN447" s="96"/>
      <c r="AO447" s="96"/>
    </row>
    <row r="448" spans="1:41" x14ac:dyDescent="0.25">
      <c r="A448" s="96"/>
      <c r="B448" s="96"/>
      <c r="C448" s="96"/>
      <c r="D448" s="96"/>
      <c r="E448" s="96"/>
      <c r="F448" s="96"/>
      <c r="G448" s="96"/>
      <c r="H448" s="96"/>
      <c r="I448" s="96"/>
      <c r="J448" s="96"/>
      <c r="K448" s="96"/>
      <c r="L448" s="96"/>
      <c r="M448" s="96"/>
      <c r="N448" s="96"/>
      <c r="O448" s="96"/>
      <c r="P448" s="96"/>
      <c r="Q448" s="96"/>
      <c r="R448" s="96"/>
      <c r="S448" s="96"/>
      <c r="T448" s="96"/>
      <c r="U448" s="96"/>
      <c r="V448" s="96"/>
      <c r="W448" s="96"/>
      <c r="X448" s="96"/>
      <c r="Y448" s="96"/>
      <c r="Z448" s="96"/>
      <c r="AA448" s="96"/>
      <c r="AB448" s="96"/>
      <c r="AC448" s="96"/>
      <c r="AD448" s="96"/>
      <c r="AE448" s="96"/>
      <c r="AF448" s="96"/>
      <c r="AG448" s="96"/>
      <c r="AH448" s="96"/>
      <c r="AI448" s="96"/>
      <c r="AJ448" s="96"/>
      <c r="AK448" s="96"/>
      <c r="AL448" s="96"/>
      <c r="AM448" s="96"/>
      <c r="AN448" s="96"/>
      <c r="AO448" s="96"/>
    </row>
    <row r="449" spans="1:41" x14ac:dyDescent="0.25">
      <c r="A449" s="96"/>
      <c r="B449" s="96"/>
      <c r="C449" s="96"/>
      <c r="D449" s="96"/>
      <c r="E449" s="96"/>
      <c r="F449" s="96"/>
      <c r="G449" s="96"/>
      <c r="H449" s="96"/>
      <c r="I449" s="96"/>
      <c r="J449" s="96"/>
      <c r="K449" s="96"/>
      <c r="L449" s="96"/>
      <c r="M449" s="96"/>
      <c r="N449" s="96"/>
      <c r="O449" s="96"/>
      <c r="P449" s="96"/>
      <c r="Q449" s="96"/>
      <c r="R449" s="96"/>
      <c r="S449" s="96"/>
      <c r="T449" s="96"/>
      <c r="U449" s="96"/>
      <c r="V449" s="96"/>
      <c r="W449" s="96"/>
      <c r="X449" s="96"/>
      <c r="Y449" s="96"/>
      <c r="Z449" s="96"/>
      <c r="AA449" s="96"/>
      <c r="AB449" s="96"/>
      <c r="AC449" s="96"/>
      <c r="AD449" s="96"/>
      <c r="AE449" s="96"/>
      <c r="AF449" s="96"/>
      <c r="AG449" s="96"/>
      <c r="AH449" s="96"/>
      <c r="AI449" s="96"/>
      <c r="AJ449" s="96"/>
      <c r="AK449" s="96"/>
      <c r="AL449" s="96"/>
      <c r="AM449" s="96"/>
      <c r="AN449" s="96"/>
      <c r="AO449" s="96"/>
    </row>
    <row r="450" spans="1:41" x14ac:dyDescent="0.25">
      <c r="A450" s="96"/>
      <c r="B450" s="96"/>
      <c r="C450" s="96"/>
      <c r="D450" s="96"/>
      <c r="E450" s="96"/>
      <c r="F450" s="96"/>
      <c r="G450" s="96"/>
      <c r="H450" s="96"/>
      <c r="I450" s="96"/>
      <c r="J450" s="96"/>
      <c r="K450" s="96"/>
      <c r="L450" s="96"/>
      <c r="M450" s="96"/>
      <c r="N450" s="96"/>
      <c r="O450" s="96"/>
      <c r="P450" s="96"/>
      <c r="Q450" s="96"/>
      <c r="R450" s="96"/>
      <c r="S450" s="96"/>
      <c r="T450" s="96"/>
      <c r="U450" s="96"/>
      <c r="V450" s="96"/>
      <c r="W450" s="96"/>
      <c r="X450" s="96"/>
      <c r="Y450" s="96"/>
      <c r="Z450" s="96"/>
      <c r="AA450" s="96"/>
      <c r="AB450" s="96"/>
      <c r="AC450" s="96"/>
      <c r="AD450" s="96"/>
      <c r="AE450" s="96"/>
      <c r="AF450" s="96"/>
      <c r="AG450" s="96"/>
      <c r="AH450" s="96"/>
      <c r="AI450" s="96"/>
      <c r="AJ450" s="96"/>
      <c r="AK450" s="96"/>
      <c r="AL450" s="96"/>
      <c r="AM450" s="96"/>
      <c r="AN450" s="96"/>
      <c r="AO450" s="96"/>
    </row>
    <row r="451" spans="1:41" x14ac:dyDescent="0.25">
      <c r="A451" s="96"/>
      <c r="B451" s="96"/>
      <c r="C451" s="96"/>
      <c r="D451" s="96"/>
      <c r="E451" s="96"/>
      <c r="F451" s="96"/>
      <c r="G451" s="96"/>
      <c r="H451" s="96"/>
      <c r="I451" s="96"/>
      <c r="J451" s="96"/>
      <c r="K451" s="96"/>
      <c r="L451" s="96"/>
      <c r="M451" s="96"/>
      <c r="N451" s="96"/>
      <c r="O451" s="96"/>
      <c r="P451" s="96"/>
      <c r="Q451" s="96"/>
      <c r="R451" s="96"/>
      <c r="S451" s="96"/>
      <c r="T451" s="96"/>
      <c r="U451" s="96"/>
      <c r="V451" s="96"/>
      <c r="W451" s="96"/>
      <c r="X451" s="96"/>
      <c r="Y451" s="96"/>
      <c r="Z451" s="96"/>
      <c r="AA451" s="96"/>
      <c r="AB451" s="96"/>
      <c r="AC451" s="96"/>
      <c r="AD451" s="96"/>
      <c r="AE451" s="96"/>
      <c r="AF451" s="96"/>
      <c r="AG451" s="96"/>
      <c r="AH451" s="96"/>
      <c r="AI451" s="96"/>
      <c r="AJ451" s="96"/>
      <c r="AK451" s="96"/>
      <c r="AL451" s="96"/>
      <c r="AM451" s="96"/>
      <c r="AN451" s="96"/>
      <c r="AO451" s="96"/>
    </row>
    <row r="452" spans="1:41" x14ac:dyDescent="0.25">
      <c r="A452" s="96"/>
      <c r="B452" s="96"/>
      <c r="C452" s="96"/>
      <c r="D452" s="96"/>
      <c r="E452" s="96"/>
      <c r="F452" s="96"/>
      <c r="G452" s="96"/>
      <c r="H452" s="96"/>
      <c r="I452" s="96"/>
      <c r="J452" s="96"/>
      <c r="K452" s="96"/>
      <c r="L452" s="96"/>
      <c r="M452" s="96"/>
      <c r="N452" s="96"/>
      <c r="O452" s="96"/>
      <c r="P452" s="96"/>
      <c r="Q452" s="96"/>
      <c r="R452" s="96"/>
      <c r="S452" s="96"/>
      <c r="T452" s="96"/>
      <c r="U452" s="96"/>
      <c r="V452" s="96"/>
      <c r="W452" s="96"/>
      <c r="X452" s="96"/>
      <c r="Y452" s="96"/>
      <c r="Z452" s="96"/>
      <c r="AA452" s="96"/>
      <c r="AB452" s="96"/>
      <c r="AC452" s="96"/>
      <c r="AD452" s="96"/>
      <c r="AE452" s="96"/>
      <c r="AF452" s="96"/>
      <c r="AG452" s="96"/>
      <c r="AH452" s="96"/>
      <c r="AI452" s="96"/>
      <c r="AJ452" s="96"/>
      <c r="AK452" s="96"/>
      <c r="AL452" s="96"/>
      <c r="AM452" s="96"/>
      <c r="AN452" s="96"/>
      <c r="AO452" s="96"/>
    </row>
    <row r="453" spans="1:41" x14ac:dyDescent="0.25">
      <c r="A453" s="96"/>
      <c r="B453" s="96"/>
      <c r="C453" s="96"/>
      <c r="D453" s="96"/>
      <c r="E453" s="96"/>
      <c r="F453" s="96"/>
      <c r="G453" s="96"/>
      <c r="H453" s="96"/>
      <c r="I453" s="96"/>
      <c r="J453" s="96"/>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row>
    <row r="454" spans="1:41" x14ac:dyDescent="0.25">
      <c r="A454" s="96"/>
      <c r="B454" s="96"/>
      <c r="C454" s="96"/>
      <c r="D454" s="96"/>
      <c r="E454" s="96"/>
      <c r="F454" s="96"/>
      <c r="G454" s="96"/>
      <c r="H454" s="96"/>
      <c r="I454" s="96"/>
      <c r="J454" s="96"/>
      <c r="K454" s="96"/>
      <c r="L454" s="96"/>
      <c r="M454" s="96"/>
      <c r="N454" s="96"/>
      <c r="O454" s="96"/>
      <c r="P454" s="96"/>
      <c r="Q454" s="96"/>
      <c r="R454" s="96"/>
      <c r="S454" s="96"/>
      <c r="T454" s="96"/>
      <c r="U454" s="96"/>
      <c r="V454" s="96"/>
      <c r="W454" s="96"/>
      <c r="X454" s="96"/>
      <c r="Y454" s="96"/>
      <c r="Z454" s="96"/>
      <c r="AA454" s="96"/>
      <c r="AB454" s="96"/>
      <c r="AC454" s="96"/>
      <c r="AD454" s="96"/>
      <c r="AE454" s="96"/>
      <c r="AF454" s="96"/>
      <c r="AG454" s="96"/>
      <c r="AH454" s="96"/>
      <c r="AI454" s="96"/>
      <c r="AJ454" s="96"/>
      <c r="AK454" s="96"/>
      <c r="AL454" s="96"/>
      <c r="AM454" s="96"/>
      <c r="AN454" s="96"/>
      <c r="AO454" s="96"/>
    </row>
    <row r="455" spans="1:41" x14ac:dyDescent="0.25">
      <c r="A455" s="96"/>
      <c r="B455" s="96"/>
      <c r="C455" s="96"/>
      <c r="D455" s="96"/>
      <c r="E455" s="96"/>
      <c r="F455" s="96"/>
      <c r="G455" s="96"/>
      <c r="H455" s="96"/>
      <c r="I455" s="96"/>
      <c r="J455" s="96"/>
      <c r="K455" s="96"/>
      <c r="L455" s="96"/>
      <c r="M455" s="96"/>
      <c r="N455" s="96"/>
      <c r="O455" s="96"/>
      <c r="P455" s="96"/>
      <c r="Q455" s="96"/>
      <c r="R455" s="96"/>
      <c r="S455" s="96"/>
      <c r="T455" s="96"/>
      <c r="U455" s="96"/>
      <c r="V455" s="96"/>
      <c r="W455" s="96"/>
      <c r="X455" s="96"/>
      <c r="Y455" s="96"/>
      <c r="Z455" s="96"/>
      <c r="AA455" s="96"/>
      <c r="AB455" s="96"/>
      <c r="AC455" s="96"/>
      <c r="AD455" s="96"/>
      <c r="AE455" s="96"/>
      <c r="AF455" s="96"/>
      <c r="AG455" s="96"/>
      <c r="AH455" s="96"/>
      <c r="AI455" s="96"/>
      <c r="AJ455" s="96"/>
      <c r="AK455" s="96"/>
      <c r="AL455" s="96"/>
      <c r="AM455" s="96"/>
      <c r="AN455" s="96"/>
      <c r="AO455" s="96"/>
    </row>
    <row r="456" spans="1:41" x14ac:dyDescent="0.25">
      <c r="A456" s="96"/>
      <c r="B456" s="96"/>
      <c r="C456" s="96"/>
      <c r="D456" s="96"/>
      <c r="E456" s="96"/>
      <c r="F456" s="96"/>
      <c r="G456" s="96"/>
      <c r="H456" s="96"/>
      <c r="I456" s="96"/>
      <c r="J456" s="96"/>
      <c r="K456" s="96"/>
      <c r="L456" s="96"/>
      <c r="M456" s="96"/>
      <c r="N456" s="96"/>
      <c r="O456" s="96"/>
      <c r="P456" s="96"/>
      <c r="Q456" s="96"/>
      <c r="R456" s="96"/>
      <c r="S456" s="96"/>
      <c r="T456" s="96"/>
      <c r="U456" s="96"/>
      <c r="V456" s="96"/>
      <c r="W456" s="96"/>
      <c r="X456" s="96"/>
      <c r="Y456" s="96"/>
      <c r="Z456" s="96"/>
      <c r="AA456" s="96"/>
      <c r="AB456" s="96"/>
      <c r="AC456" s="96"/>
      <c r="AD456" s="96"/>
      <c r="AE456" s="96"/>
      <c r="AF456" s="96"/>
      <c r="AG456" s="96"/>
      <c r="AH456" s="96"/>
      <c r="AI456" s="96"/>
      <c r="AJ456" s="96"/>
      <c r="AK456" s="96"/>
      <c r="AL456" s="96"/>
      <c r="AM456" s="96"/>
      <c r="AN456" s="96"/>
      <c r="AO456" s="96"/>
    </row>
    <row r="457" spans="1:41" x14ac:dyDescent="0.25">
      <c r="A457" s="96"/>
      <c r="B457" s="96"/>
      <c r="C457" s="96"/>
      <c r="D457" s="96"/>
      <c r="E457" s="96"/>
      <c r="F457" s="96"/>
      <c r="G457" s="96"/>
      <c r="H457" s="96"/>
      <c r="I457" s="96"/>
      <c r="J457" s="96"/>
      <c r="K457" s="96"/>
      <c r="L457" s="96"/>
      <c r="M457" s="96"/>
      <c r="N457" s="96"/>
      <c r="O457" s="96"/>
      <c r="P457" s="96"/>
      <c r="Q457" s="96"/>
      <c r="R457" s="96"/>
      <c r="S457" s="96"/>
      <c r="T457" s="96"/>
      <c r="U457" s="96"/>
      <c r="V457" s="96"/>
      <c r="W457" s="96"/>
      <c r="X457" s="96"/>
      <c r="Y457" s="96"/>
      <c r="Z457" s="96"/>
      <c r="AA457" s="96"/>
      <c r="AB457" s="96"/>
      <c r="AC457" s="96"/>
      <c r="AD457" s="96"/>
      <c r="AE457" s="96"/>
      <c r="AF457" s="96"/>
      <c r="AG457" s="96"/>
      <c r="AH457" s="96"/>
      <c r="AI457" s="96"/>
      <c r="AJ457" s="96"/>
      <c r="AK457" s="96"/>
      <c r="AL457" s="96"/>
      <c r="AM457" s="96"/>
      <c r="AN457" s="96"/>
      <c r="AO457" s="96"/>
    </row>
    <row r="458" spans="1:41" x14ac:dyDescent="0.25">
      <c r="A458" s="96"/>
      <c r="B458" s="96"/>
      <c r="C458" s="96"/>
      <c r="D458" s="96"/>
      <c r="E458" s="96"/>
      <c r="F458" s="96"/>
      <c r="G458" s="96"/>
      <c r="H458" s="96"/>
      <c r="I458" s="96"/>
      <c r="J458" s="96"/>
      <c r="K458" s="96"/>
      <c r="L458" s="96"/>
      <c r="M458" s="96"/>
      <c r="N458" s="96"/>
      <c r="O458" s="96"/>
      <c r="P458" s="96"/>
      <c r="Q458" s="96"/>
      <c r="R458" s="96"/>
      <c r="S458" s="96"/>
      <c r="T458" s="96"/>
      <c r="U458" s="96"/>
      <c r="V458" s="96"/>
      <c r="W458" s="96"/>
      <c r="X458" s="96"/>
      <c r="Y458" s="96"/>
      <c r="Z458" s="96"/>
      <c r="AA458" s="96"/>
      <c r="AB458" s="96"/>
      <c r="AC458" s="96"/>
      <c r="AD458" s="96"/>
      <c r="AE458" s="96"/>
      <c r="AF458" s="96"/>
      <c r="AG458" s="96"/>
      <c r="AH458" s="96"/>
      <c r="AI458" s="96"/>
      <c r="AJ458" s="96"/>
      <c r="AK458" s="96"/>
      <c r="AL458" s="96"/>
      <c r="AM458" s="96"/>
      <c r="AN458" s="96"/>
      <c r="AO458" s="96"/>
    </row>
    <row r="459" spans="1:41" x14ac:dyDescent="0.25">
      <c r="A459" s="96"/>
      <c r="B459" s="96"/>
      <c r="C459" s="96"/>
      <c r="D459" s="96"/>
      <c r="E459" s="96"/>
      <c r="F459" s="96"/>
      <c r="G459" s="96"/>
      <c r="H459" s="96"/>
      <c r="I459" s="96"/>
      <c r="J459" s="96"/>
      <c r="K459" s="96"/>
      <c r="L459" s="96"/>
      <c r="M459" s="96"/>
      <c r="N459" s="96"/>
      <c r="O459" s="96"/>
      <c r="P459" s="96"/>
      <c r="Q459" s="96"/>
      <c r="R459" s="96"/>
      <c r="S459" s="96"/>
      <c r="T459" s="96"/>
      <c r="U459" s="96"/>
      <c r="V459" s="96"/>
      <c r="W459" s="96"/>
      <c r="X459" s="96"/>
      <c r="Y459" s="96"/>
      <c r="Z459" s="96"/>
      <c r="AA459" s="96"/>
      <c r="AB459" s="96"/>
      <c r="AC459" s="96"/>
      <c r="AD459" s="96"/>
      <c r="AE459" s="96"/>
      <c r="AF459" s="96"/>
      <c r="AG459" s="96"/>
      <c r="AH459" s="96"/>
      <c r="AI459" s="96"/>
      <c r="AJ459" s="96"/>
      <c r="AK459" s="96"/>
      <c r="AL459" s="96"/>
      <c r="AM459" s="96"/>
      <c r="AN459" s="96"/>
      <c r="AO459" s="96"/>
    </row>
    <row r="460" spans="1:41" x14ac:dyDescent="0.25">
      <c r="A460" s="96"/>
      <c r="B460" s="96"/>
      <c r="C460" s="96"/>
      <c r="D460" s="96"/>
      <c r="E460" s="96"/>
      <c r="F460" s="96"/>
      <c r="G460" s="96"/>
      <c r="H460" s="96"/>
      <c r="I460" s="96"/>
      <c r="J460" s="96"/>
      <c r="K460" s="96"/>
      <c r="L460" s="96"/>
      <c r="M460" s="96"/>
      <c r="N460" s="96"/>
      <c r="O460" s="96"/>
      <c r="P460" s="96"/>
      <c r="Q460" s="96"/>
      <c r="R460" s="96"/>
      <c r="S460" s="96"/>
      <c r="T460" s="96"/>
      <c r="U460" s="96"/>
      <c r="V460" s="96"/>
      <c r="W460" s="96"/>
      <c r="X460" s="96"/>
      <c r="Y460" s="96"/>
      <c r="Z460" s="96"/>
      <c r="AA460" s="96"/>
      <c r="AB460" s="96"/>
      <c r="AC460" s="96"/>
      <c r="AD460" s="96"/>
      <c r="AE460" s="96"/>
      <c r="AF460" s="96"/>
      <c r="AG460" s="96"/>
      <c r="AH460" s="96"/>
      <c r="AI460" s="96"/>
      <c r="AJ460" s="96"/>
      <c r="AK460" s="96"/>
      <c r="AL460" s="96"/>
      <c r="AM460" s="96"/>
      <c r="AN460" s="96"/>
      <c r="AO460" s="96"/>
    </row>
    <row r="461" spans="1:41" x14ac:dyDescent="0.25">
      <c r="A461" s="96"/>
      <c r="B461" s="96"/>
      <c r="C461" s="96"/>
      <c r="D461" s="96"/>
      <c r="E461" s="96"/>
      <c r="F461" s="96"/>
      <c r="G461" s="96"/>
      <c r="H461" s="96"/>
      <c r="I461" s="96"/>
      <c r="J461" s="96"/>
      <c r="K461" s="96"/>
      <c r="L461" s="96"/>
      <c r="M461" s="96"/>
      <c r="N461" s="96"/>
      <c r="O461" s="96"/>
      <c r="P461" s="96"/>
      <c r="Q461" s="96"/>
      <c r="R461" s="96"/>
      <c r="S461" s="96"/>
      <c r="T461" s="96"/>
      <c r="U461" s="96"/>
      <c r="V461" s="96"/>
      <c r="W461" s="96"/>
      <c r="X461" s="96"/>
      <c r="Y461" s="96"/>
      <c r="Z461" s="96"/>
      <c r="AA461" s="96"/>
      <c r="AB461" s="96"/>
      <c r="AC461" s="96"/>
      <c r="AD461" s="96"/>
      <c r="AE461" s="96"/>
      <c r="AF461" s="96"/>
      <c r="AG461" s="96"/>
      <c r="AH461" s="96"/>
      <c r="AI461" s="96"/>
      <c r="AJ461" s="96"/>
      <c r="AK461" s="96"/>
      <c r="AL461" s="96"/>
      <c r="AM461" s="96"/>
      <c r="AN461" s="96"/>
      <c r="AO461" s="96"/>
    </row>
    <row r="462" spans="1:41" x14ac:dyDescent="0.25">
      <c r="A462" s="96"/>
      <c r="B462" s="96"/>
      <c r="C462" s="96"/>
      <c r="D462" s="96"/>
      <c r="E462" s="96"/>
      <c r="F462" s="96"/>
      <c r="G462" s="96"/>
      <c r="H462" s="96"/>
      <c r="I462" s="96"/>
      <c r="J462" s="96"/>
      <c r="K462" s="96"/>
      <c r="L462" s="96"/>
      <c r="M462" s="96"/>
      <c r="N462" s="96"/>
      <c r="O462" s="96"/>
      <c r="P462" s="96"/>
      <c r="Q462" s="96"/>
      <c r="R462" s="96"/>
      <c r="S462" s="96"/>
      <c r="T462" s="96"/>
      <c r="U462" s="96"/>
      <c r="V462" s="96"/>
      <c r="W462" s="96"/>
      <c r="X462" s="96"/>
      <c r="Y462" s="96"/>
      <c r="Z462" s="96"/>
      <c r="AA462" s="96"/>
      <c r="AB462" s="96"/>
      <c r="AC462" s="96"/>
      <c r="AD462" s="96"/>
      <c r="AE462" s="96"/>
      <c r="AF462" s="96"/>
      <c r="AG462" s="96"/>
      <c r="AH462" s="96"/>
      <c r="AI462" s="96"/>
      <c r="AJ462" s="96"/>
      <c r="AK462" s="96"/>
      <c r="AL462" s="96"/>
      <c r="AM462" s="96"/>
      <c r="AN462" s="96"/>
      <c r="AO462" s="96"/>
    </row>
    <row r="463" spans="1:41" x14ac:dyDescent="0.25">
      <c r="A463" s="96"/>
      <c r="B463" s="96"/>
      <c r="C463" s="96"/>
      <c r="D463" s="96"/>
      <c r="E463" s="96"/>
      <c r="F463" s="96"/>
      <c r="G463" s="96"/>
      <c r="H463" s="96"/>
      <c r="I463" s="96"/>
      <c r="J463" s="96"/>
      <c r="K463" s="96"/>
      <c r="L463" s="96"/>
      <c r="M463" s="96"/>
      <c r="N463" s="96"/>
      <c r="O463" s="96"/>
      <c r="P463" s="96"/>
      <c r="Q463" s="96"/>
      <c r="R463" s="96"/>
      <c r="S463" s="96"/>
      <c r="T463" s="96"/>
      <c r="U463" s="96"/>
      <c r="V463" s="96"/>
      <c r="W463" s="96"/>
      <c r="X463" s="96"/>
      <c r="Y463" s="96"/>
      <c r="Z463" s="96"/>
      <c r="AA463" s="96"/>
      <c r="AB463" s="96"/>
      <c r="AC463" s="96"/>
      <c r="AD463" s="96"/>
      <c r="AE463" s="96"/>
      <c r="AF463" s="96"/>
      <c r="AG463" s="96"/>
      <c r="AH463" s="96"/>
      <c r="AI463" s="96"/>
      <c r="AJ463" s="96"/>
      <c r="AK463" s="96"/>
      <c r="AL463" s="96"/>
      <c r="AM463" s="96"/>
      <c r="AN463" s="96"/>
      <c r="AO463" s="96"/>
    </row>
    <row r="464" spans="1:41" x14ac:dyDescent="0.25">
      <c r="A464" s="96"/>
      <c r="B464" s="96"/>
      <c r="C464" s="96"/>
      <c r="D464" s="96"/>
      <c r="E464" s="96"/>
      <c r="F464" s="96"/>
      <c r="G464" s="96"/>
      <c r="H464" s="96"/>
      <c r="I464" s="96"/>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row>
    <row r="465" spans="1:41" x14ac:dyDescent="0.25">
      <c r="A465" s="96"/>
      <c r="B465" s="96"/>
      <c r="C465" s="96"/>
      <c r="D465" s="96"/>
      <c r="E465" s="96"/>
      <c r="F465" s="96"/>
      <c r="G465" s="96"/>
      <c r="H465" s="96"/>
      <c r="I465" s="96"/>
      <c r="J465" s="96"/>
      <c r="K465" s="96"/>
      <c r="L465" s="96"/>
      <c r="M465" s="96"/>
      <c r="N465" s="96"/>
      <c r="O465" s="96"/>
      <c r="P465" s="96"/>
      <c r="Q465" s="96"/>
      <c r="R465" s="96"/>
      <c r="S465" s="96"/>
      <c r="T465" s="96"/>
      <c r="U465" s="96"/>
      <c r="V465" s="96"/>
      <c r="W465" s="96"/>
      <c r="X465" s="96"/>
      <c r="Y465" s="96"/>
      <c r="Z465" s="96"/>
      <c r="AA465" s="96"/>
      <c r="AB465" s="96"/>
      <c r="AC465" s="96"/>
      <c r="AD465" s="96"/>
      <c r="AE465" s="96"/>
      <c r="AF465" s="96"/>
      <c r="AG465" s="96"/>
      <c r="AH465" s="96"/>
      <c r="AI465" s="96"/>
      <c r="AJ465" s="96"/>
      <c r="AK465" s="96"/>
      <c r="AL465" s="96"/>
      <c r="AM465" s="96"/>
      <c r="AN465" s="96"/>
      <c r="AO465" s="96"/>
    </row>
    <row r="466" spans="1:41" x14ac:dyDescent="0.25">
      <c r="A466" s="96"/>
      <c r="B466" s="96"/>
      <c r="C466" s="96"/>
      <c r="D466" s="96"/>
      <c r="E466" s="96"/>
      <c r="F466" s="96"/>
      <c r="G466" s="96"/>
      <c r="H466" s="96"/>
      <c r="I466" s="96"/>
      <c r="J466" s="96"/>
      <c r="K466" s="96"/>
      <c r="L466" s="96"/>
      <c r="M466" s="96"/>
      <c r="N466" s="96"/>
      <c r="O466" s="96"/>
      <c r="P466" s="96"/>
      <c r="Q466" s="96"/>
      <c r="R466" s="96"/>
      <c r="S466" s="96"/>
      <c r="T466" s="96"/>
      <c r="U466" s="96"/>
      <c r="V466" s="96"/>
      <c r="W466" s="96"/>
      <c r="X466" s="96"/>
      <c r="Y466" s="96"/>
      <c r="Z466" s="96"/>
      <c r="AA466" s="96"/>
      <c r="AB466" s="96"/>
      <c r="AC466" s="96"/>
      <c r="AD466" s="96"/>
      <c r="AE466" s="96"/>
      <c r="AF466" s="96"/>
      <c r="AG466" s="96"/>
      <c r="AH466" s="96"/>
      <c r="AI466" s="96"/>
      <c r="AJ466" s="96"/>
      <c r="AK466" s="96"/>
      <c r="AL466" s="96"/>
      <c r="AM466" s="96"/>
      <c r="AN466" s="96"/>
      <c r="AO466" s="96"/>
    </row>
    <row r="467" spans="1:41" x14ac:dyDescent="0.25">
      <c r="A467" s="96"/>
      <c r="B467" s="96"/>
      <c r="C467" s="96"/>
      <c r="D467" s="96"/>
      <c r="E467" s="96"/>
      <c r="F467" s="96"/>
      <c r="G467" s="96"/>
      <c r="H467" s="96"/>
      <c r="I467" s="96"/>
      <c r="J467" s="96"/>
      <c r="K467" s="96"/>
      <c r="L467" s="96"/>
      <c r="M467" s="96"/>
      <c r="N467" s="96"/>
      <c r="O467" s="96"/>
      <c r="P467" s="96"/>
      <c r="Q467" s="96"/>
      <c r="R467" s="96"/>
      <c r="S467" s="96"/>
      <c r="T467" s="96"/>
      <c r="U467" s="96"/>
      <c r="V467" s="96"/>
      <c r="W467" s="96"/>
      <c r="X467" s="96"/>
      <c r="Y467" s="96"/>
      <c r="Z467" s="96"/>
      <c r="AA467" s="96"/>
      <c r="AB467" s="96"/>
      <c r="AC467" s="96"/>
      <c r="AD467" s="96"/>
      <c r="AE467" s="96"/>
      <c r="AF467" s="96"/>
      <c r="AG467" s="96"/>
      <c r="AH467" s="96"/>
      <c r="AI467" s="96"/>
      <c r="AJ467" s="96"/>
      <c r="AK467" s="96"/>
      <c r="AL467" s="96"/>
      <c r="AM467" s="96"/>
      <c r="AN467" s="96"/>
      <c r="AO467" s="96"/>
    </row>
    <row r="468" spans="1:41" x14ac:dyDescent="0.25">
      <c r="A468" s="96"/>
      <c r="B468" s="96"/>
      <c r="C468" s="96"/>
      <c r="D468" s="96"/>
      <c r="E468" s="96"/>
      <c r="F468" s="96"/>
      <c r="G468" s="96"/>
      <c r="H468" s="96"/>
      <c r="I468" s="96"/>
      <c r="J468" s="96"/>
      <c r="K468" s="96"/>
      <c r="L468" s="96"/>
      <c r="M468" s="96"/>
      <c r="N468" s="96"/>
      <c r="O468" s="96"/>
      <c r="P468" s="96"/>
      <c r="Q468" s="96"/>
      <c r="R468" s="96"/>
      <c r="S468" s="96"/>
      <c r="T468" s="96"/>
      <c r="U468" s="96"/>
      <c r="V468" s="96"/>
      <c r="W468" s="96"/>
      <c r="X468" s="96"/>
      <c r="Y468" s="96"/>
      <c r="Z468" s="96"/>
      <c r="AA468" s="96"/>
      <c r="AB468" s="96"/>
      <c r="AC468" s="96"/>
      <c r="AD468" s="96"/>
      <c r="AE468" s="96"/>
      <c r="AF468" s="96"/>
      <c r="AG468" s="96"/>
      <c r="AH468" s="96"/>
      <c r="AI468" s="96"/>
      <c r="AJ468" s="96"/>
      <c r="AK468" s="96"/>
      <c r="AL468" s="96"/>
      <c r="AM468" s="96"/>
      <c r="AN468" s="96"/>
      <c r="AO468" s="96"/>
    </row>
    <row r="469" spans="1:41" x14ac:dyDescent="0.25">
      <c r="A469" s="96"/>
      <c r="B469" s="96"/>
      <c r="C469" s="96"/>
      <c r="D469" s="96"/>
      <c r="E469" s="96"/>
      <c r="F469" s="96"/>
      <c r="G469" s="96"/>
      <c r="H469" s="96"/>
      <c r="I469" s="96"/>
      <c r="J469" s="96"/>
      <c r="K469" s="96"/>
      <c r="L469" s="96"/>
      <c r="M469" s="96"/>
      <c r="N469" s="96"/>
      <c r="O469" s="96"/>
      <c r="P469" s="96"/>
      <c r="Q469" s="96"/>
      <c r="R469" s="96"/>
      <c r="S469" s="96"/>
      <c r="T469" s="96"/>
      <c r="U469" s="96"/>
      <c r="V469" s="96"/>
      <c r="W469" s="96"/>
      <c r="X469" s="96"/>
      <c r="Y469" s="96"/>
      <c r="Z469" s="96"/>
      <c r="AA469" s="96"/>
      <c r="AB469" s="96"/>
      <c r="AC469" s="96"/>
      <c r="AD469" s="96"/>
      <c r="AE469" s="96"/>
      <c r="AF469" s="96"/>
      <c r="AG469" s="96"/>
      <c r="AH469" s="96"/>
      <c r="AI469" s="96"/>
      <c r="AJ469" s="96"/>
      <c r="AK469" s="96"/>
      <c r="AL469" s="96"/>
      <c r="AM469" s="96"/>
      <c r="AN469" s="96"/>
      <c r="AO469" s="96"/>
    </row>
    <row r="470" spans="1:41" x14ac:dyDescent="0.25">
      <c r="A470" s="96"/>
      <c r="B470" s="96"/>
      <c r="C470" s="96"/>
      <c r="D470" s="96"/>
      <c r="E470" s="96"/>
      <c r="F470" s="96"/>
      <c r="G470" s="96"/>
      <c r="H470" s="96"/>
      <c r="I470" s="96"/>
      <c r="J470" s="96"/>
      <c r="K470" s="96"/>
      <c r="L470" s="96"/>
      <c r="M470" s="96"/>
      <c r="N470" s="96"/>
      <c r="O470" s="96"/>
      <c r="P470" s="96"/>
      <c r="Q470" s="96"/>
      <c r="R470" s="96"/>
      <c r="S470" s="96"/>
      <c r="T470" s="96"/>
      <c r="U470" s="96"/>
      <c r="V470" s="96"/>
      <c r="W470" s="96"/>
      <c r="X470" s="96"/>
      <c r="Y470" s="96"/>
      <c r="Z470" s="96"/>
      <c r="AA470" s="96"/>
      <c r="AB470" s="96"/>
      <c r="AC470" s="96"/>
      <c r="AD470" s="96"/>
      <c r="AE470" s="96"/>
      <c r="AF470" s="96"/>
      <c r="AG470" s="96"/>
      <c r="AH470" s="96"/>
      <c r="AI470" s="96"/>
      <c r="AJ470" s="96"/>
      <c r="AK470" s="96"/>
      <c r="AL470" s="96"/>
      <c r="AM470" s="96"/>
      <c r="AN470" s="96"/>
      <c r="AO470" s="96"/>
    </row>
    <row r="471" spans="1:41" x14ac:dyDescent="0.25">
      <c r="A471" s="96"/>
      <c r="B471" s="96"/>
      <c r="C471" s="96"/>
      <c r="D471" s="96"/>
      <c r="E471" s="96"/>
      <c r="F471" s="96"/>
      <c r="G471" s="96"/>
      <c r="H471" s="96"/>
      <c r="I471" s="96"/>
      <c r="J471" s="96"/>
      <c r="K471" s="96"/>
      <c r="L471" s="96"/>
      <c r="M471" s="96"/>
      <c r="N471" s="96"/>
      <c r="O471" s="96"/>
      <c r="P471" s="96"/>
      <c r="Q471" s="96"/>
      <c r="R471" s="96"/>
      <c r="S471" s="96"/>
      <c r="T471" s="96"/>
      <c r="U471" s="96"/>
      <c r="V471" s="96"/>
      <c r="W471" s="96"/>
      <c r="X471" s="96"/>
      <c r="Y471" s="96"/>
      <c r="Z471" s="96"/>
      <c r="AA471" s="96"/>
      <c r="AB471" s="96"/>
      <c r="AC471" s="96"/>
      <c r="AD471" s="96"/>
      <c r="AE471" s="96"/>
      <c r="AF471" s="96"/>
      <c r="AG471" s="96"/>
      <c r="AH471" s="96"/>
      <c r="AI471" s="96"/>
      <c r="AJ471" s="96"/>
      <c r="AK471" s="96"/>
      <c r="AL471" s="96"/>
      <c r="AM471" s="96"/>
      <c r="AN471" s="96"/>
      <c r="AO471" s="96"/>
    </row>
  </sheetData>
  <printOptions horizontalCentered="1"/>
  <pageMargins left="0.70866141732283472" right="0.70866141732283472" top="0.74803149606299213" bottom="0.74803149606299213" header="0.31496062992125984" footer="0.31496062992125984"/>
  <pageSetup paperSize="8" scale="65"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J10:K14"/>
  <sheetViews>
    <sheetView workbookViewId="0">
      <selection activeCell="E5" sqref="E5"/>
    </sheetView>
  </sheetViews>
  <sheetFormatPr defaultRowHeight="15" x14ac:dyDescent="0.25"/>
  <sheetData>
    <row r="10" spans="10:11" x14ac:dyDescent="0.25">
      <c r="K10" s="80">
        <f>K18+K41+K57+K80+K126+K172+K244+K311+K362+K378+K394+K424+K440+K281+K103</f>
        <v>0</v>
      </c>
    </row>
    <row r="11" spans="10:11" x14ac:dyDescent="0.25">
      <c r="J11" s="12" t="s">
        <v>5</v>
      </c>
      <c r="K11" s="80">
        <v>966</v>
      </c>
    </row>
    <row r="12" spans="10:11" x14ac:dyDescent="0.25">
      <c r="J12" s="12" t="s">
        <v>6</v>
      </c>
      <c r="K12" s="80">
        <v>523</v>
      </c>
    </row>
    <row r="13" spans="10:11" x14ac:dyDescent="0.25">
      <c r="J13" s="12" t="s">
        <v>7</v>
      </c>
      <c r="K13" s="80">
        <v>1013</v>
      </c>
    </row>
    <row r="14" spans="10:11" x14ac:dyDescent="0.25">
      <c r="J14" s="12" t="s">
        <v>8</v>
      </c>
      <c r="K14" s="80">
        <v>79</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44"/>
  <sheetViews>
    <sheetView topLeftCell="A7" workbookViewId="0">
      <selection activeCell="P28" sqref="P28"/>
    </sheetView>
  </sheetViews>
  <sheetFormatPr defaultColWidth="8.7109375" defaultRowHeight="15" x14ac:dyDescent="0.25"/>
  <cols>
    <col min="1" max="1" width="10.42578125" style="309" bestFit="1" customWidth="1"/>
    <col min="2" max="2" width="25.7109375" style="309" bestFit="1" customWidth="1"/>
    <col min="3" max="3" width="11.140625" style="309" bestFit="1" customWidth="1"/>
    <col min="4" max="16384" width="8.7109375" style="309"/>
  </cols>
  <sheetData>
    <row r="1" spans="1:9" x14ac:dyDescent="0.25">
      <c r="A1" s="309" t="s">
        <v>547</v>
      </c>
      <c r="B1" s="309" t="s">
        <v>548</v>
      </c>
      <c r="C1" s="309" t="s">
        <v>549</v>
      </c>
      <c r="D1" s="309" t="s">
        <v>550</v>
      </c>
      <c r="E1" s="309" t="s">
        <v>551</v>
      </c>
      <c r="F1" s="309" t="s">
        <v>552</v>
      </c>
      <c r="G1" s="309" t="s">
        <v>553</v>
      </c>
      <c r="H1" s="309" t="s">
        <v>554</v>
      </c>
      <c r="I1" s="309" t="s">
        <v>480</v>
      </c>
    </row>
    <row r="2" spans="1:9" x14ac:dyDescent="0.25">
      <c r="A2" s="310">
        <v>44105</v>
      </c>
      <c r="B2" s="309" t="s">
        <v>555</v>
      </c>
      <c r="C2" s="309" t="s">
        <v>104</v>
      </c>
      <c r="D2" s="309">
        <v>1037</v>
      </c>
      <c r="E2" s="309">
        <v>50</v>
      </c>
      <c r="F2" s="309">
        <v>16</v>
      </c>
      <c r="G2" s="309">
        <v>25</v>
      </c>
      <c r="H2" s="309">
        <v>9</v>
      </c>
      <c r="I2" s="309">
        <v>0</v>
      </c>
    </row>
    <row r="3" spans="1:9" x14ac:dyDescent="0.25">
      <c r="A3" s="310">
        <v>44105</v>
      </c>
      <c r="B3" s="309" t="s">
        <v>121</v>
      </c>
      <c r="C3" s="309" t="s">
        <v>11</v>
      </c>
      <c r="D3" s="309">
        <v>326</v>
      </c>
      <c r="E3" s="309">
        <v>24</v>
      </c>
      <c r="F3" s="309">
        <v>15</v>
      </c>
      <c r="G3" s="309">
        <v>2</v>
      </c>
      <c r="H3" s="309">
        <v>7</v>
      </c>
      <c r="I3" s="309">
        <v>0</v>
      </c>
    </row>
    <row r="4" spans="1:9" x14ac:dyDescent="0.25">
      <c r="A4" s="310">
        <v>44105</v>
      </c>
      <c r="B4" s="309" t="s">
        <v>121</v>
      </c>
      <c r="C4" s="309" t="s">
        <v>13</v>
      </c>
      <c r="D4" s="309">
        <v>554</v>
      </c>
      <c r="E4" s="309">
        <v>62</v>
      </c>
      <c r="F4" s="309">
        <v>32</v>
      </c>
      <c r="G4" s="309">
        <v>18</v>
      </c>
      <c r="H4" s="309">
        <v>12</v>
      </c>
      <c r="I4" s="309">
        <v>0</v>
      </c>
    </row>
    <row r="5" spans="1:9" x14ac:dyDescent="0.25">
      <c r="A5" s="310">
        <v>44105</v>
      </c>
      <c r="B5" s="309" t="s">
        <v>122</v>
      </c>
      <c r="C5" s="309" t="s">
        <v>16</v>
      </c>
      <c r="D5" s="309">
        <v>159</v>
      </c>
      <c r="E5" s="309">
        <v>10</v>
      </c>
      <c r="F5" s="309">
        <v>5</v>
      </c>
      <c r="G5" s="309">
        <v>1</v>
      </c>
      <c r="H5" s="309">
        <v>4</v>
      </c>
      <c r="I5" s="309">
        <v>0</v>
      </c>
    </row>
    <row r="6" spans="1:9" x14ac:dyDescent="0.25">
      <c r="A6" s="310">
        <v>44105</v>
      </c>
      <c r="B6" s="309" t="s">
        <v>18</v>
      </c>
      <c r="C6" s="309" t="s">
        <v>20</v>
      </c>
      <c r="D6" s="309">
        <v>75</v>
      </c>
      <c r="E6" s="309">
        <v>5</v>
      </c>
      <c r="F6" s="309">
        <v>2</v>
      </c>
      <c r="G6" s="309">
        <v>0</v>
      </c>
      <c r="H6" s="309">
        <v>3</v>
      </c>
      <c r="I6" s="309">
        <v>0</v>
      </c>
    </row>
    <row r="7" spans="1:9" x14ac:dyDescent="0.25">
      <c r="A7" s="310">
        <v>44105</v>
      </c>
      <c r="B7" s="309" t="s">
        <v>18</v>
      </c>
      <c r="C7" s="309" t="s">
        <v>533</v>
      </c>
      <c r="D7" s="309">
        <v>975</v>
      </c>
      <c r="E7" s="309">
        <v>82</v>
      </c>
      <c r="F7" s="309">
        <v>44</v>
      </c>
      <c r="G7" s="309">
        <v>18</v>
      </c>
      <c r="H7" s="309">
        <v>15</v>
      </c>
      <c r="I7" s="309">
        <v>5</v>
      </c>
    </row>
    <row r="8" spans="1:9" x14ac:dyDescent="0.25">
      <c r="A8" s="310">
        <v>44105</v>
      </c>
      <c r="B8" s="309" t="s">
        <v>18</v>
      </c>
      <c r="C8" s="309" t="s">
        <v>536</v>
      </c>
      <c r="D8" s="309">
        <v>94</v>
      </c>
      <c r="E8" s="309">
        <v>8</v>
      </c>
      <c r="F8" s="309">
        <v>6</v>
      </c>
      <c r="G8" s="309">
        <v>1</v>
      </c>
      <c r="H8" s="309">
        <v>0</v>
      </c>
      <c r="I8" s="309">
        <v>1</v>
      </c>
    </row>
    <row r="9" spans="1:9" x14ac:dyDescent="0.25">
      <c r="A9" s="310">
        <v>44105</v>
      </c>
      <c r="B9" s="309" t="s">
        <v>22</v>
      </c>
      <c r="C9" s="309" t="s">
        <v>23</v>
      </c>
      <c r="D9" s="309">
        <v>544</v>
      </c>
      <c r="E9" s="309">
        <v>28</v>
      </c>
      <c r="F9" s="309">
        <v>18</v>
      </c>
      <c r="G9" s="309">
        <v>5</v>
      </c>
      <c r="H9" s="309">
        <v>5</v>
      </c>
      <c r="I9" s="309">
        <v>0</v>
      </c>
    </row>
    <row r="10" spans="1:9" x14ac:dyDescent="0.25">
      <c r="A10" s="310">
        <v>44105</v>
      </c>
      <c r="B10" s="309" t="s">
        <v>22</v>
      </c>
      <c r="C10" s="309" t="s">
        <v>25</v>
      </c>
      <c r="D10" s="309">
        <v>573</v>
      </c>
      <c r="E10" s="309">
        <v>25</v>
      </c>
      <c r="F10" s="309">
        <v>17</v>
      </c>
      <c r="G10" s="309">
        <v>2</v>
      </c>
      <c r="H10" s="309">
        <v>6</v>
      </c>
      <c r="I10" s="309">
        <v>0</v>
      </c>
    </row>
    <row r="11" spans="1:9" x14ac:dyDescent="0.25">
      <c r="A11" s="310">
        <v>44105</v>
      </c>
      <c r="B11" s="309" t="s">
        <v>27</v>
      </c>
      <c r="C11" s="309" t="s">
        <v>28</v>
      </c>
      <c r="D11" s="309">
        <v>0</v>
      </c>
      <c r="E11" s="309">
        <v>0</v>
      </c>
      <c r="F11" s="309">
        <v>0</v>
      </c>
      <c r="G11" s="309">
        <v>0</v>
      </c>
      <c r="H11" s="309">
        <v>0</v>
      </c>
      <c r="I11" s="309">
        <v>0</v>
      </c>
    </row>
    <row r="12" spans="1:9" x14ac:dyDescent="0.25">
      <c r="A12" s="310">
        <v>44105</v>
      </c>
      <c r="B12" s="309" t="s">
        <v>27</v>
      </c>
      <c r="C12" s="309" t="s">
        <v>30</v>
      </c>
      <c r="D12" s="309">
        <v>567</v>
      </c>
      <c r="E12" s="309">
        <v>46</v>
      </c>
      <c r="F12" s="309">
        <v>27</v>
      </c>
      <c r="G12" s="309">
        <v>8</v>
      </c>
      <c r="H12" s="309">
        <v>11</v>
      </c>
      <c r="I12" s="309">
        <v>0</v>
      </c>
    </row>
    <row r="13" spans="1:9" x14ac:dyDescent="0.25">
      <c r="A13" s="310">
        <v>44105</v>
      </c>
      <c r="B13" s="309" t="s">
        <v>107</v>
      </c>
      <c r="C13" s="309" t="s">
        <v>35</v>
      </c>
      <c r="D13" s="309">
        <v>974</v>
      </c>
      <c r="E13" s="309">
        <v>103</v>
      </c>
      <c r="F13" s="309">
        <v>35</v>
      </c>
      <c r="G13" s="309">
        <v>49</v>
      </c>
      <c r="H13" s="309">
        <v>14</v>
      </c>
      <c r="I13" s="309">
        <v>5</v>
      </c>
    </row>
    <row r="14" spans="1:9" x14ac:dyDescent="0.25">
      <c r="A14" s="310">
        <v>44105</v>
      </c>
      <c r="B14" s="309" t="s">
        <v>107</v>
      </c>
      <c r="C14" s="309" t="s">
        <v>40</v>
      </c>
      <c r="D14" s="309">
        <v>181</v>
      </c>
      <c r="E14" s="309">
        <v>6</v>
      </c>
      <c r="F14" s="309">
        <v>5</v>
      </c>
      <c r="G14" s="309">
        <v>0</v>
      </c>
      <c r="H14" s="309">
        <v>1</v>
      </c>
      <c r="I14" s="309">
        <v>0</v>
      </c>
    </row>
    <row r="15" spans="1:9" x14ac:dyDescent="0.25">
      <c r="A15" s="310">
        <v>44105</v>
      </c>
      <c r="B15" s="309" t="s">
        <v>107</v>
      </c>
      <c r="C15" s="309" t="s">
        <v>39</v>
      </c>
      <c r="D15" s="309">
        <v>139</v>
      </c>
      <c r="E15" s="309">
        <v>5</v>
      </c>
      <c r="F15" s="309">
        <v>0</v>
      </c>
      <c r="G15" s="309">
        <v>0</v>
      </c>
      <c r="H15" s="309">
        <v>4</v>
      </c>
      <c r="I15" s="309">
        <v>1</v>
      </c>
    </row>
    <row r="16" spans="1:9" x14ac:dyDescent="0.25">
      <c r="A16" s="310">
        <v>44105</v>
      </c>
      <c r="B16" s="309" t="s">
        <v>107</v>
      </c>
      <c r="C16" s="309" t="s">
        <v>33</v>
      </c>
      <c r="D16" s="309">
        <v>14</v>
      </c>
      <c r="E16" s="309">
        <v>1</v>
      </c>
      <c r="F16" s="309">
        <v>1</v>
      </c>
      <c r="G16" s="309">
        <v>0</v>
      </c>
      <c r="H16" s="309">
        <v>0</v>
      </c>
      <c r="I16" s="309">
        <v>0</v>
      </c>
    </row>
    <row r="17" spans="1:9" x14ac:dyDescent="0.25">
      <c r="A17" s="310">
        <v>44105</v>
      </c>
      <c r="B17" s="309" t="s">
        <v>107</v>
      </c>
      <c r="C17" s="309" t="s">
        <v>37</v>
      </c>
      <c r="D17" s="309">
        <v>444</v>
      </c>
      <c r="E17" s="309">
        <v>30</v>
      </c>
      <c r="F17" s="309">
        <v>11</v>
      </c>
      <c r="G17" s="309">
        <v>3</v>
      </c>
      <c r="H17" s="309">
        <v>16</v>
      </c>
      <c r="I17" s="309">
        <v>0</v>
      </c>
    </row>
    <row r="18" spans="1:9" x14ac:dyDescent="0.25">
      <c r="A18" s="310">
        <v>44105</v>
      </c>
      <c r="B18" s="309" t="s">
        <v>123</v>
      </c>
      <c r="C18" s="309" t="s">
        <v>43</v>
      </c>
      <c r="D18" s="309">
        <v>265</v>
      </c>
      <c r="E18" s="309">
        <v>24</v>
      </c>
      <c r="F18" s="309">
        <v>10</v>
      </c>
      <c r="G18" s="309">
        <v>0</v>
      </c>
      <c r="H18" s="309">
        <v>12</v>
      </c>
      <c r="I18" s="309">
        <v>2</v>
      </c>
    </row>
    <row r="19" spans="1:9" x14ac:dyDescent="0.25">
      <c r="A19" s="310">
        <v>44105</v>
      </c>
      <c r="B19" s="309" t="s">
        <v>123</v>
      </c>
      <c r="C19" s="309" t="s">
        <v>45</v>
      </c>
      <c r="D19" s="309">
        <v>438</v>
      </c>
      <c r="E19" s="309">
        <v>43</v>
      </c>
      <c r="F19" s="309">
        <v>20</v>
      </c>
      <c r="G19" s="309">
        <v>8</v>
      </c>
      <c r="H19" s="309">
        <v>14</v>
      </c>
      <c r="I19" s="309">
        <v>1</v>
      </c>
    </row>
    <row r="20" spans="1:9" x14ac:dyDescent="0.25">
      <c r="A20" s="310">
        <v>44105</v>
      </c>
      <c r="B20" s="309" t="s">
        <v>123</v>
      </c>
      <c r="C20" s="309" t="s">
        <v>49</v>
      </c>
      <c r="D20" s="309">
        <v>336</v>
      </c>
      <c r="E20" s="309">
        <v>19</v>
      </c>
      <c r="F20" s="309">
        <v>3</v>
      </c>
      <c r="G20" s="309">
        <v>11</v>
      </c>
      <c r="H20" s="309">
        <v>4</v>
      </c>
      <c r="I20" s="309">
        <v>1</v>
      </c>
    </row>
    <row r="21" spans="1:9" x14ac:dyDescent="0.25">
      <c r="A21" s="310">
        <v>44105</v>
      </c>
      <c r="B21" s="309" t="s">
        <v>123</v>
      </c>
      <c r="C21" s="309" t="s">
        <v>51</v>
      </c>
      <c r="D21" s="309">
        <v>496</v>
      </c>
      <c r="E21" s="309">
        <v>27</v>
      </c>
      <c r="F21" s="309">
        <v>16</v>
      </c>
      <c r="G21" s="309">
        <v>8</v>
      </c>
      <c r="H21" s="309">
        <v>3</v>
      </c>
      <c r="I21" s="309">
        <v>0</v>
      </c>
    </row>
    <row r="22" spans="1:9" x14ac:dyDescent="0.25">
      <c r="A22" s="310">
        <v>44105</v>
      </c>
      <c r="B22" s="309" t="s">
        <v>123</v>
      </c>
      <c r="C22" s="309" t="s">
        <v>52</v>
      </c>
      <c r="D22" s="309">
        <v>657</v>
      </c>
      <c r="E22" s="309">
        <v>67</v>
      </c>
      <c r="F22" s="309">
        <v>38</v>
      </c>
      <c r="G22" s="309">
        <v>9</v>
      </c>
      <c r="H22" s="309">
        <v>19</v>
      </c>
      <c r="I22" s="309">
        <v>1</v>
      </c>
    </row>
    <row r="23" spans="1:9" x14ac:dyDescent="0.25">
      <c r="A23" s="310">
        <v>44105</v>
      </c>
      <c r="B23" s="309" t="s">
        <v>123</v>
      </c>
      <c r="C23" s="309" t="s">
        <v>53</v>
      </c>
      <c r="D23" s="309">
        <v>647</v>
      </c>
      <c r="E23" s="309">
        <v>38</v>
      </c>
      <c r="F23" s="309">
        <v>15</v>
      </c>
      <c r="G23" s="309">
        <v>20</v>
      </c>
      <c r="H23" s="309">
        <v>3</v>
      </c>
      <c r="I23" s="309">
        <v>0</v>
      </c>
    </row>
    <row r="24" spans="1:9" x14ac:dyDescent="0.25">
      <c r="A24" s="310">
        <v>44105</v>
      </c>
      <c r="B24" s="309" t="s">
        <v>123</v>
      </c>
      <c r="C24" s="309" t="s">
        <v>47</v>
      </c>
      <c r="D24" s="309">
        <v>516</v>
      </c>
      <c r="E24" s="309">
        <v>41</v>
      </c>
      <c r="F24" s="309">
        <v>17</v>
      </c>
      <c r="G24" s="309">
        <v>4</v>
      </c>
      <c r="H24" s="309">
        <v>15</v>
      </c>
      <c r="I24" s="309">
        <v>5</v>
      </c>
    </row>
    <row r="25" spans="1:9" x14ac:dyDescent="0.25">
      <c r="A25" s="310">
        <v>44105</v>
      </c>
      <c r="B25" s="309" t="s">
        <v>123</v>
      </c>
      <c r="C25" s="309" t="s">
        <v>55</v>
      </c>
      <c r="D25" s="309">
        <v>556</v>
      </c>
      <c r="E25" s="309">
        <v>28</v>
      </c>
      <c r="F25" s="309">
        <v>21</v>
      </c>
      <c r="G25" s="309">
        <v>4</v>
      </c>
      <c r="H25" s="309">
        <v>3</v>
      </c>
      <c r="I25" s="309">
        <v>0</v>
      </c>
    </row>
    <row r="26" spans="1:9" x14ac:dyDescent="0.25">
      <c r="A26" s="310">
        <v>44105</v>
      </c>
      <c r="B26" s="309" t="s">
        <v>123</v>
      </c>
      <c r="C26" s="309" t="s">
        <v>56</v>
      </c>
      <c r="D26" s="309">
        <v>432</v>
      </c>
      <c r="E26" s="309">
        <v>26</v>
      </c>
      <c r="F26" s="309">
        <v>12</v>
      </c>
      <c r="G26" s="309">
        <v>11</v>
      </c>
      <c r="H26" s="309">
        <v>3</v>
      </c>
      <c r="I26" s="309">
        <v>0</v>
      </c>
    </row>
    <row r="27" spans="1:9" x14ac:dyDescent="0.25">
      <c r="A27" s="310">
        <v>44105</v>
      </c>
      <c r="B27" s="309" t="s">
        <v>124</v>
      </c>
      <c r="C27" s="309" t="s">
        <v>58</v>
      </c>
      <c r="D27" s="309">
        <v>49</v>
      </c>
      <c r="E27" s="309">
        <v>4</v>
      </c>
      <c r="F27" s="309">
        <v>1</v>
      </c>
      <c r="G27" s="309">
        <v>1</v>
      </c>
      <c r="H27" s="309">
        <v>2</v>
      </c>
      <c r="I27" s="309">
        <v>0</v>
      </c>
    </row>
    <row r="28" spans="1:9" x14ac:dyDescent="0.25">
      <c r="A28" s="310">
        <v>44105</v>
      </c>
      <c r="B28" s="309" t="s">
        <v>124</v>
      </c>
      <c r="C28" s="309" t="s">
        <v>60</v>
      </c>
      <c r="D28" s="309">
        <v>92</v>
      </c>
      <c r="E28" s="309">
        <v>6</v>
      </c>
      <c r="F28" s="309">
        <v>1</v>
      </c>
      <c r="G28" s="309">
        <v>4</v>
      </c>
      <c r="H28" s="309">
        <v>1</v>
      </c>
      <c r="I28" s="309">
        <v>0</v>
      </c>
    </row>
    <row r="29" spans="1:9" x14ac:dyDescent="0.25">
      <c r="A29" s="310">
        <v>44105</v>
      </c>
      <c r="B29" s="309" t="s">
        <v>124</v>
      </c>
      <c r="C29" s="309" t="s">
        <v>62</v>
      </c>
      <c r="D29" s="309">
        <v>654</v>
      </c>
      <c r="E29" s="309">
        <v>52</v>
      </c>
      <c r="F29" s="309">
        <v>28</v>
      </c>
      <c r="G29" s="309">
        <v>8</v>
      </c>
      <c r="H29" s="309">
        <v>16</v>
      </c>
      <c r="I29" s="309">
        <v>0</v>
      </c>
    </row>
    <row r="30" spans="1:9" x14ac:dyDescent="0.25">
      <c r="A30" s="310">
        <v>44105</v>
      </c>
      <c r="B30" s="309" t="s">
        <v>124</v>
      </c>
      <c r="C30" s="309" t="s">
        <v>64</v>
      </c>
      <c r="D30" s="309">
        <v>52</v>
      </c>
      <c r="E30" s="309">
        <v>4</v>
      </c>
      <c r="F30" s="309">
        <v>2</v>
      </c>
      <c r="G30" s="309">
        <v>0</v>
      </c>
      <c r="H30" s="309">
        <v>2</v>
      </c>
      <c r="I30" s="309">
        <v>0</v>
      </c>
    </row>
    <row r="31" spans="1:9" x14ac:dyDescent="0.25">
      <c r="A31" s="310">
        <v>44105</v>
      </c>
      <c r="B31" s="309" t="s">
        <v>125</v>
      </c>
      <c r="C31" s="309" t="s">
        <v>69</v>
      </c>
      <c r="D31" s="309">
        <v>772</v>
      </c>
      <c r="E31" s="309">
        <v>65</v>
      </c>
      <c r="F31" s="309">
        <v>21</v>
      </c>
      <c r="G31" s="309">
        <v>23</v>
      </c>
      <c r="H31" s="309">
        <v>20</v>
      </c>
      <c r="I31" s="309">
        <v>1</v>
      </c>
    </row>
    <row r="32" spans="1:9" x14ac:dyDescent="0.25">
      <c r="A32" s="310">
        <v>44105</v>
      </c>
      <c r="B32" s="309" t="s">
        <v>125</v>
      </c>
      <c r="C32" s="309" t="s">
        <v>67</v>
      </c>
      <c r="D32" s="309">
        <v>323</v>
      </c>
      <c r="E32" s="309">
        <v>35</v>
      </c>
      <c r="F32" s="309">
        <v>20</v>
      </c>
      <c r="G32" s="309">
        <v>11</v>
      </c>
      <c r="H32" s="309">
        <v>4</v>
      </c>
      <c r="I32" s="309">
        <v>0</v>
      </c>
    </row>
    <row r="33" spans="1:9" x14ac:dyDescent="0.25">
      <c r="A33" s="310">
        <v>44105</v>
      </c>
      <c r="B33" s="309" t="s">
        <v>125</v>
      </c>
      <c r="C33" s="309" t="s">
        <v>71</v>
      </c>
      <c r="D33" s="309">
        <v>136</v>
      </c>
      <c r="E33" s="309">
        <v>7</v>
      </c>
      <c r="F33" s="309">
        <v>3</v>
      </c>
      <c r="G33" s="309">
        <v>0</v>
      </c>
      <c r="H33" s="309">
        <v>1</v>
      </c>
      <c r="I33" s="309">
        <v>3</v>
      </c>
    </row>
    <row r="34" spans="1:9" x14ac:dyDescent="0.25">
      <c r="A34" s="310">
        <v>44105</v>
      </c>
      <c r="B34" s="309" t="s">
        <v>73</v>
      </c>
      <c r="C34" s="309" t="s">
        <v>84</v>
      </c>
      <c r="D34" s="309">
        <v>847</v>
      </c>
      <c r="E34" s="309">
        <v>101</v>
      </c>
      <c r="F34" s="309">
        <v>17</v>
      </c>
      <c r="G34" s="309">
        <v>18</v>
      </c>
      <c r="H34" s="309">
        <v>51</v>
      </c>
      <c r="I34" s="309">
        <v>15</v>
      </c>
    </row>
    <row r="35" spans="1:9" x14ac:dyDescent="0.25">
      <c r="A35" s="310">
        <v>44105</v>
      </c>
      <c r="B35" s="309" t="s">
        <v>73</v>
      </c>
      <c r="C35" s="309" t="s">
        <v>78</v>
      </c>
      <c r="D35" s="309">
        <v>328</v>
      </c>
      <c r="E35" s="309">
        <v>41</v>
      </c>
      <c r="F35" s="309">
        <v>25</v>
      </c>
      <c r="G35" s="309">
        <v>11</v>
      </c>
      <c r="H35" s="309">
        <v>5</v>
      </c>
      <c r="I35" s="309">
        <v>0</v>
      </c>
    </row>
    <row r="36" spans="1:9" x14ac:dyDescent="0.25">
      <c r="A36" s="310">
        <v>44105</v>
      </c>
      <c r="B36" s="309" t="s">
        <v>73</v>
      </c>
      <c r="C36" s="309" t="s">
        <v>82</v>
      </c>
      <c r="D36" s="309">
        <v>631</v>
      </c>
      <c r="E36" s="309">
        <v>65</v>
      </c>
      <c r="F36" s="309">
        <v>18</v>
      </c>
      <c r="G36" s="309">
        <v>26</v>
      </c>
      <c r="H36" s="309">
        <v>18</v>
      </c>
      <c r="I36" s="309">
        <v>3</v>
      </c>
    </row>
    <row r="37" spans="1:9" x14ac:dyDescent="0.25">
      <c r="A37" s="310">
        <v>44105</v>
      </c>
      <c r="B37" s="309" t="s">
        <v>73</v>
      </c>
      <c r="C37" s="309" t="s">
        <v>80</v>
      </c>
      <c r="D37" s="309">
        <v>990</v>
      </c>
      <c r="E37" s="309">
        <v>73</v>
      </c>
      <c r="F37" s="309">
        <v>35</v>
      </c>
      <c r="G37" s="309">
        <v>24</v>
      </c>
      <c r="H37" s="309">
        <v>9</v>
      </c>
      <c r="I37" s="309">
        <v>5</v>
      </c>
    </row>
    <row r="38" spans="1:9" x14ac:dyDescent="0.25">
      <c r="A38" s="310">
        <v>44105</v>
      </c>
      <c r="B38" s="309" t="s">
        <v>73</v>
      </c>
      <c r="C38" s="309" t="s">
        <v>74</v>
      </c>
      <c r="D38" s="309">
        <v>354</v>
      </c>
      <c r="E38" s="309">
        <v>20</v>
      </c>
      <c r="F38" s="309">
        <v>9</v>
      </c>
      <c r="G38" s="309">
        <v>3</v>
      </c>
      <c r="H38" s="309">
        <v>8</v>
      </c>
      <c r="I38" s="309">
        <v>0</v>
      </c>
    </row>
    <row r="39" spans="1:9" x14ac:dyDescent="0.25">
      <c r="A39" s="310">
        <v>44105</v>
      </c>
      <c r="B39" s="309" t="s">
        <v>86</v>
      </c>
      <c r="C39" s="309" t="s">
        <v>544</v>
      </c>
      <c r="D39" s="309">
        <v>239</v>
      </c>
      <c r="E39" s="309">
        <v>14</v>
      </c>
      <c r="F39" s="309">
        <v>4</v>
      </c>
      <c r="G39" s="309">
        <v>6</v>
      </c>
      <c r="H39" s="309">
        <v>4</v>
      </c>
      <c r="I39" s="309">
        <v>0</v>
      </c>
    </row>
    <row r="40" spans="1:9" x14ac:dyDescent="0.25">
      <c r="A40" s="310">
        <v>44105</v>
      </c>
      <c r="B40" s="309" t="s">
        <v>89</v>
      </c>
      <c r="C40" s="309" t="s">
        <v>91</v>
      </c>
      <c r="D40" s="309">
        <v>109</v>
      </c>
      <c r="E40" s="309">
        <v>2</v>
      </c>
      <c r="F40" s="309">
        <v>1</v>
      </c>
      <c r="G40" s="309">
        <v>1</v>
      </c>
      <c r="H40" s="309">
        <v>0</v>
      </c>
      <c r="I40" s="309">
        <v>0</v>
      </c>
    </row>
    <row r="41" spans="1:9" x14ac:dyDescent="0.25">
      <c r="A41" s="310">
        <v>44105</v>
      </c>
      <c r="B41" s="309" t="s">
        <v>93</v>
      </c>
      <c r="C41" s="309" t="s">
        <v>94</v>
      </c>
      <c r="D41" s="309">
        <v>739</v>
      </c>
      <c r="E41" s="309">
        <v>39</v>
      </c>
      <c r="F41" s="309">
        <v>16</v>
      </c>
      <c r="G41" s="309">
        <v>9</v>
      </c>
      <c r="H41" s="309">
        <v>12</v>
      </c>
      <c r="I41" s="309">
        <v>2</v>
      </c>
    </row>
    <row r="42" spans="1:9" x14ac:dyDescent="0.25">
      <c r="A42" s="310">
        <v>44105</v>
      </c>
      <c r="B42" s="309" t="s">
        <v>93</v>
      </c>
      <c r="C42" s="309" t="s">
        <v>96</v>
      </c>
      <c r="D42" s="309">
        <v>444</v>
      </c>
      <c r="E42" s="309">
        <v>22</v>
      </c>
      <c r="F42" s="309">
        <v>11</v>
      </c>
      <c r="G42" s="309">
        <v>8</v>
      </c>
      <c r="H42" s="309">
        <v>2</v>
      </c>
      <c r="I42" s="309">
        <v>1</v>
      </c>
    </row>
    <row r="43" spans="1:9" x14ac:dyDescent="0.25">
      <c r="A43" s="310">
        <v>44105</v>
      </c>
      <c r="B43" s="309" t="s">
        <v>93</v>
      </c>
      <c r="C43" s="309" t="s">
        <v>98</v>
      </c>
      <c r="D43" s="309">
        <v>292</v>
      </c>
      <c r="E43" s="309">
        <v>15</v>
      </c>
      <c r="F43" s="309">
        <v>9</v>
      </c>
      <c r="G43" s="309">
        <v>4</v>
      </c>
      <c r="H43" s="309">
        <v>2</v>
      </c>
      <c r="I43" s="309">
        <v>0</v>
      </c>
    </row>
    <row r="44" spans="1:9" x14ac:dyDescent="0.25">
      <c r="A44" s="310">
        <v>44105</v>
      </c>
      <c r="B44" s="309" t="s">
        <v>100</v>
      </c>
      <c r="C44" s="309" t="s">
        <v>101</v>
      </c>
      <c r="D44" s="309">
        <v>92</v>
      </c>
      <c r="E44" s="309">
        <v>7</v>
      </c>
      <c r="F44" s="309">
        <v>4</v>
      </c>
      <c r="G44" s="309">
        <v>2</v>
      </c>
      <c r="H44" s="309">
        <v>1</v>
      </c>
      <c r="I44" s="309">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Notes</vt:lpstr>
      <vt:lpstr>Publication Table</vt:lpstr>
      <vt:lpstr>Publication Table (%)</vt:lpstr>
      <vt:lpstr>LOOKUPS</vt:lpstr>
      <vt:lpstr>Chart (% of Operations)</vt:lpstr>
      <vt:lpstr>Chart (% of Operations)-bar</vt:lpstr>
      <vt:lpstr>Board Chart</vt:lpstr>
      <vt:lpstr>'Chart (% of Operations)'!Print_Area</vt:lpstr>
      <vt:lpstr>'Chart (% of Operations)-bar'!Print_Area</vt:lpstr>
      <vt:lpstr>'Chart (No. of Cancellations)'!Print_Area</vt:lpstr>
      <vt:lpstr>Notes!Print_Area</vt:lpstr>
      <vt:lpstr>'Publication Table'!Print_Titles</vt:lpstr>
      <vt:lpstr>'Publication Table (%)'!Print_Titles</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Robbie Macaulay</dc:creator>
  <cp:lastModifiedBy>Liam Ingram</cp:lastModifiedBy>
  <cp:lastPrinted>2018-03-21T15:40:07Z</cp:lastPrinted>
  <dcterms:created xsi:type="dcterms:W3CDTF">2015-10-14T09:03:32Z</dcterms:created>
  <dcterms:modified xsi:type="dcterms:W3CDTF">2020-11-18T14:36:39Z</dcterms:modified>
</cp:coreProperties>
</file>